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0-2021\2020_2021_Enquisas de satisfacción\"/>
    </mc:Choice>
  </mc:AlternateContent>
  <xr:revisionPtr revIDLastSave="0" documentId="13_ncr:1_{A86852A6-B145-4D32-B0F5-53AD366BE3FB}" xr6:coauthVersionLast="47" xr6:coauthVersionMax="47" xr10:uidLastSave="{00000000-0000-0000-0000-000000000000}"/>
  <bookViews>
    <workbookView xWindow="-28920" yWindow="-120" windowWidth="29040" windowHeight="15840" tabRatio="835" xr2:uid="{00000000-000D-0000-FFFF-FFFF00000000}"/>
  </bookViews>
  <sheets>
    <sheet name="Portada" sheetId="52" r:id="rId1"/>
    <sheet name="Datos de Entrada" sheetId="50" r:id="rId2"/>
    <sheet name="Resumo" sheetId="4" r:id="rId3"/>
    <sheet name="Datos" sheetId="49" r:id="rId4"/>
  </sheets>
  <externalReferences>
    <externalReference r:id="rId5"/>
  </externalReferences>
  <definedNames>
    <definedName name="_xlnm._FilterDatabase" localSheetId="3" hidden="1">Datos!$B$3:$W$501</definedName>
    <definedName name="_xlnm._FilterDatabase" localSheetId="2" hidden="1">Resumo!$B$19:$AA$54</definedName>
    <definedName name="_xlchart.v1.0" hidden="1">Resumo!$AO$19</definedName>
    <definedName name="_xlchart.v1.1" hidden="1">Resumo!$AO$20:$AO$24</definedName>
    <definedName name="_xlchart.v1.2" hidden="1">Resumo!$AR$20:$AR$24</definedName>
    <definedName name="_xlnm.Print_Area" localSheetId="1">'Datos de Entrada'!$A$1:$P$53</definedName>
    <definedName name="_xlnm.Print_Area" localSheetId="0">Portada!$A$1:$K$41</definedName>
    <definedName name="_xlnm.Print_Area" localSheetId="2">Resumo!$A$1:$BI$134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44" i="49" l="1"/>
  <c r="CH43" i="49"/>
  <c r="CH42" i="49"/>
  <c r="CH41" i="49"/>
  <c r="CH40" i="49"/>
  <c r="CH39" i="49"/>
  <c r="CH38" i="49"/>
  <c r="CH37" i="49"/>
  <c r="CH36" i="49"/>
  <c r="CH35" i="49"/>
  <c r="CH34" i="49"/>
  <c r="CH33" i="49"/>
  <c r="CH32" i="49"/>
  <c r="CH31" i="49"/>
  <c r="CH30" i="49"/>
  <c r="CH29" i="49"/>
  <c r="CH28" i="49"/>
  <c r="CH27" i="49"/>
  <c r="CH26" i="49"/>
  <c r="CH25" i="49"/>
  <c r="CH24" i="49"/>
  <c r="CH23" i="49"/>
  <c r="CH22" i="49"/>
  <c r="CH21" i="49"/>
  <c r="CH20" i="49"/>
  <c r="CH19" i="49"/>
  <c r="CH18" i="49"/>
  <c r="CH17" i="49"/>
  <c r="CH16" i="49"/>
  <c r="CH15" i="49"/>
  <c r="CH14" i="49"/>
  <c r="CH13" i="49"/>
  <c r="CH12" i="49"/>
  <c r="CH11" i="49"/>
  <c r="CH10" i="49"/>
  <c r="CH9" i="49"/>
  <c r="CH8" i="49"/>
  <c r="CH7" i="49"/>
  <c r="CH6" i="49"/>
  <c r="CG44" i="49"/>
  <c r="CU44" i="49" s="1"/>
  <c r="CF44" i="49"/>
  <c r="CS44" i="49" s="1"/>
  <c r="CE44" i="49"/>
  <c r="CD44" i="49"/>
  <c r="CC44" i="49"/>
  <c r="CB44" i="49"/>
  <c r="CA44" i="49"/>
  <c r="BZ44" i="49"/>
  <c r="BY44" i="49"/>
  <c r="BX44" i="49"/>
  <c r="BW44" i="49"/>
  <c r="BV44" i="49"/>
  <c r="BU44" i="49"/>
  <c r="BT44" i="49"/>
  <c r="BS44" i="49"/>
  <c r="CG43" i="49"/>
  <c r="CU43" i="49" s="1"/>
  <c r="CF43" i="49"/>
  <c r="CS43" i="49" s="1"/>
  <c r="CE43" i="49"/>
  <c r="CD43" i="49"/>
  <c r="CC43" i="49"/>
  <c r="CQ43" i="49" s="1"/>
  <c r="CB43" i="49"/>
  <c r="CA43" i="49"/>
  <c r="BZ43" i="49"/>
  <c r="BY43" i="49"/>
  <c r="CM43" i="49" s="1"/>
  <c r="BX43" i="49"/>
  <c r="BW43" i="49"/>
  <c r="BV43" i="49"/>
  <c r="BU43" i="49"/>
  <c r="BT43" i="49"/>
  <c r="BS43" i="49"/>
  <c r="CG42" i="49"/>
  <c r="CU42" i="49" s="1"/>
  <c r="CF42" i="49"/>
  <c r="CS42" i="49" s="1"/>
  <c r="CE42" i="49"/>
  <c r="CD42" i="49"/>
  <c r="CC42" i="49"/>
  <c r="CB42" i="49"/>
  <c r="CA42" i="49"/>
  <c r="BZ42" i="49"/>
  <c r="BY42" i="49"/>
  <c r="BX42" i="49"/>
  <c r="BW42" i="49"/>
  <c r="BV42" i="49"/>
  <c r="BU42" i="49"/>
  <c r="BT42" i="49"/>
  <c r="BS42" i="49"/>
  <c r="CG41" i="49"/>
  <c r="CU41" i="49" s="1"/>
  <c r="CF41" i="49"/>
  <c r="CS41" i="49" s="1"/>
  <c r="CE41" i="49"/>
  <c r="CD41" i="49"/>
  <c r="CC41" i="49"/>
  <c r="CB41" i="49"/>
  <c r="CA41" i="49"/>
  <c r="CO41" i="49" s="1"/>
  <c r="BZ41" i="49"/>
  <c r="BY41" i="49"/>
  <c r="BX41" i="49"/>
  <c r="BW41" i="49"/>
  <c r="BV41" i="49"/>
  <c r="BU41" i="49"/>
  <c r="BT41" i="49"/>
  <c r="BS41" i="49"/>
  <c r="CG40" i="49"/>
  <c r="CU40" i="49" s="1"/>
  <c r="CF40" i="49"/>
  <c r="CS40" i="49" s="1"/>
  <c r="CE40" i="49"/>
  <c r="CD40" i="49"/>
  <c r="CC40" i="49"/>
  <c r="CB40" i="49"/>
  <c r="CA40" i="49"/>
  <c r="BZ40" i="49"/>
  <c r="BY40" i="49"/>
  <c r="BX40" i="49"/>
  <c r="BW40" i="49"/>
  <c r="BV40" i="49"/>
  <c r="BU40" i="49"/>
  <c r="BT40" i="49"/>
  <c r="BS40" i="49"/>
  <c r="CG39" i="49"/>
  <c r="CU39" i="49" s="1"/>
  <c r="CF39" i="49"/>
  <c r="CS39" i="49" s="1"/>
  <c r="CE39" i="49"/>
  <c r="CD39" i="49"/>
  <c r="CC39" i="49"/>
  <c r="CQ39" i="49" s="1"/>
  <c r="CB39" i="49"/>
  <c r="CA39" i="49"/>
  <c r="BZ39" i="49"/>
  <c r="BY39" i="49"/>
  <c r="CM39" i="49" s="1"/>
  <c r="BX39" i="49"/>
  <c r="BW39" i="49"/>
  <c r="BV39" i="49"/>
  <c r="BU39" i="49"/>
  <c r="BT39" i="49"/>
  <c r="BS39" i="49"/>
  <c r="CG38" i="49"/>
  <c r="CU38" i="49" s="1"/>
  <c r="CF38" i="49"/>
  <c r="CS38" i="49" s="1"/>
  <c r="CE38" i="49"/>
  <c r="CD38" i="49"/>
  <c r="CC38" i="49"/>
  <c r="CB38" i="49"/>
  <c r="CA38" i="49"/>
  <c r="BZ38" i="49"/>
  <c r="BY38" i="49"/>
  <c r="BX38" i="49"/>
  <c r="BW38" i="49"/>
  <c r="BV38" i="49"/>
  <c r="BU38" i="49"/>
  <c r="BT38" i="49"/>
  <c r="BS38" i="49"/>
  <c r="CG37" i="49"/>
  <c r="CU37" i="49" s="1"/>
  <c r="CF37" i="49"/>
  <c r="CS37" i="49" s="1"/>
  <c r="CE37" i="49"/>
  <c r="CD37" i="49"/>
  <c r="CC37" i="49"/>
  <c r="CB37" i="49"/>
  <c r="CA37" i="49"/>
  <c r="CO37" i="49" s="1"/>
  <c r="BZ37" i="49"/>
  <c r="BY37" i="49"/>
  <c r="BX37" i="49"/>
  <c r="BW37" i="49"/>
  <c r="BV37" i="49"/>
  <c r="BU37" i="49"/>
  <c r="BT37" i="49"/>
  <c r="BS37" i="49"/>
  <c r="CG36" i="49"/>
  <c r="CU36" i="49" s="1"/>
  <c r="CF36" i="49"/>
  <c r="CS36" i="49" s="1"/>
  <c r="CE36" i="49"/>
  <c r="CD36" i="49"/>
  <c r="CC36" i="49"/>
  <c r="CB36" i="49"/>
  <c r="CA36" i="49"/>
  <c r="BZ36" i="49"/>
  <c r="BY36" i="49"/>
  <c r="BX36" i="49"/>
  <c r="BW36" i="49"/>
  <c r="BV36" i="49"/>
  <c r="BU36" i="49"/>
  <c r="BT36" i="49"/>
  <c r="BS36" i="49"/>
  <c r="CG35" i="49"/>
  <c r="CU35" i="49" s="1"/>
  <c r="CF35" i="49"/>
  <c r="CS35" i="49" s="1"/>
  <c r="CE35" i="49"/>
  <c r="CD35" i="49"/>
  <c r="CC35" i="49"/>
  <c r="CQ35" i="49" s="1"/>
  <c r="CB35" i="49"/>
  <c r="CA35" i="49"/>
  <c r="BZ35" i="49"/>
  <c r="BY35" i="49"/>
  <c r="CM35" i="49" s="1"/>
  <c r="BX35" i="49"/>
  <c r="BW35" i="49"/>
  <c r="BV35" i="49"/>
  <c r="BU35" i="49"/>
  <c r="BT35" i="49"/>
  <c r="BS35" i="49"/>
  <c r="CG34" i="49"/>
  <c r="CU34" i="49" s="1"/>
  <c r="CF34" i="49"/>
  <c r="CS34" i="49" s="1"/>
  <c r="CE34" i="49"/>
  <c r="CD34" i="49"/>
  <c r="CC34" i="49"/>
  <c r="CB34" i="49"/>
  <c r="CA34" i="49"/>
  <c r="BZ34" i="49"/>
  <c r="BY34" i="49"/>
  <c r="BX34" i="49"/>
  <c r="BW34" i="49"/>
  <c r="BV34" i="49"/>
  <c r="BU34" i="49"/>
  <c r="BT34" i="49"/>
  <c r="BS34" i="49"/>
  <c r="CG32" i="49"/>
  <c r="CU32" i="49" s="1"/>
  <c r="CF32" i="49"/>
  <c r="CS32" i="49" s="1"/>
  <c r="CE32" i="49"/>
  <c r="CD32" i="49"/>
  <c r="CC32" i="49"/>
  <c r="CB32" i="49"/>
  <c r="CA32" i="49"/>
  <c r="CO32" i="49" s="1"/>
  <c r="BZ32" i="49"/>
  <c r="BY32" i="49"/>
  <c r="BX32" i="49"/>
  <c r="BW32" i="49"/>
  <c r="BV32" i="49"/>
  <c r="BU32" i="49"/>
  <c r="BT32" i="49"/>
  <c r="BS32" i="49"/>
  <c r="CG31" i="49"/>
  <c r="CU31" i="49" s="1"/>
  <c r="CF31" i="49"/>
  <c r="CS31" i="49" s="1"/>
  <c r="CE31" i="49"/>
  <c r="CD31" i="49"/>
  <c r="CC31" i="49"/>
  <c r="CB31" i="49"/>
  <c r="CA31" i="49"/>
  <c r="BZ31" i="49"/>
  <c r="BY31" i="49"/>
  <c r="BX31" i="49"/>
  <c r="BW31" i="49"/>
  <c r="BV31" i="49"/>
  <c r="BU31" i="49"/>
  <c r="BT31" i="49"/>
  <c r="BS31" i="49"/>
  <c r="CG30" i="49"/>
  <c r="CU30" i="49" s="1"/>
  <c r="CF30" i="49"/>
  <c r="CS30" i="49" s="1"/>
  <c r="CE30" i="49"/>
  <c r="CD30" i="49"/>
  <c r="CC30" i="49"/>
  <c r="CQ30" i="49" s="1"/>
  <c r="CB30" i="49"/>
  <c r="CA30" i="49"/>
  <c r="BZ30" i="49"/>
  <c r="BY30" i="49"/>
  <c r="CM30" i="49" s="1"/>
  <c r="BX30" i="49"/>
  <c r="BW30" i="49"/>
  <c r="BV30" i="49"/>
  <c r="BU30" i="49"/>
  <c r="BT30" i="49"/>
  <c r="BS30" i="49"/>
  <c r="CG29" i="49"/>
  <c r="CU29" i="49" s="1"/>
  <c r="CF29" i="49"/>
  <c r="CS29" i="49" s="1"/>
  <c r="CE29" i="49"/>
  <c r="CD29" i="49"/>
  <c r="CC29" i="49"/>
  <c r="CB29" i="49"/>
  <c r="CA29" i="49"/>
  <c r="BZ29" i="49"/>
  <c r="BY29" i="49"/>
  <c r="BX29" i="49"/>
  <c r="BW29" i="49"/>
  <c r="BV29" i="49"/>
  <c r="BU29" i="49"/>
  <c r="BT29" i="49"/>
  <c r="BS29" i="49"/>
  <c r="CG28" i="49"/>
  <c r="CU28" i="49" s="1"/>
  <c r="CF28" i="49"/>
  <c r="CS28" i="49" s="1"/>
  <c r="CE28" i="49"/>
  <c r="CD28" i="49"/>
  <c r="CC28" i="49"/>
  <c r="CB28" i="49"/>
  <c r="CA28" i="49"/>
  <c r="CO28" i="49" s="1"/>
  <c r="BZ28" i="49"/>
  <c r="BY28" i="49"/>
  <c r="BX28" i="49"/>
  <c r="BW28" i="49"/>
  <c r="BV28" i="49"/>
  <c r="BU28" i="49"/>
  <c r="BT28" i="49"/>
  <c r="BS28" i="49"/>
  <c r="CG27" i="49"/>
  <c r="CU27" i="49" s="1"/>
  <c r="CF27" i="49"/>
  <c r="CS27" i="49" s="1"/>
  <c r="CE27" i="49"/>
  <c r="CD27" i="49"/>
  <c r="CC27" i="49"/>
  <c r="CB27" i="49"/>
  <c r="CA27" i="49"/>
  <c r="BZ27" i="49"/>
  <c r="BY27" i="49"/>
  <c r="BX27" i="49"/>
  <c r="BW27" i="49"/>
  <c r="BV27" i="49"/>
  <c r="BU27" i="49"/>
  <c r="BT27" i="49"/>
  <c r="BS27" i="49"/>
  <c r="CG26" i="49"/>
  <c r="CU26" i="49" s="1"/>
  <c r="CF26" i="49"/>
  <c r="CS26" i="49" s="1"/>
  <c r="CE26" i="49"/>
  <c r="CD26" i="49"/>
  <c r="CC26" i="49"/>
  <c r="CQ26" i="49" s="1"/>
  <c r="CB26" i="49"/>
  <c r="CA26" i="49"/>
  <c r="BZ26" i="49"/>
  <c r="BY26" i="49"/>
  <c r="CM26" i="49" s="1"/>
  <c r="BX26" i="49"/>
  <c r="BW26" i="49"/>
  <c r="BV26" i="49"/>
  <c r="BU26" i="49"/>
  <c r="BT26" i="49"/>
  <c r="BS26" i="49"/>
  <c r="CG24" i="49"/>
  <c r="CU24" i="49" s="1"/>
  <c r="CF24" i="49"/>
  <c r="CS24" i="49" s="1"/>
  <c r="CD24" i="49"/>
  <c r="CQ24" i="49" s="1"/>
  <c r="CB24" i="49"/>
  <c r="CA24" i="49"/>
  <c r="BW24" i="49"/>
  <c r="BV24" i="49"/>
  <c r="BS24" i="49"/>
  <c r="CG23" i="49"/>
  <c r="CU23" i="49" s="1"/>
  <c r="CF23" i="49"/>
  <c r="CS23" i="49" s="1"/>
  <c r="CE23" i="49"/>
  <c r="CD23" i="49"/>
  <c r="CC23" i="49"/>
  <c r="CB23" i="49"/>
  <c r="CA23" i="49"/>
  <c r="BZ23" i="49"/>
  <c r="BY23" i="49"/>
  <c r="BX23" i="49"/>
  <c r="BW23" i="49"/>
  <c r="BV23" i="49"/>
  <c r="BU23" i="49"/>
  <c r="BT23" i="49"/>
  <c r="BS23" i="49"/>
  <c r="CG22" i="49"/>
  <c r="CU22" i="49" s="1"/>
  <c r="CF22" i="49"/>
  <c r="CS22" i="49" s="1"/>
  <c r="CE22" i="49"/>
  <c r="CD22" i="49"/>
  <c r="CC22" i="49"/>
  <c r="CB22" i="49"/>
  <c r="CA22" i="49"/>
  <c r="CO22" i="49" s="1"/>
  <c r="BZ22" i="49"/>
  <c r="BY22" i="49"/>
  <c r="BX22" i="49"/>
  <c r="BW22" i="49"/>
  <c r="BV22" i="49"/>
  <c r="BU22" i="49"/>
  <c r="BT22" i="49"/>
  <c r="BS22" i="49"/>
  <c r="CG21" i="49"/>
  <c r="CU21" i="49" s="1"/>
  <c r="CF21" i="49"/>
  <c r="CS21" i="49" s="1"/>
  <c r="CE21" i="49"/>
  <c r="CD21" i="49"/>
  <c r="CC21" i="49"/>
  <c r="CB21" i="49"/>
  <c r="CA21" i="49"/>
  <c r="BZ21" i="49"/>
  <c r="BY21" i="49"/>
  <c r="BW21" i="49"/>
  <c r="BV21" i="49"/>
  <c r="BT21" i="49"/>
  <c r="BS21" i="49"/>
  <c r="CG20" i="49"/>
  <c r="CU20" i="49" s="1"/>
  <c r="CF20" i="49"/>
  <c r="CS20" i="49" s="1"/>
  <c r="CE20" i="49"/>
  <c r="CD20" i="49"/>
  <c r="CC20" i="49"/>
  <c r="CB20" i="49"/>
  <c r="CA20" i="49"/>
  <c r="CO20" i="49" s="1"/>
  <c r="BZ20" i="49"/>
  <c r="BY20" i="49"/>
  <c r="BX20" i="49"/>
  <c r="BW20" i="49"/>
  <c r="BV20" i="49"/>
  <c r="BU20" i="49"/>
  <c r="BT20" i="49"/>
  <c r="BS20" i="49"/>
  <c r="CG19" i="49"/>
  <c r="CU19" i="49" s="1"/>
  <c r="CF19" i="49"/>
  <c r="CS19" i="49" s="1"/>
  <c r="CE19" i="49"/>
  <c r="CD19" i="49"/>
  <c r="CC19" i="49"/>
  <c r="CB19" i="49"/>
  <c r="CA19" i="49"/>
  <c r="BZ19" i="49"/>
  <c r="BY19" i="49"/>
  <c r="BX19" i="49"/>
  <c r="BW19" i="49"/>
  <c r="BV19" i="49"/>
  <c r="BU19" i="49"/>
  <c r="BT19" i="49"/>
  <c r="BS19" i="49"/>
  <c r="CG18" i="49"/>
  <c r="CU18" i="49" s="1"/>
  <c r="CF18" i="49"/>
  <c r="CS18" i="49" s="1"/>
  <c r="CE18" i="49"/>
  <c r="CD18" i="49"/>
  <c r="CC18" i="49"/>
  <c r="CQ18" i="49" s="1"/>
  <c r="CB18" i="49"/>
  <c r="CA18" i="49"/>
  <c r="BZ18" i="49"/>
  <c r="BY18" i="49"/>
  <c r="CM18" i="49" s="1"/>
  <c r="BX18" i="49"/>
  <c r="BW18" i="49"/>
  <c r="BV18" i="49"/>
  <c r="BU18" i="49"/>
  <c r="BT18" i="49"/>
  <c r="BS18" i="49"/>
  <c r="CG17" i="49"/>
  <c r="CU17" i="49" s="1"/>
  <c r="CF17" i="49"/>
  <c r="CS17" i="49" s="1"/>
  <c r="CE17" i="49"/>
  <c r="CD17" i="49"/>
  <c r="CC17" i="49"/>
  <c r="CB17" i="49"/>
  <c r="CA17" i="49"/>
  <c r="BZ17" i="49"/>
  <c r="BY17" i="49"/>
  <c r="BX17" i="49"/>
  <c r="BW17" i="49"/>
  <c r="BV17" i="49"/>
  <c r="BU17" i="49"/>
  <c r="BT17" i="49"/>
  <c r="BS17" i="49"/>
  <c r="CG16" i="49"/>
  <c r="CU16" i="49" s="1"/>
  <c r="CF16" i="49"/>
  <c r="CS16" i="49" s="1"/>
  <c r="CE16" i="49"/>
  <c r="CD16" i="49"/>
  <c r="CC16" i="49"/>
  <c r="CB16" i="49"/>
  <c r="CA16" i="49"/>
  <c r="CO16" i="49" s="1"/>
  <c r="BZ16" i="49"/>
  <c r="BY16" i="49"/>
  <c r="BX16" i="49"/>
  <c r="BW16" i="49"/>
  <c r="BV16" i="49"/>
  <c r="BU16" i="49"/>
  <c r="BT16" i="49"/>
  <c r="BS16" i="49"/>
  <c r="CG15" i="49"/>
  <c r="CU15" i="49" s="1"/>
  <c r="CF15" i="49"/>
  <c r="CS15" i="49" s="1"/>
  <c r="CE15" i="49"/>
  <c r="CD15" i="49"/>
  <c r="CC15" i="49"/>
  <c r="CB15" i="49"/>
  <c r="CA15" i="49"/>
  <c r="BZ15" i="49"/>
  <c r="BY15" i="49"/>
  <c r="BX15" i="49"/>
  <c r="BW15" i="49"/>
  <c r="BV15" i="49"/>
  <c r="BU15" i="49"/>
  <c r="BT15" i="49"/>
  <c r="BS15" i="49"/>
  <c r="CG14" i="49"/>
  <c r="CU14" i="49" s="1"/>
  <c r="CF14" i="49"/>
  <c r="CS14" i="49" s="1"/>
  <c r="CE14" i="49"/>
  <c r="CD14" i="49"/>
  <c r="CC14" i="49"/>
  <c r="CQ14" i="49" s="1"/>
  <c r="CB14" i="49"/>
  <c r="CA14" i="49"/>
  <c r="BZ14" i="49"/>
  <c r="BY14" i="49"/>
  <c r="CM14" i="49" s="1"/>
  <c r="BX14" i="49"/>
  <c r="BW14" i="49"/>
  <c r="BV14" i="49"/>
  <c r="BU14" i="49"/>
  <c r="BT14" i="49"/>
  <c r="BS14" i="49"/>
  <c r="CG13" i="49"/>
  <c r="CU13" i="49" s="1"/>
  <c r="CF13" i="49"/>
  <c r="CS13" i="49" s="1"/>
  <c r="CE13" i="49"/>
  <c r="CD13" i="49"/>
  <c r="CC13" i="49"/>
  <c r="CB13" i="49"/>
  <c r="CA13" i="49"/>
  <c r="BZ13" i="49"/>
  <c r="BY13" i="49"/>
  <c r="BX13" i="49"/>
  <c r="BW13" i="49"/>
  <c r="BV13" i="49"/>
  <c r="BU13" i="49"/>
  <c r="BT13" i="49"/>
  <c r="BS13" i="49"/>
  <c r="CG12" i="49"/>
  <c r="CU12" i="49" s="1"/>
  <c r="CF12" i="49"/>
  <c r="CS12" i="49" s="1"/>
  <c r="CE12" i="49"/>
  <c r="CD12" i="49"/>
  <c r="CC12" i="49"/>
  <c r="CB12" i="49"/>
  <c r="CA12" i="49"/>
  <c r="CO12" i="49" s="1"/>
  <c r="BZ12" i="49"/>
  <c r="BY12" i="49"/>
  <c r="BX12" i="49"/>
  <c r="BW12" i="49"/>
  <c r="BV12" i="49"/>
  <c r="BU12" i="49"/>
  <c r="BT12" i="49"/>
  <c r="BS12" i="49"/>
  <c r="CG11" i="49"/>
  <c r="CU11" i="49" s="1"/>
  <c r="CF11" i="49"/>
  <c r="CS11" i="49" s="1"/>
  <c r="CE11" i="49"/>
  <c r="CD11" i="49"/>
  <c r="CC11" i="49"/>
  <c r="CB11" i="49"/>
  <c r="CA11" i="49"/>
  <c r="CO11" i="49" s="1"/>
  <c r="BZ11" i="49"/>
  <c r="BY11" i="49"/>
  <c r="BX11" i="49"/>
  <c r="BW11" i="49"/>
  <c r="BV11" i="49"/>
  <c r="BU11" i="49"/>
  <c r="BT11" i="49"/>
  <c r="BS11" i="49"/>
  <c r="CG10" i="49"/>
  <c r="CU10" i="49" s="1"/>
  <c r="CF10" i="49"/>
  <c r="CS10" i="49" s="1"/>
  <c r="CE10" i="49"/>
  <c r="CD10" i="49"/>
  <c r="CC10" i="49"/>
  <c r="CQ10" i="49" s="1"/>
  <c r="CB10" i="49"/>
  <c r="CA10" i="49"/>
  <c r="BZ10" i="49"/>
  <c r="BY10" i="49"/>
  <c r="CM10" i="49" s="1"/>
  <c r="BX10" i="49"/>
  <c r="BW10" i="49"/>
  <c r="BV10" i="49"/>
  <c r="BU10" i="49"/>
  <c r="BT10" i="49"/>
  <c r="BS10" i="49"/>
  <c r="CG9" i="49"/>
  <c r="CU9" i="49" s="1"/>
  <c r="CF9" i="49"/>
  <c r="CS9" i="49" s="1"/>
  <c r="CE9" i="49"/>
  <c r="CD9" i="49"/>
  <c r="CC9" i="49"/>
  <c r="CB9" i="49"/>
  <c r="CA9" i="49"/>
  <c r="BZ9" i="49"/>
  <c r="BY9" i="49"/>
  <c r="CM9" i="49" s="1"/>
  <c r="BX9" i="49"/>
  <c r="BW9" i="49"/>
  <c r="BV9" i="49"/>
  <c r="BU9" i="49"/>
  <c r="BT9" i="49"/>
  <c r="BS9" i="49"/>
  <c r="CG8" i="49"/>
  <c r="CU8" i="49" s="1"/>
  <c r="CF8" i="49"/>
  <c r="CS8" i="49" s="1"/>
  <c r="CE8" i="49"/>
  <c r="CD8" i="49"/>
  <c r="CC8" i="49"/>
  <c r="CB8" i="49"/>
  <c r="CA8" i="49"/>
  <c r="CO8" i="49" s="1"/>
  <c r="BZ8" i="49"/>
  <c r="BY8" i="49"/>
  <c r="BX8" i="49"/>
  <c r="BW8" i="49"/>
  <c r="BV8" i="49"/>
  <c r="BU8" i="49"/>
  <c r="BT8" i="49"/>
  <c r="BS8" i="49"/>
  <c r="CG7" i="49"/>
  <c r="CU7" i="49" s="1"/>
  <c r="CF7" i="49"/>
  <c r="CS7" i="49" s="1"/>
  <c r="CE7" i="49"/>
  <c r="CD7" i="49"/>
  <c r="CC7" i="49"/>
  <c r="CB7" i="49"/>
  <c r="CA7" i="49"/>
  <c r="CO7" i="49" s="1"/>
  <c r="BZ7" i="49"/>
  <c r="BY7" i="49"/>
  <c r="BX7" i="49"/>
  <c r="BW7" i="49"/>
  <c r="BV7" i="49"/>
  <c r="BU7" i="49"/>
  <c r="BT7" i="49"/>
  <c r="BS7" i="49"/>
  <c r="CG6" i="49"/>
  <c r="CF6" i="49"/>
  <c r="CE6" i="49"/>
  <c r="CD6" i="49"/>
  <c r="CC6" i="49"/>
  <c r="CB6" i="49"/>
  <c r="CA6" i="49"/>
  <c r="BZ6" i="49"/>
  <c r="BY6" i="49"/>
  <c r="BX6" i="49"/>
  <c r="BW6" i="49"/>
  <c r="BV6" i="49"/>
  <c r="BU6" i="49"/>
  <c r="BT6" i="49"/>
  <c r="BS6" i="49"/>
  <c r="BQ44" i="49"/>
  <c r="BQ43" i="49"/>
  <c r="BQ42" i="49"/>
  <c r="BQ41" i="49"/>
  <c r="BQ40" i="49"/>
  <c r="BQ39" i="49"/>
  <c r="BQ38" i="49"/>
  <c r="BQ37" i="49"/>
  <c r="BQ36" i="49"/>
  <c r="BQ35" i="49"/>
  <c r="BQ34" i="49"/>
  <c r="BQ33" i="49"/>
  <c r="BQ32" i="49"/>
  <c r="BQ31" i="49"/>
  <c r="BQ30" i="49"/>
  <c r="BQ29" i="49"/>
  <c r="BQ28" i="49"/>
  <c r="BQ27" i="49"/>
  <c r="BQ26" i="49"/>
  <c r="BQ25" i="49"/>
  <c r="BQ24" i="49"/>
  <c r="BQ23" i="49"/>
  <c r="BQ22" i="49"/>
  <c r="BQ21" i="49"/>
  <c r="BQ20" i="49"/>
  <c r="BQ19" i="49"/>
  <c r="BQ18" i="49"/>
  <c r="BQ17" i="49"/>
  <c r="BQ16" i="49"/>
  <c r="BQ15" i="49"/>
  <c r="BQ14" i="49"/>
  <c r="BQ13" i="49"/>
  <c r="BQ12" i="49"/>
  <c r="BQ11" i="49"/>
  <c r="BQ10" i="49"/>
  <c r="BQ9" i="49"/>
  <c r="BQ8" i="49"/>
  <c r="BQ7" i="49"/>
  <c r="BQ6" i="49"/>
  <c r="BP44" i="49"/>
  <c r="CT44" i="49" s="1"/>
  <c r="BO44" i="49"/>
  <c r="CR44" i="49" s="1"/>
  <c r="BN44" i="49"/>
  <c r="BM44" i="49"/>
  <c r="BL44" i="49"/>
  <c r="BK44" i="49"/>
  <c r="BJ44" i="49"/>
  <c r="CN44" i="49" s="1"/>
  <c r="BI44" i="49"/>
  <c r="BH44" i="49"/>
  <c r="BG44" i="49"/>
  <c r="BF44" i="49"/>
  <c r="BE44" i="49"/>
  <c r="BD44" i="49"/>
  <c r="BC44" i="49"/>
  <c r="BB44" i="49"/>
  <c r="BP43" i="49"/>
  <c r="CT43" i="49" s="1"/>
  <c r="BO43" i="49"/>
  <c r="CR43" i="49" s="1"/>
  <c r="BN43" i="49"/>
  <c r="BM43" i="49"/>
  <c r="BL43" i="49"/>
  <c r="BK43" i="49"/>
  <c r="BJ43" i="49"/>
  <c r="CN43" i="49" s="1"/>
  <c r="BI43" i="49"/>
  <c r="BH43" i="49"/>
  <c r="BG43" i="49"/>
  <c r="BF43" i="49"/>
  <c r="BE43" i="49"/>
  <c r="BD43" i="49"/>
  <c r="BC43" i="49"/>
  <c r="BB43" i="49"/>
  <c r="BP42" i="49"/>
  <c r="CT42" i="49" s="1"/>
  <c r="BO42" i="49"/>
  <c r="CR42" i="49" s="1"/>
  <c r="BN42" i="49"/>
  <c r="BM42" i="49"/>
  <c r="BL42" i="49"/>
  <c r="CP42" i="49" s="1"/>
  <c r="BK42" i="49"/>
  <c r="BJ42" i="49"/>
  <c r="BI42" i="49"/>
  <c r="BH42" i="49"/>
  <c r="CL42" i="49" s="1"/>
  <c r="BG42" i="49"/>
  <c r="BF42" i="49"/>
  <c r="BE42" i="49"/>
  <c r="BD42" i="49"/>
  <c r="BC42" i="49"/>
  <c r="BB42" i="49"/>
  <c r="BP41" i="49"/>
  <c r="CT41" i="49" s="1"/>
  <c r="BO41" i="49"/>
  <c r="CR41" i="49" s="1"/>
  <c r="BN41" i="49"/>
  <c r="BM41" i="49"/>
  <c r="BL41" i="49"/>
  <c r="BK41" i="49"/>
  <c r="BJ41" i="49"/>
  <c r="BI41" i="49"/>
  <c r="BH41" i="49"/>
  <c r="CL41" i="49" s="1"/>
  <c r="BG41" i="49"/>
  <c r="BF41" i="49"/>
  <c r="BE41" i="49"/>
  <c r="BD41" i="49"/>
  <c r="BC41" i="49"/>
  <c r="BB41" i="49"/>
  <c r="BP40" i="49"/>
  <c r="CT40" i="49" s="1"/>
  <c r="BO40" i="49"/>
  <c r="CR40" i="49" s="1"/>
  <c r="BN40" i="49"/>
  <c r="BM40" i="49"/>
  <c r="BL40" i="49"/>
  <c r="BK40" i="49"/>
  <c r="BJ40" i="49"/>
  <c r="CN40" i="49" s="1"/>
  <c r="BI40" i="49"/>
  <c r="BH40" i="49"/>
  <c r="BG40" i="49"/>
  <c r="BF40" i="49"/>
  <c r="BE40" i="49"/>
  <c r="BD40" i="49"/>
  <c r="BC40" i="49"/>
  <c r="BB40" i="49"/>
  <c r="BP39" i="49"/>
  <c r="CT39" i="49" s="1"/>
  <c r="BO39" i="49"/>
  <c r="CR39" i="49" s="1"/>
  <c r="BM39" i="49"/>
  <c r="CP39" i="49" s="1"/>
  <c r="BK39" i="49"/>
  <c r="BJ39" i="49"/>
  <c r="BI39" i="49"/>
  <c r="BH39" i="49"/>
  <c r="CL39" i="49" s="1"/>
  <c r="BG39" i="49"/>
  <c r="BF39" i="49"/>
  <c r="BE39" i="49"/>
  <c r="BD39" i="49"/>
  <c r="BC39" i="49"/>
  <c r="BB39" i="49"/>
  <c r="BP38" i="49"/>
  <c r="CT38" i="49" s="1"/>
  <c r="BO38" i="49"/>
  <c r="CR38" i="49" s="1"/>
  <c r="BN38" i="49"/>
  <c r="BM38" i="49"/>
  <c r="BL38" i="49"/>
  <c r="BK38" i="49"/>
  <c r="BJ38" i="49"/>
  <c r="CN38" i="49" s="1"/>
  <c r="BI38" i="49"/>
  <c r="BH38" i="49"/>
  <c r="BG38" i="49"/>
  <c r="BF38" i="49"/>
  <c r="BE38" i="49"/>
  <c r="BD38" i="49"/>
  <c r="BC38" i="49"/>
  <c r="BB38" i="49"/>
  <c r="BP37" i="49"/>
  <c r="CT37" i="49" s="1"/>
  <c r="BO37" i="49"/>
  <c r="CR37" i="49" s="1"/>
  <c r="BN37" i="49"/>
  <c r="BM37" i="49"/>
  <c r="BL37" i="49"/>
  <c r="BK37" i="49"/>
  <c r="BJ37" i="49"/>
  <c r="CN37" i="49" s="1"/>
  <c r="BI37" i="49"/>
  <c r="BH37" i="49"/>
  <c r="BG37" i="49"/>
  <c r="BF37" i="49"/>
  <c r="BE37" i="49"/>
  <c r="BD37" i="49"/>
  <c r="BC37" i="49"/>
  <c r="BB37" i="49"/>
  <c r="BP36" i="49"/>
  <c r="CT36" i="49" s="1"/>
  <c r="BO36" i="49"/>
  <c r="CR36" i="49" s="1"/>
  <c r="BN36" i="49"/>
  <c r="BM36" i="49"/>
  <c r="BL36" i="49"/>
  <c r="CP36" i="49" s="1"/>
  <c r="BK36" i="49"/>
  <c r="BJ36" i="49"/>
  <c r="BI36" i="49"/>
  <c r="BH36" i="49"/>
  <c r="CL36" i="49" s="1"/>
  <c r="BG36" i="49"/>
  <c r="BF36" i="49"/>
  <c r="BE36" i="49"/>
  <c r="BD36" i="49"/>
  <c r="BC36" i="49"/>
  <c r="BB36" i="49"/>
  <c r="BP35" i="49"/>
  <c r="CT35" i="49" s="1"/>
  <c r="BO35" i="49"/>
  <c r="CR35" i="49" s="1"/>
  <c r="BN35" i="49"/>
  <c r="BM35" i="49"/>
  <c r="BL35" i="49"/>
  <c r="BK35" i="49"/>
  <c r="BJ35" i="49"/>
  <c r="BI35" i="49"/>
  <c r="BH35" i="49"/>
  <c r="BG35" i="49"/>
  <c r="BF35" i="49"/>
  <c r="BE35" i="49"/>
  <c r="BD35" i="49"/>
  <c r="BC35" i="49"/>
  <c r="BB35" i="49"/>
  <c r="BP34" i="49"/>
  <c r="CT34" i="49" s="1"/>
  <c r="BO34" i="49"/>
  <c r="CR34" i="49" s="1"/>
  <c r="BN34" i="49"/>
  <c r="BM34" i="49"/>
  <c r="BK34" i="49"/>
  <c r="CN34" i="49" s="1"/>
  <c r="BI34" i="49"/>
  <c r="BH34" i="49"/>
  <c r="CL34" i="49" s="1"/>
  <c r="BG34" i="49"/>
  <c r="BF34" i="49"/>
  <c r="BE34" i="49"/>
  <c r="BC34" i="49"/>
  <c r="BB34" i="49"/>
  <c r="BP32" i="49"/>
  <c r="CT32" i="49" s="1"/>
  <c r="BO32" i="49"/>
  <c r="CR32" i="49" s="1"/>
  <c r="BN32" i="49"/>
  <c r="BM32" i="49"/>
  <c r="BL32" i="49"/>
  <c r="BK32" i="49"/>
  <c r="BJ32" i="49"/>
  <c r="CN32" i="49" s="1"/>
  <c r="BI32" i="49"/>
  <c r="BH32" i="49"/>
  <c r="BF32" i="49"/>
  <c r="BE32" i="49"/>
  <c r="BD32" i="49"/>
  <c r="BC32" i="49"/>
  <c r="BB32" i="49"/>
  <c r="BP31" i="49"/>
  <c r="CT31" i="49" s="1"/>
  <c r="BO31" i="49"/>
  <c r="CR31" i="49" s="1"/>
  <c r="BN31" i="49"/>
  <c r="BM31" i="49"/>
  <c r="BL31" i="49"/>
  <c r="CP31" i="49" s="1"/>
  <c r="BK31" i="49"/>
  <c r="BJ31" i="49"/>
  <c r="BI31" i="49"/>
  <c r="BH31" i="49"/>
  <c r="CL31" i="49" s="1"/>
  <c r="BG31" i="49"/>
  <c r="BF31" i="49"/>
  <c r="BE31" i="49"/>
  <c r="BD31" i="49"/>
  <c r="BB31" i="49"/>
  <c r="BP29" i="49"/>
  <c r="CT29" i="49" s="1"/>
  <c r="BO29" i="49"/>
  <c r="CR29" i="49" s="1"/>
  <c r="BN29" i="49"/>
  <c r="BM29" i="49"/>
  <c r="BL29" i="49"/>
  <c r="BK29" i="49"/>
  <c r="BJ29" i="49"/>
  <c r="CN29" i="49" s="1"/>
  <c r="BI29" i="49"/>
  <c r="BH29" i="49"/>
  <c r="BG29" i="49"/>
  <c r="BF29" i="49"/>
  <c r="BE29" i="49"/>
  <c r="BD29" i="49"/>
  <c r="BC29" i="49"/>
  <c r="BB29" i="49"/>
  <c r="BP28" i="49"/>
  <c r="CT28" i="49" s="1"/>
  <c r="BO28" i="49"/>
  <c r="CR28" i="49" s="1"/>
  <c r="BN28" i="49"/>
  <c r="BM28" i="49"/>
  <c r="BL28" i="49"/>
  <c r="BK28" i="49"/>
  <c r="BJ28" i="49"/>
  <c r="CN28" i="49" s="1"/>
  <c r="BI28" i="49"/>
  <c r="BH28" i="49"/>
  <c r="BG28" i="49"/>
  <c r="BF28" i="49"/>
  <c r="BE28" i="49"/>
  <c r="BD28" i="49"/>
  <c r="BC28" i="49"/>
  <c r="BB28" i="49"/>
  <c r="BP27" i="49"/>
  <c r="CT27" i="49" s="1"/>
  <c r="BO27" i="49"/>
  <c r="CR27" i="49" s="1"/>
  <c r="BN27" i="49"/>
  <c r="BM27" i="49"/>
  <c r="BL27" i="49"/>
  <c r="CP27" i="49" s="1"/>
  <c r="BK27" i="49"/>
  <c r="BJ27" i="49"/>
  <c r="BI27" i="49"/>
  <c r="BH27" i="49"/>
  <c r="CL27" i="49" s="1"/>
  <c r="BG27" i="49"/>
  <c r="BF27" i="49"/>
  <c r="BE27" i="49"/>
  <c r="BD27" i="49"/>
  <c r="BC27" i="49"/>
  <c r="BB27" i="49"/>
  <c r="BP26" i="49"/>
  <c r="CT26" i="49" s="1"/>
  <c r="BO26" i="49"/>
  <c r="CR26" i="49" s="1"/>
  <c r="BN26" i="49"/>
  <c r="BM26" i="49"/>
  <c r="BL26" i="49"/>
  <c r="BK26" i="49"/>
  <c r="BJ26" i="49"/>
  <c r="BI26" i="49"/>
  <c r="BH26" i="49"/>
  <c r="BG26" i="49"/>
  <c r="BF26" i="49"/>
  <c r="BE26" i="49"/>
  <c r="BD26" i="49"/>
  <c r="BC26" i="49"/>
  <c r="BB26" i="49"/>
  <c r="BP25" i="49"/>
  <c r="CT25" i="49" s="1"/>
  <c r="BO25" i="49"/>
  <c r="CR25" i="49" s="1"/>
  <c r="BN25" i="49"/>
  <c r="BM25" i="49"/>
  <c r="BL25" i="49"/>
  <c r="BK25" i="49"/>
  <c r="BJ25" i="49"/>
  <c r="CN25" i="49" s="1"/>
  <c r="BI25" i="49"/>
  <c r="BH25" i="49"/>
  <c r="BG25" i="49"/>
  <c r="BF25" i="49"/>
  <c r="BE25" i="49"/>
  <c r="BD25" i="49"/>
  <c r="BC25" i="49"/>
  <c r="BB25" i="49"/>
  <c r="BP24" i="49"/>
  <c r="CT24" i="49" s="1"/>
  <c r="BO24" i="49"/>
  <c r="CR24" i="49" s="1"/>
  <c r="BN24" i="49"/>
  <c r="BM24" i="49"/>
  <c r="BL24" i="49"/>
  <c r="BK24" i="49"/>
  <c r="BJ24" i="49"/>
  <c r="BI24" i="49"/>
  <c r="BH24" i="49"/>
  <c r="BG24" i="49"/>
  <c r="BF24" i="49"/>
  <c r="BE24" i="49"/>
  <c r="BD24" i="49"/>
  <c r="BC24" i="49"/>
  <c r="BB24" i="49"/>
  <c r="BP23" i="49"/>
  <c r="CT23" i="49" s="1"/>
  <c r="BO23" i="49"/>
  <c r="CR23" i="49" s="1"/>
  <c r="BN23" i="49"/>
  <c r="BM23" i="49"/>
  <c r="BL23" i="49"/>
  <c r="CP23" i="49" s="1"/>
  <c r="BK23" i="49"/>
  <c r="BJ23" i="49"/>
  <c r="BI23" i="49"/>
  <c r="BH23" i="49"/>
  <c r="CL23" i="49" s="1"/>
  <c r="BG23" i="49"/>
  <c r="BF23" i="49"/>
  <c r="BE23" i="49"/>
  <c r="BD23" i="49"/>
  <c r="BC23" i="49"/>
  <c r="BB23" i="49"/>
  <c r="BP22" i="49"/>
  <c r="CT22" i="49" s="1"/>
  <c r="BO22" i="49"/>
  <c r="CR22" i="49" s="1"/>
  <c r="BN22" i="49"/>
  <c r="BM22" i="49"/>
  <c r="BL22" i="49"/>
  <c r="BK22" i="49"/>
  <c r="BJ22" i="49"/>
  <c r="BI22" i="49"/>
  <c r="BH22" i="49"/>
  <c r="BG22" i="49"/>
  <c r="BF22" i="49"/>
  <c r="BE22" i="49"/>
  <c r="BD22" i="49"/>
  <c r="BC22" i="49"/>
  <c r="BB22" i="49"/>
  <c r="BP21" i="49"/>
  <c r="CT21" i="49" s="1"/>
  <c r="BO21" i="49"/>
  <c r="CR21" i="49" s="1"/>
  <c r="BN21" i="49"/>
  <c r="BM21" i="49"/>
  <c r="BL21" i="49"/>
  <c r="BK21" i="49"/>
  <c r="BJ21" i="49"/>
  <c r="CN21" i="49" s="1"/>
  <c r="BI21" i="49"/>
  <c r="BH21" i="49"/>
  <c r="BF21" i="49"/>
  <c r="BC21" i="49"/>
  <c r="BB21" i="49"/>
  <c r="BP20" i="49"/>
  <c r="CT20" i="49" s="1"/>
  <c r="BO20" i="49"/>
  <c r="CR20" i="49" s="1"/>
  <c r="BN20" i="49"/>
  <c r="BM20" i="49"/>
  <c r="BL20" i="49"/>
  <c r="BK20" i="49"/>
  <c r="BJ20" i="49"/>
  <c r="CN20" i="49" s="1"/>
  <c r="BI20" i="49"/>
  <c r="BH20" i="49"/>
  <c r="BG20" i="49"/>
  <c r="BF20" i="49"/>
  <c r="BE20" i="49"/>
  <c r="BD20" i="49"/>
  <c r="BB20" i="49"/>
  <c r="BP19" i="49"/>
  <c r="CT19" i="49" s="1"/>
  <c r="BO19" i="49"/>
  <c r="CR19" i="49" s="1"/>
  <c r="BN19" i="49"/>
  <c r="BM19" i="49"/>
  <c r="BL19" i="49"/>
  <c r="CP19" i="49" s="1"/>
  <c r="BK19" i="49"/>
  <c r="BJ19" i="49"/>
  <c r="BI19" i="49"/>
  <c r="BH19" i="49"/>
  <c r="CL19" i="49" s="1"/>
  <c r="BG19" i="49"/>
  <c r="BF19" i="49"/>
  <c r="BE19" i="49"/>
  <c r="BD19" i="49"/>
  <c r="BC19" i="49"/>
  <c r="BB19" i="49"/>
  <c r="BP18" i="49"/>
  <c r="CT18" i="49" s="1"/>
  <c r="BO18" i="49"/>
  <c r="CR18" i="49" s="1"/>
  <c r="BN18" i="49"/>
  <c r="BM18" i="49"/>
  <c r="BL18" i="49"/>
  <c r="BK18" i="49"/>
  <c r="BJ18" i="49"/>
  <c r="BI18" i="49"/>
  <c r="BH18" i="49"/>
  <c r="CL18" i="49" s="1"/>
  <c r="BG18" i="49"/>
  <c r="BF18" i="49"/>
  <c r="BE18" i="49"/>
  <c r="BD18" i="49"/>
  <c r="BC18" i="49"/>
  <c r="BB18" i="49"/>
  <c r="BP17" i="49"/>
  <c r="CT17" i="49" s="1"/>
  <c r="BO17" i="49"/>
  <c r="CR17" i="49" s="1"/>
  <c r="BN17" i="49"/>
  <c r="BM17" i="49"/>
  <c r="BL17" i="49"/>
  <c r="BK17" i="49"/>
  <c r="BJ17" i="49"/>
  <c r="CN17" i="49" s="1"/>
  <c r="BI17" i="49"/>
  <c r="BH17" i="49"/>
  <c r="BG17" i="49"/>
  <c r="BF17" i="49"/>
  <c r="BE17" i="49"/>
  <c r="BD17" i="49"/>
  <c r="BC17" i="49"/>
  <c r="BB17" i="49"/>
  <c r="BP16" i="49"/>
  <c r="CT16" i="49" s="1"/>
  <c r="BO16" i="49"/>
  <c r="CR16" i="49" s="1"/>
  <c r="BN16" i="49"/>
  <c r="BM16" i="49"/>
  <c r="BL16" i="49"/>
  <c r="BK16" i="49"/>
  <c r="BJ16" i="49"/>
  <c r="CN16" i="49" s="1"/>
  <c r="BI16" i="49"/>
  <c r="BH16" i="49"/>
  <c r="BG16" i="49"/>
  <c r="BF16" i="49"/>
  <c r="BE16" i="49"/>
  <c r="BD16" i="49"/>
  <c r="BC16" i="49"/>
  <c r="BB16" i="49"/>
  <c r="BP15" i="49"/>
  <c r="CT15" i="49" s="1"/>
  <c r="BO15" i="49"/>
  <c r="CR15" i="49" s="1"/>
  <c r="BN15" i="49"/>
  <c r="BM15" i="49"/>
  <c r="BL15" i="49"/>
  <c r="CP15" i="49" s="1"/>
  <c r="BK15" i="49"/>
  <c r="BJ15" i="49"/>
  <c r="BI15" i="49"/>
  <c r="BH15" i="49"/>
  <c r="CL15" i="49" s="1"/>
  <c r="BG15" i="49"/>
  <c r="BF15" i="49"/>
  <c r="BE15" i="49"/>
  <c r="BD15" i="49"/>
  <c r="BC15" i="49"/>
  <c r="BB15" i="49"/>
  <c r="BP14" i="49"/>
  <c r="CT14" i="49" s="1"/>
  <c r="BO14" i="49"/>
  <c r="CR14" i="49" s="1"/>
  <c r="BN14" i="49"/>
  <c r="BM14" i="49"/>
  <c r="BL14" i="49"/>
  <c r="BK14" i="49"/>
  <c r="BJ14" i="49"/>
  <c r="BI14" i="49"/>
  <c r="BH14" i="49"/>
  <c r="CL14" i="49" s="1"/>
  <c r="BG14" i="49"/>
  <c r="BF14" i="49"/>
  <c r="BE14" i="49"/>
  <c r="BD14" i="49"/>
  <c r="BC14" i="49"/>
  <c r="BB14" i="49"/>
  <c r="BP13" i="49"/>
  <c r="CT13" i="49" s="1"/>
  <c r="BO13" i="49"/>
  <c r="CR13" i="49" s="1"/>
  <c r="BN13" i="49"/>
  <c r="BM13" i="49"/>
  <c r="BL13" i="49"/>
  <c r="BK13" i="49"/>
  <c r="BJ13" i="49"/>
  <c r="CN13" i="49" s="1"/>
  <c r="BI13" i="49"/>
  <c r="BH13" i="49"/>
  <c r="BG13" i="49"/>
  <c r="BF13" i="49"/>
  <c r="BE13" i="49"/>
  <c r="BD13" i="49"/>
  <c r="BC13" i="49"/>
  <c r="BB13" i="49"/>
  <c r="BP12" i="49"/>
  <c r="CT12" i="49" s="1"/>
  <c r="BO12" i="49"/>
  <c r="CR12" i="49" s="1"/>
  <c r="BN12" i="49"/>
  <c r="BM12" i="49"/>
  <c r="BL12" i="49"/>
  <c r="BK12" i="49"/>
  <c r="BJ12" i="49"/>
  <c r="CN12" i="49" s="1"/>
  <c r="BI12" i="49"/>
  <c r="BH12" i="49"/>
  <c r="BG12" i="49"/>
  <c r="BF12" i="49"/>
  <c r="BE12" i="49"/>
  <c r="BD12" i="49"/>
  <c r="BC12" i="49"/>
  <c r="BB12" i="49"/>
  <c r="BP11" i="49"/>
  <c r="CT11" i="49" s="1"/>
  <c r="BO11" i="49"/>
  <c r="CR11" i="49" s="1"/>
  <c r="BN11" i="49"/>
  <c r="BM11" i="49"/>
  <c r="BL11" i="49"/>
  <c r="CP11" i="49" s="1"/>
  <c r="BK11" i="49"/>
  <c r="BJ11" i="49"/>
  <c r="BI11" i="49"/>
  <c r="BH11" i="49"/>
  <c r="CL11" i="49" s="1"/>
  <c r="BG11" i="49"/>
  <c r="BF11" i="49"/>
  <c r="BE11" i="49"/>
  <c r="BD11" i="49"/>
  <c r="BC11" i="49"/>
  <c r="BB11" i="49"/>
  <c r="BP9" i="49"/>
  <c r="CT9" i="49" s="1"/>
  <c r="BO9" i="49"/>
  <c r="CR9" i="49" s="1"/>
  <c r="BN9" i="49"/>
  <c r="BM9" i="49"/>
  <c r="BL9" i="49"/>
  <c r="BK9" i="49"/>
  <c r="BJ9" i="49"/>
  <c r="BI9" i="49"/>
  <c r="BH9" i="49"/>
  <c r="CL9" i="49" s="1"/>
  <c r="BG9" i="49"/>
  <c r="BF9" i="49"/>
  <c r="BE9" i="49"/>
  <c r="BD9" i="49"/>
  <c r="BC9" i="49"/>
  <c r="BB9" i="49"/>
  <c r="BP8" i="49"/>
  <c r="CT8" i="49" s="1"/>
  <c r="BO8" i="49"/>
  <c r="CR8" i="49" s="1"/>
  <c r="BN8" i="49"/>
  <c r="BM8" i="49"/>
  <c r="BL8" i="49"/>
  <c r="BK8" i="49"/>
  <c r="BJ8" i="49"/>
  <c r="CN8" i="49" s="1"/>
  <c r="BI8" i="49"/>
  <c r="BH8" i="49"/>
  <c r="BG8" i="49"/>
  <c r="BF8" i="49"/>
  <c r="BE8" i="49"/>
  <c r="BD8" i="49"/>
  <c r="BC8" i="49"/>
  <c r="BB8" i="49"/>
  <c r="BP7" i="49"/>
  <c r="CT7" i="49" s="1"/>
  <c r="BO7" i="49"/>
  <c r="CR7" i="49" s="1"/>
  <c r="BN7" i="49"/>
  <c r="BM7" i="49"/>
  <c r="BL7" i="49"/>
  <c r="BK7" i="49"/>
  <c r="BJ7" i="49"/>
  <c r="CN7" i="49" s="1"/>
  <c r="BI7" i="49"/>
  <c r="BH7" i="49"/>
  <c r="BG7" i="49"/>
  <c r="BF7" i="49"/>
  <c r="BE7" i="49"/>
  <c r="BD7" i="49"/>
  <c r="BC7" i="49"/>
  <c r="BB7" i="49"/>
  <c r="BP6" i="49"/>
  <c r="BO6" i="49"/>
  <c r="BN6" i="49"/>
  <c r="BM6" i="49"/>
  <c r="BL6" i="49"/>
  <c r="BK6" i="49"/>
  <c r="BJ6" i="49"/>
  <c r="BI6" i="49"/>
  <c r="BH6" i="49"/>
  <c r="BG6" i="49"/>
  <c r="BF6" i="49"/>
  <c r="BE6" i="49"/>
  <c r="BD6" i="49"/>
  <c r="BC6" i="49"/>
  <c r="BB6" i="49"/>
  <c r="AY44" i="49"/>
  <c r="AY43" i="49"/>
  <c r="AY42" i="49"/>
  <c r="AY41" i="49"/>
  <c r="AY40" i="49"/>
  <c r="AY39" i="49"/>
  <c r="AY38" i="49"/>
  <c r="AY37" i="49"/>
  <c r="AY36" i="49"/>
  <c r="AY35" i="49"/>
  <c r="AY34" i="49"/>
  <c r="AY33" i="49"/>
  <c r="AY32" i="49"/>
  <c r="AY31" i="49"/>
  <c r="AY30" i="49"/>
  <c r="AY29" i="49"/>
  <c r="AY28" i="49"/>
  <c r="AY27" i="49"/>
  <c r="AY26" i="49"/>
  <c r="AY25" i="49"/>
  <c r="AY24" i="49"/>
  <c r="AY23" i="49"/>
  <c r="AY22" i="49"/>
  <c r="AY21" i="49"/>
  <c r="AY20" i="49"/>
  <c r="AY19" i="49"/>
  <c r="AY18" i="49"/>
  <c r="AY17" i="49"/>
  <c r="AY16" i="49"/>
  <c r="AY15" i="49"/>
  <c r="AY14" i="49"/>
  <c r="AY13" i="49"/>
  <c r="AY12" i="49"/>
  <c r="AY11" i="49"/>
  <c r="AY10" i="49"/>
  <c r="AY9" i="49"/>
  <c r="AY8" i="49"/>
  <c r="AY7" i="49"/>
  <c r="AY6" i="49"/>
  <c r="AP44" i="49"/>
  <c r="AO44" i="49"/>
  <c r="AN44" i="49"/>
  <c r="AM44" i="49"/>
  <c r="AL44" i="49"/>
  <c r="AK44" i="49"/>
  <c r="AJ44" i="49"/>
  <c r="AI44" i="49"/>
  <c r="AH44" i="49"/>
  <c r="AG44" i="49"/>
  <c r="AF44" i="49"/>
  <c r="AE44" i="49"/>
  <c r="AD44" i="49"/>
  <c r="AC44" i="49"/>
  <c r="AB44" i="49"/>
  <c r="AP43" i="49"/>
  <c r="AO43" i="49"/>
  <c r="AN43" i="49"/>
  <c r="AM43" i="49"/>
  <c r="AL43" i="49"/>
  <c r="AK43" i="49"/>
  <c r="AJ43" i="49"/>
  <c r="AI43" i="49"/>
  <c r="AH43" i="49"/>
  <c r="AG43" i="49"/>
  <c r="AF43" i="49"/>
  <c r="AE43" i="49"/>
  <c r="AD43" i="49"/>
  <c r="AC43" i="49"/>
  <c r="AB43" i="49"/>
  <c r="AP42" i="49"/>
  <c r="AO42" i="49"/>
  <c r="AN42" i="49"/>
  <c r="AM42" i="49"/>
  <c r="AL42" i="49"/>
  <c r="AK42" i="49"/>
  <c r="AJ42" i="49"/>
  <c r="AI42" i="49"/>
  <c r="AH42" i="49"/>
  <c r="AG42" i="49"/>
  <c r="AF42" i="49"/>
  <c r="AE42" i="49"/>
  <c r="AD42" i="49"/>
  <c r="AC42" i="49"/>
  <c r="AB42" i="49"/>
  <c r="AP41" i="49"/>
  <c r="AO41" i="49"/>
  <c r="AN41" i="49"/>
  <c r="AM41" i="49"/>
  <c r="AL41" i="49"/>
  <c r="AK41" i="49"/>
  <c r="AJ41" i="49"/>
  <c r="AI41" i="49"/>
  <c r="AH41" i="49"/>
  <c r="AG41" i="49"/>
  <c r="AF41" i="49"/>
  <c r="AE41" i="49"/>
  <c r="AD41" i="49"/>
  <c r="AC41" i="49"/>
  <c r="AB41" i="49"/>
  <c r="AP40" i="49"/>
  <c r="AO40" i="49"/>
  <c r="AN40" i="49"/>
  <c r="AM40" i="49"/>
  <c r="AL40" i="49"/>
  <c r="AK40" i="49"/>
  <c r="AJ40" i="49"/>
  <c r="AI40" i="49"/>
  <c r="AH40" i="49"/>
  <c r="AG40" i="49"/>
  <c r="AF40" i="49"/>
  <c r="AE40" i="49"/>
  <c r="AD40" i="49"/>
  <c r="AC40" i="49"/>
  <c r="AB40" i="49"/>
  <c r="AP39" i="49"/>
  <c r="AO39" i="49"/>
  <c r="AN39" i="49"/>
  <c r="AM39" i="49"/>
  <c r="AL39" i="49"/>
  <c r="AK39" i="49"/>
  <c r="AJ39" i="49"/>
  <c r="AI39" i="49"/>
  <c r="AH39" i="49"/>
  <c r="AG39" i="49"/>
  <c r="AF39" i="49"/>
  <c r="AE39" i="49"/>
  <c r="AD39" i="49"/>
  <c r="AC39" i="49"/>
  <c r="AB39" i="49"/>
  <c r="AP38" i="49"/>
  <c r="AO38" i="49"/>
  <c r="AN38" i="49"/>
  <c r="AM38" i="49"/>
  <c r="AL38" i="49"/>
  <c r="AK38" i="49"/>
  <c r="AJ38" i="49"/>
  <c r="AI38" i="49"/>
  <c r="AH38" i="49"/>
  <c r="AG38" i="49"/>
  <c r="AF38" i="49"/>
  <c r="AE38" i="49"/>
  <c r="AD38" i="49"/>
  <c r="AC38" i="49"/>
  <c r="AB38" i="49"/>
  <c r="AP37" i="49"/>
  <c r="AO37" i="49"/>
  <c r="AN37" i="49"/>
  <c r="AM37" i="49"/>
  <c r="AL37" i="49"/>
  <c r="AK37" i="49"/>
  <c r="AJ37" i="49"/>
  <c r="AI37" i="49"/>
  <c r="AH37" i="49"/>
  <c r="AG37" i="49"/>
  <c r="AF37" i="49"/>
  <c r="AE37" i="49"/>
  <c r="AD37" i="49"/>
  <c r="AC37" i="49"/>
  <c r="AB37" i="49"/>
  <c r="AP36" i="49"/>
  <c r="AO36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AB36" i="49"/>
  <c r="AP35" i="49"/>
  <c r="AH49" i="4" s="1"/>
  <c r="AO35" i="49"/>
  <c r="AG49" i="4" s="1"/>
  <c r="AN35" i="49"/>
  <c r="AF49" i="4" s="1"/>
  <c r="AM35" i="49"/>
  <c r="AE49" i="4" s="1"/>
  <c r="AL35" i="49"/>
  <c r="AD49" i="4" s="1"/>
  <c r="AK35" i="49"/>
  <c r="AC49" i="4" s="1"/>
  <c r="AJ35" i="49"/>
  <c r="AB49" i="4" s="1"/>
  <c r="AI35" i="49"/>
  <c r="AA49" i="4" s="1"/>
  <c r="AH35" i="49"/>
  <c r="Z49" i="4" s="1"/>
  <c r="AG35" i="49"/>
  <c r="Y49" i="4" s="1"/>
  <c r="AF35" i="49"/>
  <c r="X49" i="4" s="1"/>
  <c r="AE35" i="49"/>
  <c r="W49" i="4" s="1"/>
  <c r="AD35" i="49"/>
  <c r="V49" i="4" s="1"/>
  <c r="AC35" i="49"/>
  <c r="U49" i="4" s="1"/>
  <c r="AB35" i="49"/>
  <c r="T49" i="4" s="1"/>
  <c r="AP34" i="49"/>
  <c r="AO34" i="49"/>
  <c r="AN34" i="49"/>
  <c r="AM34" i="49"/>
  <c r="AL34" i="49"/>
  <c r="AK34" i="49"/>
  <c r="AJ34" i="49"/>
  <c r="AI34" i="49"/>
  <c r="AH34" i="49"/>
  <c r="AG34" i="49"/>
  <c r="AF34" i="49"/>
  <c r="AE34" i="49"/>
  <c r="AD34" i="49"/>
  <c r="AC34" i="49"/>
  <c r="AB34" i="49"/>
  <c r="AP32" i="49"/>
  <c r="AO32" i="49"/>
  <c r="AN32" i="49"/>
  <c r="AM32" i="49"/>
  <c r="AL32" i="49"/>
  <c r="AK32" i="49"/>
  <c r="AJ32" i="49"/>
  <c r="AI32" i="49"/>
  <c r="AH32" i="49"/>
  <c r="AG32" i="49"/>
  <c r="AF32" i="49"/>
  <c r="AE32" i="49"/>
  <c r="AD32" i="49"/>
  <c r="AC32" i="49"/>
  <c r="AB32" i="49"/>
  <c r="AP31" i="49"/>
  <c r="AO31" i="49"/>
  <c r="AN31" i="49"/>
  <c r="AM31" i="49"/>
  <c r="AL31" i="49"/>
  <c r="AK31" i="49"/>
  <c r="AJ31" i="49"/>
  <c r="AI31" i="49"/>
  <c r="AH31" i="49"/>
  <c r="AG31" i="49"/>
  <c r="AF31" i="49"/>
  <c r="AE31" i="49"/>
  <c r="AD31" i="49"/>
  <c r="AC31" i="49"/>
  <c r="AB31" i="49"/>
  <c r="AP30" i="49"/>
  <c r="AO30" i="49"/>
  <c r="AN30" i="49"/>
  <c r="AM30" i="49"/>
  <c r="AL30" i="49"/>
  <c r="AK30" i="49"/>
  <c r="AJ30" i="49"/>
  <c r="AI30" i="49"/>
  <c r="AH30" i="49"/>
  <c r="AG30" i="49"/>
  <c r="AF30" i="49"/>
  <c r="AE30" i="49"/>
  <c r="AD30" i="49"/>
  <c r="AC30" i="49"/>
  <c r="AB30" i="49"/>
  <c r="AP29" i="49"/>
  <c r="AO29" i="49"/>
  <c r="AN29" i="49"/>
  <c r="AM29" i="49"/>
  <c r="AL29" i="49"/>
  <c r="AK29" i="49"/>
  <c r="AJ29" i="49"/>
  <c r="AI29" i="49"/>
  <c r="AH29" i="49"/>
  <c r="AG29" i="49"/>
  <c r="AF29" i="49"/>
  <c r="AE29" i="49"/>
  <c r="AD29" i="49"/>
  <c r="AC29" i="49"/>
  <c r="AB29" i="49"/>
  <c r="AP28" i="49"/>
  <c r="AO28" i="49"/>
  <c r="AN28" i="49"/>
  <c r="AM28" i="49"/>
  <c r="AL28" i="49"/>
  <c r="AK28" i="49"/>
  <c r="AJ28" i="49"/>
  <c r="AI28" i="49"/>
  <c r="AH28" i="49"/>
  <c r="AG28" i="49"/>
  <c r="AF28" i="49"/>
  <c r="AE28" i="49"/>
  <c r="AD28" i="49"/>
  <c r="AC28" i="49"/>
  <c r="AB28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AB27" i="49"/>
  <c r="AP26" i="49"/>
  <c r="AO26" i="49"/>
  <c r="AN26" i="49"/>
  <c r="AM26" i="49"/>
  <c r="AL26" i="49"/>
  <c r="AK26" i="49"/>
  <c r="AJ26" i="49"/>
  <c r="AI26" i="49"/>
  <c r="AH26" i="49"/>
  <c r="AG26" i="49"/>
  <c r="AF26" i="49"/>
  <c r="AE26" i="49"/>
  <c r="AD26" i="49"/>
  <c r="AC26" i="49"/>
  <c r="AB26" i="49"/>
  <c r="AP25" i="49"/>
  <c r="AO25" i="49"/>
  <c r="AN25" i="49"/>
  <c r="AM25" i="49"/>
  <c r="AL25" i="49"/>
  <c r="AK25" i="49"/>
  <c r="AJ25" i="49"/>
  <c r="AI25" i="49"/>
  <c r="AH25" i="49"/>
  <c r="AG25" i="49"/>
  <c r="AF25" i="49"/>
  <c r="AE25" i="49"/>
  <c r="AD25" i="49"/>
  <c r="AC25" i="49"/>
  <c r="AB25" i="49"/>
  <c r="AP24" i="49"/>
  <c r="AO24" i="49"/>
  <c r="AN24" i="49"/>
  <c r="AM24" i="49"/>
  <c r="AL24" i="49"/>
  <c r="AK24" i="49"/>
  <c r="AJ24" i="49"/>
  <c r="AI24" i="49"/>
  <c r="AH24" i="49"/>
  <c r="AG24" i="49"/>
  <c r="AF24" i="49"/>
  <c r="AE24" i="49"/>
  <c r="AD24" i="49"/>
  <c r="AC24" i="49"/>
  <c r="AB24" i="49"/>
  <c r="AP23" i="49"/>
  <c r="AO23" i="49"/>
  <c r="AN23" i="49"/>
  <c r="AM23" i="49"/>
  <c r="AL23" i="49"/>
  <c r="AK23" i="49"/>
  <c r="AJ23" i="49"/>
  <c r="AI23" i="49"/>
  <c r="AH23" i="49"/>
  <c r="AG23" i="49"/>
  <c r="AF23" i="49"/>
  <c r="AE23" i="49"/>
  <c r="AD23" i="49"/>
  <c r="AC23" i="49"/>
  <c r="AB23" i="49"/>
  <c r="AP22" i="49"/>
  <c r="AO22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AB22" i="49"/>
  <c r="AP21" i="49"/>
  <c r="AO21" i="49"/>
  <c r="AN21" i="49"/>
  <c r="AM21" i="49"/>
  <c r="AL21" i="49"/>
  <c r="AK21" i="49"/>
  <c r="AJ21" i="49"/>
  <c r="AI21" i="49"/>
  <c r="AH21" i="49"/>
  <c r="AG21" i="49"/>
  <c r="AF21" i="49"/>
  <c r="AE21" i="49"/>
  <c r="AD21" i="49"/>
  <c r="AC21" i="49"/>
  <c r="AB21" i="49"/>
  <c r="AP20" i="49"/>
  <c r="AO20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AB20" i="49"/>
  <c r="AP19" i="49"/>
  <c r="AO19" i="49"/>
  <c r="AN19" i="49"/>
  <c r="AM19" i="49"/>
  <c r="AL19" i="49"/>
  <c r="AK19" i="49"/>
  <c r="AJ19" i="49"/>
  <c r="AI19" i="49"/>
  <c r="AH19" i="49"/>
  <c r="AG19" i="49"/>
  <c r="AF19" i="49"/>
  <c r="AE19" i="49"/>
  <c r="AD19" i="49"/>
  <c r="AC19" i="49"/>
  <c r="AB19" i="49"/>
  <c r="AP18" i="49"/>
  <c r="AO18" i="49"/>
  <c r="AN18" i="49"/>
  <c r="AM18" i="49"/>
  <c r="AL18" i="49"/>
  <c r="AK18" i="49"/>
  <c r="AJ18" i="49"/>
  <c r="AI18" i="49"/>
  <c r="AH18" i="49"/>
  <c r="AG18" i="49"/>
  <c r="AF18" i="49"/>
  <c r="AE18" i="49"/>
  <c r="AD18" i="49"/>
  <c r="AC18" i="49"/>
  <c r="AB18" i="49"/>
  <c r="AP17" i="49"/>
  <c r="AO17" i="49"/>
  <c r="AN17" i="49"/>
  <c r="AM17" i="49"/>
  <c r="AL17" i="49"/>
  <c r="AK17" i="49"/>
  <c r="AJ17" i="49"/>
  <c r="AI17" i="49"/>
  <c r="AH17" i="49"/>
  <c r="AG17" i="49"/>
  <c r="AF17" i="49"/>
  <c r="AE17" i="49"/>
  <c r="AD17" i="49"/>
  <c r="AC17" i="49"/>
  <c r="AB17" i="49"/>
  <c r="AP16" i="49"/>
  <c r="AO16" i="49"/>
  <c r="AN16" i="49"/>
  <c r="AM16" i="49"/>
  <c r="AL16" i="49"/>
  <c r="AK16" i="49"/>
  <c r="AJ16" i="49"/>
  <c r="AI16" i="49"/>
  <c r="AH16" i="49"/>
  <c r="AG16" i="49"/>
  <c r="AF16" i="49"/>
  <c r="AE16" i="49"/>
  <c r="AD16" i="49"/>
  <c r="AC16" i="49"/>
  <c r="AB16" i="49"/>
  <c r="AP15" i="49"/>
  <c r="AO15" i="49"/>
  <c r="AN15" i="49"/>
  <c r="AM15" i="49"/>
  <c r="AL15" i="49"/>
  <c r="AK15" i="49"/>
  <c r="AJ15" i="49"/>
  <c r="AI15" i="49"/>
  <c r="AH15" i="49"/>
  <c r="AG15" i="49"/>
  <c r="AF15" i="49"/>
  <c r="AE15" i="49"/>
  <c r="AD15" i="49"/>
  <c r="AC15" i="49"/>
  <c r="AB15" i="49"/>
  <c r="AP14" i="49"/>
  <c r="AO14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AB14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P10" i="49"/>
  <c r="AO10" i="49"/>
  <c r="AN10" i="49"/>
  <c r="AM10" i="49"/>
  <c r="AL10" i="49"/>
  <c r="AK10" i="49"/>
  <c r="AJ10" i="49"/>
  <c r="AI10" i="49"/>
  <c r="AH10" i="49"/>
  <c r="AG10" i="49"/>
  <c r="AF10" i="49"/>
  <c r="AE10" i="49"/>
  <c r="AD10" i="49"/>
  <c r="AC10" i="49"/>
  <c r="AB10" i="49"/>
  <c r="AP9" i="49"/>
  <c r="AO9" i="49"/>
  <c r="AN9" i="49"/>
  <c r="AM9" i="49"/>
  <c r="AL9" i="49"/>
  <c r="AK9" i="49"/>
  <c r="AJ9" i="49"/>
  <c r="AI9" i="49"/>
  <c r="AH9" i="49"/>
  <c r="AG9" i="49"/>
  <c r="AF9" i="49"/>
  <c r="AE9" i="49"/>
  <c r="AD9" i="49"/>
  <c r="AC9" i="49"/>
  <c r="AB9" i="49"/>
  <c r="AP8" i="49"/>
  <c r="AO8" i="49"/>
  <c r="AN8" i="49"/>
  <c r="AM8" i="49"/>
  <c r="AL8" i="49"/>
  <c r="AK8" i="49"/>
  <c r="AJ8" i="49"/>
  <c r="AI8" i="49"/>
  <c r="AH8" i="49"/>
  <c r="AG8" i="49"/>
  <c r="AF8" i="49"/>
  <c r="AE8" i="49"/>
  <c r="AD8" i="49"/>
  <c r="AC8" i="49"/>
  <c r="AB8" i="49"/>
  <c r="AP7" i="49"/>
  <c r="AO7" i="49"/>
  <c r="AN7" i="49"/>
  <c r="AM7" i="49"/>
  <c r="AL7" i="49"/>
  <c r="AK7" i="49"/>
  <c r="AJ7" i="49"/>
  <c r="AI7" i="49"/>
  <c r="AH7" i="49"/>
  <c r="AG7" i="49"/>
  <c r="AF7" i="49"/>
  <c r="AE7" i="49"/>
  <c r="AD7" i="49"/>
  <c r="AC7" i="49"/>
  <c r="AB7" i="49"/>
  <c r="AP6" i="49"/>
  <c r="AO6" i="49"/>
  <c r="AN6" i="49"/>
  <c r="AM6" i="49"/>
  <c r="AL6" i="49"/>
  <c r="AK6" i="49"/>
  <c r="AJ6" i="49"/>
  <c r="AI6" i="49"/>
  <c r="AH6" i="49"/>
  <c r="AG6" i="49"/>
  <c r="AF6" i="49"/>
  <c r="AE6" i="49"/>
  <c r="AD6" i="49"/>
  <c r="AC6" i="49"/>
  <c r="AB6" i="49"/>
  <c r="CJ8" i="49" l="1"/>
  <c r="CJ13" i="49"/>
  <c r="CJ17" i="49"/>
  <c r="CJ25" i="49"/>
  <c r="CJ29" i="49"/>
  <c r="CJ38" i="49"/>
  <c r="CJ40" i="49"/>
  <c r="CJ44" i="49"/>
  <c r="CK8" i="49"/>
  <c r="CK12" i="49"/>
  <c r="CK16" i="49"/>
  <c r="CK20" i="49"/>
  <c r="CK22" i="49"/>
  <c r="CK28" i="49"/>
  <c r="CK32" i="49"/>
  <c r="CK37" i="49"/>
  <c r="CK41" i="49"/>
  <c r="CP14" i="49"/>
  <c r="CP18" i="49"/>
  <c r="CL22" i="49"/>
  <c r="CP22" i="49"/>
  <c r="CN24" i="49"/>
  <c r="CL26" i="49"/>
  <c r="CP26" i="49"/>
  <c r="CL35" i="49"/>
  <c r="CP35" i="49"/>
  <c r="CP41" i="49"/>
  <c r="CJ43" i="49"/>
  <c r="CQ9" i="49"/>
  <c r="CL20" i="49"/>
  <c r="CL21" i="49"/>
  <c r="CN31" i="49"/>
  <c r="CL32" i="49"/>
  <c r="CN36" i="49"/>
  <c r="CO10" i="49"/>
  <c r="CM12" i="49"/>
  <c r="CM16" i="49"/>
  <c r="CO18" i="49"/>
  <c r="CM20" i="49"/>
  <c r="CO26" i="49"/>
  <c r="CM28" i="49"/>
  <c r="CO30" i="49"/>
  <c r="CM32" i="49"/>
  <c r="CO35" i="49"/>
  <c r="CM37" i="49"/>
  <c r="CO39" i="49"/>
  <c r="CM41" i="49"/>
  <c r="CO43" i="49"/>
  <c r="CP9" i="49"/>
  <c r="CJ12" i="49"/>
  <c r="CJ16" i="49"/>
  <c r="CJ32" i="49"/>
  <c r="CK7" i="49"/>
  <c r="CM13" i="49"/>
  <c r="CQ13" i="49"/>
  <c r="CO15" i="49"/>
  <c r="CM17" i="49"/>
  <c r="CQ17" i="49"/>
  <c r="CO19" i="49"/>
  <c r="CO21" i="49"/>
  <c r="CM23" i="49"/>
  <c r="CQ23" i="49"/>
  <c r="CO24" i="49"/>
  <c r="CO27" i="49"/>
  <c r="CM29" i="49"/>
  <c r="CQ29" i="49"/>
  <c r="CO31" i="49"/>
  <c r="CM34" i="49"/>
  <c r="CQ34" i="49"/>
  <c r="CO36" i="49"/>
  <c r="CM38" i="49"/>
  <c r="CQ38" i="49"/>
  <c r="CO40" i="49"/>
  <c r="CM42" i="49"/>
  <c r="CQ42" i="49"/>
  <c r="CO44" i="49"/>
  <c r="CL8" i="49"/>
  <c r="CP8" i="49"/>
  <c r="CJ11" i="49"/>
  <c r="CN11" i="49"/>
  <c r="CJ15" i="49"/>
  <c r="CN15" i="49"/>
  <c r="CL17" i="49"/>
  <c r="CP17" i="49"/>
  <c r="CP21" i="49"/>
  <c r="CP25" i="49"/>
  <c r="CJ27" i="49"/>
  <c r="CP29" i="49"/>
  <c r="CJ42" i="49"/>
  <c r="CQ12" i="49"/>
  <c r="CQ16" i="49"/>
  <c r="CK18" i="49"/>
  <c r="CQ20" i="49"/>
  <c r="CL7" i="49"/>
  <c r="CP7" i="49"/>
  <c r="CJ14" i="49"/>
  <c r="CN14" i="49"/>
  <c r="CL24" i="49"/>
  <c r="CN26" i="49"/>
  <c r="CL28" i="49"/>
  <c r="CP34" i="49"/>
  <c r="CJ35" i="49"/>
  <c r="CJ39" i="49"/>
  <c r="CN39" i="49"/>
  <c r="CK9" i="49"/>
  <c r="CO9" i="49"/>
  <c r="CM11" i="49"/>
  <c r="CQ11" i="49"/>
  <c r="CM15" i="49"/>
  <c r="CQ15" i="49"/>
  <c r="CK17" i="49"/>
  <c r="CM19" i="49"/>
  <c r="CK21" i="49"/>
  <c r="CQ21" i="49"/>
  <c r="CO23" i="49"/>
  <c r="AU35" i="49"/>
  <c r="Q49" i="4" s="1"/>
  <c r="CJ9" i="49"/>
  <c r="CN9" i="49"/>
  <c r="CL12" i="49"/>
  <c r="CP12" i="49"/>
  <c r="CL16" i="49"/>
  <c r="CP16" i="49"/>
  <c r="CJ18" i="49"/>
  <c r="CN18" i="49"/>
  <c r="CJ21" i="49"/>
  <c r="CJ22" i="49"/>
  <c r="CN22" i="49"/>
  <c r="CP24" i="49"/>
  <c r="CJ26" i="49"/>
  <c r="CP28" i="49"/>
  <c r="CJ31" i="49"/>
  <c r="CJ34" i="49"/>
  <c r="CN35" i="49"/>
  <c r="CV35" i="49" s="1"/>
  <c r="CL37" i="49"/>
  <c r="CP37" i="49"/>
  <c r="CJ41" i="49"/>
  <c r="CN41" i="49"/>
  <c r="CL43" i="49"/>
  <c r="CP43" i="49"/>
  <c r="CM7" i="49"/>
  <c r="CQ7" i="49"/>
  <c r="CK13" i="49"/>
  <c r="CO13" i="49"/>
  <c r="CO17" i="49"/>
  <c r="CQ19" i="49"/>
  <c r="CM21" i="49"/>
  <c r="CK23" i="49"/>
  <c r="CM27" i="49"/>
  <c r="CQ27" i="49"/>
  <c r="AT35" i="49"/>
  <c r="P49" i="4" s="1"/>
  <c r="AW35" i="49"/>
  <c r="S49" i="4" s="1"/>
  <c r="AS35" i="49"/>
  <c r="O49" i="4" s="1"/>
  <c r="CJ7" i="49"/>
  <c r="CJ20" i="49"/>
  <c r="CJ24" i="49"/>
  <c r="CJ28" i="49"/>
  <c r="CJ37" i="49"/>
  <c r="CK11" i="49"/>
  <c r="CK15" i="49"/>
  <c r="CK19" i="49"/>
  <c r="CK27" i="49"/>
  <c r="CK31" i="49"/>
  <c r="CK36" i="49"/>
  <c r="CK40" i="49"/>
  <c r="CK44" i="49"/>
  <c r="AV35" i="49"/>
  <c r="R49" i="4" s="1"/>
  <c r="AR35" i="49"/>
  <c r="CL13" i="49"/>
  <c r="CP13" i="49"/>
  <c r="CJ19" i="49"/>
  <c r="CN19" i="49"/>
  <c r="CP20" i="49"/>
  <c r="CJ23" i="49"/>
  <c r="CN23" i="49"/>
  <c r="CL25" i="49"/>
  <c r="CN27" i="49"/>
  <c r="CL29" i="49"/>
  <c r="CP32" i="49"/>
  <c r="CJ36" i="49"/>
  <c r="CL38" i="49"/>
  <c r="CP38" i="49"/>
  <c r="CL40" i="49"/>
  <c r="CP40" i="49"/>
  <c r="CN42" i="49"/>
  <c r="CL44" i="49"/>
  <c r="CP44" i="49"/>
  <c r="CM8" i="49"/>
  <c r="CQ8" i="49"/>
  <c r="CK10" i="49"/>
  <c r="CK14" i="49"/>
  <c r="CO14" i="49"/>
  <c r="CM22" i="49"/>
  <c r="CQ22" i="49"/>
  <c r="CK24" i="49"/>
  <c r="CK26" i="49"/>
  <c r="CQ28" i="49"/>
  <c r="CK30" i="49"/>
  <c r="CQ32" i="49"/>
  <c r="CK35" i="49"/>
  <c r="CQ37" i="49"/>
  <c r="CK39" i="49"/>
  <c r="CQ41" i="49"/>
  <c r="CK43" i="49"/>
  <c r="CK29" i="49"/>
  <c r="CO29" i="49"/>
  <c r="CM31" i="49"/>
  <c r="CQ31" i="49"/>
  <c r="CK34" i="49"/>
  <c r="CO34" i="49"/>
  <c r="CM36" i="49"/>
  <c r="CQ36" i="49"/>
  <c r="CK38" i="49"/>
  <c r="CO38" i="49"/>
  <c r="CM40" i="49"/>
  <c r="CQ40" i="49"/>
  <c r="CK42" i="49"/>
  <c r="CO42" i="49"/>
  <c r="CM44" i="49"/>
  <c r="CQ44" i="49"/>
  <c r="AQ21" i="4"/>
  <c r="AQ22" i="4"/>
  <c r="AQ23" i="4"/>
  <c r="AQ24" i="4"/>
  <c r="AQ20" i="4"/>
  <c r="CW35" i="49" l="1"/>
  <c r="AX35" i="49"/>
  <c r="M49" i="4" s="1"/>
  <c r="N49" i="4"/>
  <c r="H28" i="4"/>
  <c r="H50" i="4"/>
  <c r="H59" i="4" l="1"/>
  <c r="W504" i="49" l="1"/>
  <c r="V504" i="49"/>
  <c r="U504" i="49"/>
  <c r="T504" i="49"/>
  <c r="S504" i="49"/>
  <c r="R504" i="49"/>
  <c r="Q504" i="49"/>
  <c r="P504" i="49"/>
  <c r="O504" i="49"/>
  <c r="N504" i="49"/>
  <c r="M504" i="49"/>
  <c r="L504" i="49"/>
  <c r="K504" i="49"/>
  <c r="J504" i="49"/>
  <c r="I504" i="49"/>
  <c r="W509" i="49"/>
  <c r="AH59" i="4" s="1"/>
  <c r="V509" i="49"/>
  <c r="AG59" i="4" s="1"/>
  <c r="U509" i="49"/>
  <c r="AF59" i="4" s="1"/>
  <c r="T509" i="49"/>
  <c r="AE59" i="4" s="1"/>
  <c r="S509" i="49"/>
  <c r="AD59" i="4" s="1"/>
  <c r="R509" i="49"/>
  <c r="AC59" i="4" s="1"/>
  <c r="Q509" i="49"/>
  <c r="AB59" i="4" s="1"/>
  <c r="P509" i="49"/>
  <c r="AA59" i="4" s="1"/>
  <c r="O509" i="49"/>
  <c r="Z59" i="4" s="1"/>
  <c r="N509" i="49"/>
  <c r="M509" i="49"/>
  <c r="L509" i="49"/>
  <c r="K509" i="49"/>
  <c r="J509" i="49"/>
  <c r="I509" i="49"/>
  <c r="Q510" i="49" l="1"/>
  <c r="H528" i="49"/>
  <c r="H527" i="49"/>
  <c r="H526" i="49"/>
  <c r="H525" i="49"/>
  <c r="H522" i="49"/>
  <c r="H521" i="49"/>
  <c r="H520" i="49"/>
  <c r="H517" i="49"/>
  <c r="H518" i="49"/>
  <c r="H516" i="49"/>
  <c r="C517" i="49"/>
  <c r="D517" i="49" s="1"/>
  <c r="C518" i="49"/>
  <c r="D518" i="49" s="1"/>
  <c r="C519" i="49"/>
  <c r="D519" i="49" s="1"/>
  <c r="C520" i="49"/>
  <c r="D520" i="49" s="1"/>
  <c r="C521" i="49"/>
  <c r="D521" i="49" s="1"/>
  <c r="C522" i="49"/>
  <c r="D522" i="49" s="1"/>
  <c r="C523" i="49"/>
  <c r="D523" i="49" s="1"/>
  <c r="C524" i="49"/>
  <c r="D524" i="49" s="1"/>
  <c r="C525" i="49"/>
  <c r="D525" i="49" s="1"/>
  <c r="C526" i="49"/>
  <c r="D526" i="49" s="1"/>
  <c r="C527" i="49"/>
  <c r="D527" i="49" s="1"/>
  <c r="C528" i="49"/>
  <c r="D528" i="49" s="1"/>
  <c r="C529" i="49"/>
  <c r="D529" i="49" s="1"/>
  <c r="C530" i="49"/>
  <c r="D530" i="49" s="1"/>
  <c r="C531" i="49"/>
  <c r="D531" i="49" s="1"/>
  <c r="C532" i="49"/>
  <c r="D532" i="49" s="1"/>
  <c r="C533" i="49"/>
  <c r="D533" i="49" s="1"/>
  <c r="C534" i="49"/>
  <c r="D534" i="49" s="1"/>
  <c r="C535" i="49"/>
  <c r="D535" i="49" s="1"/>
  <c r="C536" i="49"/>
  <c r="D536" i="49" s="1"/>
  <c r="C537" i="49"/>
  <c r="D537" i="49" s="1"/>
  <c r="C538" i="49"/>
  <c r="D538" i="49" s="1"/>
  <c r="C539" i="49"/>
  <c r="D539" i="49" s="1"/>
  <c r="C540" i="49"/>
  <c r="D540" i="49" s="1"/>
  <c r="C541" i="49"/>
  <c r="D541" i="49" s="1"/>
  <c r="C542" i="49"/>
  <c r="D542" i="49" s="1"/>
  <c r="C516" i="49"/>
  <c r="E516" i="49" l="1"/>
  <c r="F516" i="49" s="1"/>
  <c r="D516" i="49"/>
  <c r="E517" i="49" l="1"/>
  <c r="F517" i="49" s="1"/>
  <c r="E518" i="49" l="1"/>
  <c r="F518" i="49" s="1"/>
  <c r="E519" i="49" l="1"/>
  <c r="F519" i="49" s="1"/>
  <c r="CU6" i="49"/>
  <c r="CS6" i="49"/>
  <c r="CT6" i="49"/>
  <c r="CR6" i="49"/>
  <c r="E520" i="49" l="1"/>
  <c r="F520" i="49" s="1"/>
  <c r="CN6" i="49"/>
  <c r="CO6" i="49"/>
  <c r="CL6" i="49"/>
  <c r="CP6" i="49"/>
  <c r="CT47" i="49"/>
  <c r="CM6" i="49"/>
  <c r="CQ6" i="49"/>
  <c r="CU47" i="49"/>
  <c r="CV27" i="49"/>
  <c r="CV36" i="49"/>
  <c r="CK6" i="49"/>
  <c r="CJ6" i="49"/>
  <c r="CR47" i="49"/>
  <c r="CS47" i="49"/>
  <c r="E521" i="49"/>
  <c r="F521" i="49" s="1"/>
  <c r="CH45" i="49"/>
  <c r="BQ45" i="49"/>
  <c r="I58" i="4"/>
  <c r="I57" i="4"/>
  <c r="I56" i="4"/>
  <c r="J56" i="4" s="1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AW41" i="49"/>
  <c r="AV41" i="49"/>
  <c r="AW40" i="49"/>
  <c r="AV40" i="49"/>
  <c r="AW39" i="49"/>
  <c r="AV39" i="49"/>
  <c r="AW38" i="49"/>
  <c r="AV38" i="49"/>
  <c r="AW37" i="49"/>
  <c r="AV37" i="49"/>
  <c r="AW36" i="49"/>
  <c r="AV36" i="49"/>
  <c r="AW34" i="49"/>
  <c r="AV34" i="49"/>
  <c r="AW32" i="49"/>
  <c r="AV32" i="49"/>
  <c r="AW31" i="49"/>
  <c r="AV31" i="49"/>
  <c r="AW30" i="49"/>
  <c r="AV30" i="49"/>
  <c r="AW29" i="49"/>
  <c r="AV29" i="49"/>
  <c r="AW28" i="49"/>
  <c r="AV28" i="49"/>
  <c r="AW27" i="49"/>
  <c r="AV27" i="49"/>
  <c r="AW26" i="49"/>
  <c r="AV26" i="49"/>
  <c r="AW25" i="49"/>
  <c r="AV25" i="49"/>
  <c r="AW24" i="49"/>
  <c r="AV24" i="49"/>
  <c r="AW23" i="49"/>
  <c r="AV23" i="49"/>
  <c r="AW22" i="49"/>
  <c r="AV22" i="49"/>
  <c r="AW21" i="49"/>
  <c r="AV21" i="49"/>
  <c r="AW20" i="49"/>
  <c r="AV20" i="49"/>
  <c r="AW19" i="49"/>
  <c r="AV19" i="49"/>
  <c r="AW18" i="49"/>
  <c r="AV18" i="49"/>
  <c r="AW17" i="49"/>
  <c r="AV17" i="49"/>
  <c r="AW16" i="49"/>
  <c r="AV16" i="49"/>
  <c r="AW15" i="49"/>
  <c r="AV15" i="49"/>
  <c r="AW14" i="49"/>
  <c r="AV14" i="49"/>
  <c r="AW13" i="49"/>
  <c r="AV13" i="49"/>
  <c r="AW12" i="49"/>
  <c r="AV12" i="49"/>
  <c r="AW11" i="49"/>
  <c r="AV11" i="49"/>
  <c r="AW10" i="49"/>
  <c r="AV10" i="49"/>
  <c r="AW9" i="49"/>
  <c r="AV9" i="49"/>
  <c r="AW8" i="49"/>
  <c r="AV8" i="49"/>
  <c r="AW7" i="49"/>
  <c r="AV7" i="49"/>
  <c r="AW6" i="49"/>
  <c r="AV6" i="49"/>
  <c r="CW24" i="49" l="1"/>
  <c r="CV8" i="49"/>
  <c r="CW15" i="49"/>
  <c r="CW37" i="49"/>
  <c r="CW19" i="49"/>
  <c r="CW11" i="49"/>
  <c r="CV44" i="49"/>
  <c r="CV31" i="49"/>
  <c r="CV19" i="49"/>
  <c r="CV11" i="49"/>
  <c r="CV21" i="49"/>
  <c r="CW43" i="49"/>
  <c r="CW7" i="49"/>
  <c r="CV40" i="49"/>
  <c r="CV23" i="49"/>
  <c r="CW41" i="49"/>
  <c r="CW31" i="49"/>
  <c r="CW27" i="49"/>
  <c r="CM47" i="49"/>
  <c r="CV38" i="49"/>
  <c r="CV17" i="49"/>
  <c r="CV13" i="49"/>
  <c r="CV39" i="49"/>
  <c r="CV15" i="49"/>
  <c r="CL47" i="49"/>
  <c r="CW21" i="49"/>
  <c r="CW13" i="49"/>
  <c r="CW6" i="49"/>
  <c r="CV29" i="49"/>
  <c r="CQ47" i="49"/>
  <c r="CV41" i="49"/>
  <c r="CW42" i="49"/>
  <c r="CW38" i="49"/>
  <c r="CW39" i="49"/>
  <c r="CW34" i="49"/>
  <c r="CW29" i="49"/>
  <c r="CW23" i="49"/>
  <c r="CW17" i="49"/>
  <c r="CV42" i="49"/>
  <c r="CV34" i="49"/>
  <c r="CV25" i="49"/>
  <c r="AV42" i="49"/>
  <c r="R56" i="4" s="1"/>
  <c r="AG56" i="4"/>
  <c r="AW43" i="49"/>
  <c r="S57" i="4" s="1"/>
  <c r="AH57" i="4"/>
  <c r="CN47" i="49"/>
  <c r="CK47" i="49"/>
  <c r="CW9" i="49"/>
  <c r="CW44" i="49"/>
  <c r="CW40" i="49"/>
  <c r="AW42" i="49"/>
  <c r="S56" i="4" s="1"/>
  <c r="AH56" i="4"/>
  <c r="CW20" i="49"/>
  <c r="CW16" i="49"/>
  <c r="CW12" i="49"/>
  <c r="CW8" i="49"/>
  <c r="CV18" i="49"/>
  <c r="CV14" i="49"/>
  <c r="CV9" i="49"/>
  <c r="CW30" i="49"/>
  <c r="CW18" i="49"/>
  <c r="CW14" i="49"/>
  <c r="CW10" i="49"/>
  <c r="CV43" i="49"/>
  <c r="CV32" i="49"/>
  <c r="AV44" i="49"/>
  <c r="R58" i="4" s="1"/>
  <c r="AG58" i="4"/>
  <c r="CV26" i="49"/>
  <c r="CV22" i="49"/>
  <c r="CV6" i="49"/>
  <c r="CJ47" i="49"/>
  <c r="CW26" i="49"/>
  <c r="CV37" i="49"/>
  <c r="CV20" i="49"/>
  <c r="CV16" i="49"/>
  <c r="CV12" i="49"/>
  <c r="CV7" i="49"/>
  <c r="AV43" i="49"/>
  <c r="R57" i="4" s="1"/>
  <c r="AG57" i="4"/>
  <c r="AW44" i="49"/>
  <c r="S58" i="4" s="1"/>
  <c r="AH58" i="4"/>
  <c r="CW32" i="49"/>
  <c r="CW28" i="49"/>
  <c r="CW22" i="49"/>
  <c r="CW36" i="49"/>
  <c r="CV28" i="49"/>
  <c r="CV24" i="49"/>
  <c r="CP47" i="49"/>
  <c r="E522" i="49"/>
  <c r="F522" i="49" s="1"/>
  <c r="AT6" i="49"/>
  <c r="AS8" i="49"/>
  <c r="AS22" i="49"/>
  <c r="AT24" i="49"/>
  <c r="AS26" i="49"/>
  <c r="AT28" i="49"/>
  <c r="AS30" i="49"/>
  <c r="AT44" i="49"/>
  <c r="P58" i="4" s="1"/>
  <c r="AT18" i="49"/>
  <c r="AS20" i="49"/>
  <c r="AT22" i="49"/>
  <c r="AR32" i="49"/>
  <c r="AT32" i="49"/>
  <c r="AS34" i="49"/>
  <c r="AU34" i="49"/>
  <c r="AR37" i="49"/>
  <c r="AT37" i="49"/>
  <c r="AS39" i="49"/>
  <c r="AU39" i="49"/>
  <c r="AR41" i="49"/>
  <c r="AT41" i="49"/>
  <c r="AT42" i="49"/>
  <c r="P56" i="4" s="1"/>
  <c r="AR43" i="49"/>
  <c r="N57" i="4" s="1"/>
  <c r="AS43" i="49"/>
  <c r="O57" i="4" s="1"/>
  <c r="AU43" i="49"/>
  <c r="Q57" i="4" s="1"/>
  <c r="AY45" i="49"/>
  <c r="AT39" i="49"/>
  <c r="AU8" i="49"/>
  <c r="AR18" i="49"/>
  <c r="AU20" i="49"/>
  <c r="AR22" i="49"/>
  <c r="AR7" i="49"/>
  <c r="AT7" i="49"/>
  <c r="AS9" i="49"/>
  <c r="AU9" i="49"/>
  <c r="AR11" i="49"/>
  <c r="AT11" i="49"/>
  <c r="AS13" i="49"/>
  <c r="AU13" i="49"/>
  <c r="AT40" i="49"/>
  <c r="AT10" i="49"/>
  <c r="AS12" i="49"/>
  <c r="AU12" i="49"/>
  <c r="AR14" i="49"/>
  <c r="AT14" i="49"/>
  <c r="AS16" i="49"/>
  <c r="AU16" i="49"/>
  <c r="AS24" i="49"/>
  <c r="AU24" i="49"/>
  <c r="AR26" i="49"/>
  <c r="AT26" i="49"/>
  <c r="AS28" i="49"/>
  <c r="AU28" i="49"/>
  <c r="AR30" i="49"/>
  <c r="AT30" i="49"/>
  <c r="AS32" i="49"/>
  <c r="AU32" i="49"/>
  <c r="AT34" i="49"/>
  <c r="AS37" i="49"/>
  <c r="AS41" i="49"/>
  <c r="AT43" i="49"/>
  <c r="P57" i="4" s="1"/>
  <c r="AS6" i="49"/>
  <c r="AU6" i="49"/>
  <c r="AR8" i="49"/>
  <c r="AT8" i="49"/>
  <c r="AS10" i="49"/>
  <c r="AU10" i="49"/>
  <c r="AR12" i="49"/>
  <c r="AT12" i="49"/>
  <c r="AS14" i="49"/>
  <c r="AU14" i="49"/>
  <c r="AR16" i="49"/>
  <c r="AT16" i="49"/>
  <c r="AS18" i="49"/>
  <c r="AU18" i="49"/>
  <c r="AR20" i="49"/>
  <c r="AT20" i="49"/>
  <c r="AU22" i="49"/>
  <c r="AR24" i="49"/>
  <c r="AU26" i="49"/>
  <c r="AR28" i="49"/>
  <c r="AU30" i="49"/>
  <c r="AR15" i="49"/>
  <c r="AT15" i="49"/>
  <c r="AS17" i="49"/>
  <c r="AU17" i="49"/>
  <c r="AR19" i="49"/>
  <c r="AT19" i="49"/>
  <c r="AS21" i="49"/>
  <c r="AU21" i="49"/>
  <c r="AR23" i="49"/>
  <c r="AT23" i="49"/>
  <c r="AS25" i="49"/>
  <c r="AU25" i="49"/>
  <c r="AR27" i="49"/>
  <c r="AT27" i="49"/>
  <c r="AS29" i="49"/>
  <c r="AU29" i="49"/>
  <c r="AR31" i="49"/>
  <c r="AT31" i="49"/>
  <c r="AR36" i="49"/>
  <c r="AT36" i="49"/>
  <c r="AS38" i="49"/>
  <c r="AU38" i="49"/>
  <c r="AR40" i="49"/>
  <c r="AS42" i="49"/>
  <c r="O56" i="4" s="1"/>
  <c r="AU42" i="49"/>
  <c r="Q56" i="4" s="1"/>
  <c r="AR44" i="49"/>
  <c r="N58" i="4" s="1"/>
  <c r="AR10" i="49"/>
  <c r="AR34" i="49"/>
  <c r="AU37" i="49"/>
  <c r="Q51" i="4" s="1"/>
  <c r="AU41" i="49"/>
  <c r="AR6" i="49"/>
  <c r="AS7" i="49"/>
  <c r="AU7" i="49"/>
  <c r="AR9" i="49"/>
  <c r="AT9" i="49"/>
  <c r="AS11" i="49"/>
  <c r="AU11" i="49"/>
  <c r="AR13" i="49"/>
  <c r="AT13" i="49"/>
  <c r="AS15" i="49"/>
  <c r="AU15" i="49"/>
  <c r="AR17" i="49"/>
  <c r="AT17" i="49"/>
  <c r="AS19" i="49"/>
  <c r="AU19" i="49"/>
  <c r="AR21" i="49"/>
  <c r="AT21" i="49"/>
  <c r="AS23" i="49"/>
  <c r="AU23" i="49"/>
  <c r="AR25" i="49"/>
  <c r="AT25" i="49"/>
  <c r="AS27" i="49"/>
  <c r="AU27" i="49"/>
  <c r="AR29" i="49"/>
  <c r="AT29" i="49"/>
  <c r="AS31" i="49"/>
  <c r="AU31" i="49"/>
  <c r="AS36" i="49"/>
  <c r="AU36" i="49"/>
  <c r="AR38" i="49"/>
  <c r="AT38" i="49"/>
  <c r="AR39" i="49"/>
  <c r="AS40" i="49"/>
  <c r="AU40" i="49"/>
  <c r="AR42" i="49"/>
  <c r="N56" i="4" s="1"/>
  <c r="AS44" i="49"/>
  <c r="O58" i="4" s="1"/>
  <c r="AU44" i="49"/>
  <c r="Q58" i="4" s="1"/>
  <c r="CV48" i="49" l="1"/>
  <c r="E523" i="49"/>
  <c r="F523" i="49" s="1"/>
  <c r="AX44" i="49"/>
  <c r="E524" i="49" l="1"/>
  <c r="F524" i="49" s="1"/>
  <c r="E525" i="49" l="1"/>
  <c r="F525" i="49" s="1"/>
  <c r="E526" i="49" l="1"/>
  <c r="F526" i="49" s="1"/>
  <c r="E527" i="49" l="1"/>
  <c r="F527" i="49" s="1"/>
  <c r="E528" i="49" l="1"/>
  <c r="F528" i="49" s="1"/>
  <c r="V510" i="49"/>
  <c r="E529" i="49" l="1"/>
  <c r="F529" i="49" s="1"/>
  <c r="W510" i="49"/>
  <c r="S59" i="4" s="1"/>
  <c r="S510" i="49"/>
  <c r="Q59" i="4" s="1"/>
  <c r="O510" i="49"/>
  <c r="O59" i="4" s="1"/>
  <c r="I510" i="49"/>
  <c r="R59" i="4"/>
  <c r="P59" i="4"/>
  <c r="N59" i="4" l="1"/>
  <c r="I511" i="49"/>
  <c r="E530" i="49"/>
  <c r="F530" i="49" s="1"/>
  <c r="J58" i="4"/>
  <c r="E531" i="49" l="1"/>
  <c r="F531" i="49" s="1"/>
  <c r="E532" i="49" l="1"/>
  <c r="F532" i="49" s="1"/>
  <c r="O37" i="4"/>
  <c r="O29" i="4"/>
  <c r="O45" i="4"/>
  <c r="N37" i="4"/>
  <c r="Q30" i="4"/>
  <c r="Q46" i="4"/>
  <c r="N39" i="4"/>
  <c r="Q33" i="4"/>
  <c r="N28" i="4"/>
  <c r="Q55" i="4"/>
  <c r="Q28" i="4"/>
  <c r="O40" i="4"/>
  <c r="O34" i="4"/>
  <c r="Q23" i="4"/>
  <c r="O43" i="4"/>
  <c r="N42" i="4"/>
  <c r="O33" i="4"/>
  <c r="N25" i="4"/>
  <c r="N41" i="4"/>
  <c r="Q34" i="4"/>
  <c r="Q50" i="4"/>
  <c r="N27" i="4"/>
  <c r="N43" i="4"/>
  <c r="Q21" i="4"/>
  <c r="Q37" i="4"/>
  <c r="Q53" i="4"/>
  <c r="N32" i="4"/>
  <c r="N48" i="4"/>
  <c r="Q31" i="4"/>
  <c r="O36" i="4"/>
  <c r="Q40" i="4"/>
  <c r="Q47" i="4"/>
  <c r="O52" i="4"/>
  <c r="O22" i="4"/>
  <c r="O38" i="4"/>
  <c r="Q24" i="4"/>
  <c r="O31" i="4"/>
  <c r="O47" i="4"/>
  <c r="O24" i="4"/>
  <c r="N46" i="4"/>
  <c r="N30" i="4"/>
  <c r="O21" i="4"/>
  <c r="N45" i="4"/>
  <c r="Q38" i="4"/>
  <c r="N31" i="4"/>
  <c r="Q25" i="4"/>
  <c r="N52" i="4"/>
  <c r="O32" i="4"/>
  <c r="Q43" i="4"/>
  <c r="Q52" i="4"/>
  <c r="Q27" i="4"/>
  <c r="N34" i="4"/>
  <c r="S21" i="4"/>
  <c r="S29" i="4"/>
  <c r="S37" i="4"/>
  <c r="S45" i="4"/>
  <c r="S53" i="4"/>
  <c r="S52" i="4"/>
  <c r="S28" i="4"/>
  <c r="S36" i="4"/>
  <c r="S44" i="4"/>
  <c r="S23" i="4"/>
  <c r="S31" i="4"/>
  <c r="S39" i="4"/>
  <c r="S47" i="4"/>
  <c r="S22" i="4"/>
  <c r="S30" i="4"/>
  <c r="S38" i="4"/>
  <c r="S46" i="4"/>
  <c r="S54" i="4"/>
  <c r="S20" i="4"/>
  <c r="P23" i="4"/>
  <c r="P27" i="4"/>
  <c r="P31" i="4"/>
  <c r="P35" i="4"/>
  <c r="P39" i="4"/>
  <c r="P43" i="4"/>
  <c r="P47" i="4"/>
  <c r="P51" i="4"/>
  <c r="P22" i="4"/>
  <c r="P26" i="4"/>
  <c r="P30" i="4"/>
  <c r="P34" i="4"/>
  <c r="P38" i="4"/>
  <c r="P42" i="4"/>
  <c r="P46" i="4"/>
  <c r="P50" i="4"/>
  <c r="P54" i="4"/>
  <c r="P44" i="4"/>
  <c r="P55" i="4"/>
  <c r="P21" i="4"/>
  <c r="P25" i="4"/>
  <c r="P29" i="4"/>
  <c r="P33" i="4"/>
  <c r="P37" i="4"/>
  <c r="P41" i="4"/>
  <c r="P45" i="4"/>
  <c r="P53" i="4"/>
  <c r="P32" i="4"/>
  <c r="P40" i="4"/>
  <c r="R45" i="4"/>
  <c r="R53" i="4"/>
  <c r="P24" i="4"/>
  <c r="P28" i="4"/>
  <c r="R33" i="4"/>
  <c r="P52" i="4"/>
  <c r="N29" i="4"/>
  <c r="Q22" i="4"/>
  <c r="Q54" i="4"/>
  <c r="N47" i="4"/>
  <c r="Q41" i="4"/>
  <c r="N36" i="4"/>
  <c r="N20" i="4"/>
  <c r="Q36" i="4"/>
  <c r="O48" i="4"/>
  <c r="O26" i="4"/>
  <c r="O42" i="4"/>
  <c r="O35" i="4"/>
  <c r="O51" i="4"/>
  <c r="N50" i="4"/>
  <c r="O25" i="4"/>
  <c r="O41" i="4"/>
  <c r="N33" i="4"/>
  <c r="Q26" i="4"/>
  <c r="Q42" i="4"/>
  <c r="Q20" i="4"/>
  <c r="N35" i="4"/>
  <c r="N51" i="4"/>
  <c r="Q29" i="4"/>
  <c r="Q45" i="4"/>
  <c r="N24" i="4"/>
  <c r="N40" i="4"/>
  <c r="O28" i="4"/>
  <c r="Q32" i="4"/>
  <c r="Q39" i="4"/>
  <c r="O44" i="4"/>
  <c r="Q48" i="4"/>
  <c r="O30" i="4"/>
  <c r="O46" i="4"/>
  <c r="O23" i="4"/>
  <c r="O39" i="4"/>
  <c r="O55" i="4"/>
  <c r="N38" i="4"/>
  <c r="O54" i="4"/>
  <c r="N22" i="4"/>
  <c r="O53" i="4"/>
  <c r="N21" i="4"/>
  <c r="N53" i="4"/>
  <c r="N23" i="4"/>
  <c r="N55" i="4"/>
  <c r="N44" i="4"/>
  <c r="Q35" i="4"/>
  <c r="Q44" i="4"/>
  <c r="N54" i="4"/>
  <c r="O27" i="4"/>
  <c r="O50" i="4"/>
  <c r="O20" i="4"/>
  <c r="N26" i="4"/>
  <c r="S25" i="4"/>
  <c r="S33" i="4"/>
  <c r="S41" i="4"/>
  <c r="S24" i="4"/>
  <c r="S32" i="4"/>
  <c r="S40" i="4"/>
  <c r="S48" i="4"/>
  <c r="S27" i="4"/>
  <c r="S35" i="4"/>
  <c r="S43" i="4"/>
  <c r="S51" i="4"/>
  <c r="S26" i="4"/>
  <c r="S34" i="4"/>
  <c r="S42" i="4"/>
  <c r="S50" i="4"/>
  <c r="S55" i="4"/>
  <c r="R24" i="4"/>
  <c r="R28" i="4"/>
  <c r="R32" i="4"/>
  <c r="R36" i="4"/>
  <c r="R40" i="4"/>
  <c r="R44" i="4"/>
  <c r="R48" i="4"/>
  <c r="R52" i="4"/>
  <c r="R23" i="4"/>
  <c r="R27" i="4"/>
  <c r="R31" i="4"/>
  <c r="R35" i="4"/>
  <c r="R39" i="4"/>
  <c r="R43" i="4"/>
  <c r="R47" i="4"/>
  <c r="R51" i="4"/>
  <c r="R55" i="4"/>
  <c r="P20" i="4"/>
  <c r="P48" i="4"/>
  <c r="R22" i="4"/>
  <c r="R26" i="4"/>
  <c r="R30" i="4"/>
  <c r="R34" i="4"/>
  <c r="R38" i="4"/>
  <c r="R42" i="4"/>
  <c r="R46" i="4"/>
  <c r="R50" i="4"/>
  <c r="R54" i="4"/>
  <c r="R20" i="4"/>
  <c r="R37" i="4"/>
  <c r="R41" i="4"/>
  <c r="R21" i="4"/>
  <c r="R25" i="4"/>
  <c r="R29" i="4"/>
  <c r="P36" i="4"/>
  <c r="AX31" i="49"/>
  <c r="AX15" i="49"/>
  <c r="AX20" i="49"/>
  <c r="AX36" i="49"/>
  <c r="AX13" i="49"/>
  <c r="AX29" i="49"/>
  <c r="AX18" i="49"/>
  <c r="AX34" i="49"/>
  <c r="AX8" i="49"/>
  <c r="AX17" i="49"/>
  <c r="AX22" i="49"/>
  <c r="AX28" i="49"/>
  <c r="AX10" i="49"/>
  <c r="AX24" i="49"/>
  <c r="AX38" i="49"/>
  <c r="AX12" i="49"/>
  <c r="AX6" i="49"/>
  <c r="AX42" i="49"/>
  <c r="M56" i="4" s="1"/>
  <c r="AX16" i="49"/>
  <c r="AX32" i="49"/>
  <c r="AX9" i="49"/>
  <c r="AX25" i="49"/>
  <c r="AX40" i="49"/>
  <c r="AX21" i="49"/>
  <c r="AX37" i="49"/>
  <c r="AX26" i="49"/>
  <c r="AX19" i="49"/>
  <c r="AX41" i="49"/>
  <c r="AX14" i="49"/>
  <c r="AX30" i="49"/>
  <c r="AX7" i="49"/>
  <c r="AX23" i="49"/>
  <c r="AX39" i="49"/>
  <c r="AX11" i="49"/>
  <c r="AX27" i="49"/>
  <c r="AX43" i="49"/>
  <c r="E533" i="49" l="1"/>
  <c r="F533" i="49" s="1"/>
  <c r="M58" i="4"/>
  <c r="M21" i="4"/>
  <c r="M46" i="4"/>
  <c r="M26" i="4"/>
  <c r="M24" i="4"/>
  <c r="M22" i="4"/>
  <c r="M27" i="4"/>
  <c r="M45" i="4"/>
  <c r="M41" i="4"/>
  <c r="M44" i="4"/>
  <c r="M54" i="4"/>
  <c r="M30" i="4"/>
  <c r="M52" i="4"/>
  <c r="M42" i="4"/>
  <c r="M48" i="4"/>
  <c r="M50" i="4"/>
  <c r="M33" i="4"/>
  <c r="M25" i="4"/>
  <c r="M28" i="4"/>
  <c r="M51" i="4"/>
  <c r="M39" i="4"/>
  <c r="M57" i="4"/>
  <c r="M47" i="4"/>
  <c r="M36" i="4"/>
  <c r="M32" i="4"/>
  <c r="M34" i="4"/>
  <c r="M40" i="4"/>
  <c r="M53" i="4"/>
  <c r="M37" i="4"/>
  <c r="M55" i="4"/>
  <c r="M35" i="4"/>
  <c r="M23" i="4"/>
  <c r="M20" i="4"/>
  <c r="M38" i="4"/>
  <c r="M31" i="4"/>
  <c r="M43" i="4"/>
  <c r="M29" i="4"/>
  <c r="E534" i="49" l="1"/>
  <c r="F534" i="49" s="1"/>
  <c r="I38" i="4"/>
  <c r="J38" i="4" s="1"/>
  <c r="E535" i="49" l="1"/>
  <c r="F535" i="49" s="1"/>
  <c r="X38" i="4"/>
  <c r="AB38" i="4"/>
  <c r="AF38" i="4"/>
  <c r="T38" i="4"/>
  <c r="U38" i="4"/>
  <c r="Y38" i="4"/>
  <c r="AC38" i="4"/>
  <c r="AG38" i="4"/>
  <c r="V38" i="4"/>
  <c r="Z38" i="4"/>
  <c r="AD38" i="4"/>
  <c r="AH38" i="4"/>
  <c r="W38" i="4"/>
  <c r="AA38" i="4"/>
  <c r="AE38" i="4"/>
  <c r="E536" i="49" l="1"/>
  <c r="F536" i="49" s="1"/>
  <c r="I54" i="4"/>
  <c r="J54" i="4" s="1"/>
  <c r="I53" i="4"/>
  <c r="J53" i="4" s="1"/>
  <c r="I49" i="4"/>
  <c r="J49" i="4" s="1"/>
  <c r="E537" i="49" l="1"/>
  <c r="F537" i="49" s="1"/>
  <c r="AC53" i="4"/>
  <c r="U54" i="4"/>
  <c r="X53" i="4"/>
  <c r="Y54" i="4"/>
  <c r="AB53" i="4"/>
  <c r="AC54" i="4"/>
  <c r="AF53" i="4"/>
  <c r="AG54" i="4"/>
  <c r="AD54" i="4"/>
  <c r="AG53" i="4"/>
  <c r="AH54" i="4"/>
  <c r="W53" i="4"/>
  <c r="X54" i="4"/>
  <c r="AA53" i="4"/>
  <c r="AB54" i="4"/>
  <c r="AE53" i="4"/>
  <c r="AF54" i="4"/>
  <c r="T54" i="4"/>
  <c r="U53" i="4"/>
  <c r="V54" i="4"/>
  <c r="Y53" i="4"/>
  <c r="Z54" i="4"/>
  <c r="T53" i="4"/>
  <c r="V53" i="4"/>
  <c r="W54" i="4"/>
  <c r="Z53" i="4"/>
  <c r="AA54" i="4"/>
  <c r="AD53" i="4"/>
  <c r="AE54" i="4"/>
  <c r="AH53" i="4"/>
  <c r="E538" i="49" l="1"/>
  <c r="F538" i="49" s="1"/>
  <c r="T45" i="4"/>
  <c r="T44" i="4"/>
  <c r="T43" i="4"/>
  <c r="T40" i="4"/>
  <c r="T39" i="4"/>
  <c r="T37" i="4"/>
  <c r="T36" i="4"/>
  <c r="T35" i="4"/>
  <c r="T33" i="4"/>
  <c r="T32" i="4"/>
  <c r="T31" i="4"/>
  <c r="T29" i="4"/>
  <c r="T28" i="4"/>
  <c r="T27" i="4"/>
  <c r="T26" i="4"/>
  <c r="T25" i="4"/>
  <c r="T23" i="4"/>
  <c r="T22" i="4"/>
  <c r="T21" i="4"/>
  <c r="AA20" i="4"/>
  <c r="Y59" i="4"/>
  <c r="V59" i="4"/>
  <c r="W59" i="4"/>
  <c r="X59" i="4"/>
  <c r="T59" i="4"/>
  <c r="U59" i="4"/>
  <c r="J57" i="4"/>
  <c r="I55" i="4"/>
  <c r="J55" i="4" s="1"/>
  <c r="I52" i="4"/>
  <c r="J52" i="4" s="1"/>
  <c r="I51" i="4"/>
  <c r="J51" i="4" s="1"/>
  <c r="I50" i="4"/>
  <c r="J50" i="4" s="1"/>
  <c r="I48" i="4"/>
  <c r="J48" i="4" s="1"/>
  <c r="I47" i="4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E539" i="49" l="1"/>
  <c r="F539" i="49" s="1"/>
  <c r="I59" i="4"/>
  <c r="J59" i="4" s="1"/>
  <c r="O2921" i="49"/>
  <c r="S2919" i="49"/>
  <c r="W20" i="4"/>
  <c r="U2921" i="49"/>
  <c r="AE20" i="4"/>
  <c r="AD20" i="4"/>
  <c r="M2921" i="49"/>
  <c r="S2921" i="49"/>
  <c r="M2919" i="49"/>
  <c r="T20" i="4"/>
  <c r="AB20" i="4"/>
  <c r="U2919" i="49"/>
  <c r="O2919" i="49"/>
  <c r="T2919" i="49"/>
  <c r="X20" i="4"/>
  <c r="Q2919" i="49"/>
  <c r="Y2919" i="49"/>
  <c r="V20" i="4"/>
  <c r="AF20" i="4"/>
  <c r="T30" i="4"/>
  <c r="T34" i="4"/>
  <c r="W2919" i="49"/>
  <c r="AH20" i="4"/>
  <c r="Z20" i="4"/>
  <c r="Y2921" i="49"/>
  <c r="Q2921" i="49"/>
  <c r="AG20" i="4"/>
  <c r="AC20" i="4"/>
  <c r="Y20" i="4"/>
  <c r="U20" i="4"/>
  <c r="W2921" i="49"/>
  <c r="T2921" i="49"/>
  <c r="T24" i="4"/>
  <c r="T41" i="4"/>
  <c r="T42" i="4"/>
  <c r="T46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U32" i="4"/>
  <c r="V32" i="4"/>
  <c r="W32" i="4"/>
  <c r="X32" i="4"/>
  <c r="Y32" i="4"/>
  <c r="Z32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U36" i="4"/>
  <c r="V36" i="4"/>
  <c r="W36" i="4"/>
  <c r="X36" i="4"/>
  <c r="Y36" i="4"/>
  <c r="Z36" i="4"/>
  <c r="AB36" i="4"/>
  <c r="AD36" i="4"/>
  <c r="AF36" i="4"/>
  <c r="AH36" i="4"/>
  <c r="Z37" i="4"/>
  <c r="AB37" i="4"/>
  <c r="AD37" i="4"/>
  <c r="AF37" i="4"/>
  <c r="AH37" i="4"/>
  <c r="U39" i="4"/>
  <c r="W39" i="4"/>
  <c r="Y39" i="4"/>
  <c r="AA39" i="4"/>
  <c r="AC39" i="4"/>
  <c r="AE39" i="4"/>
  <c r="AG39" i="4"/>
  <c r="V41" i="4"/>
  <c r="X41" i="4"/>
  <c r="Z41" i="4"/>
  <c r="AB41" i="4"/>
  <c r="AD41" i="4"/>
  <c r="AE41" i="4"/>
  <c r="AG41" i="4"/>
  <c r="AA42" i="4"/>
  <c r="AB42" i="4"/>
  <c r="AC42" i="4"/>
  <c r="AD42" i="4"/>
  <c r="AE42" i="4"/>
  <c r="AF42" i="4"/>
  <c r="AG42" i="4"/>
  <c r="AH42" i="4"/>
  <c r="V44" i="4"/>
  <c r="X44" i="4"/>
  <c r="Z4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A32" i="4"/>
  <c r="AB32" i="4"/>
  <c r="AC32" i="4"/>
  <c r="AD32" i="4"/>
  <c r="AE32" i="4"/>
  <c r="AF32" i="4"/>
  <c r="AG32" i="4"/>
  <c r="AH32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A36" i="4"/>
  <c r="AC36" i="4"/>
  <c r="AE36" i="4"/>
  <c r="AG36" i="4"/>
  <c r="Y37" i="4"/>
  <c r="AA37" i="4"/>
  <c r="AC37" i="4"/>
  <c r="AE37" i="4"/>
  <c r="AG37" i="4"/>
  <c r="V39" i="4"/>
  <c r="X39" i="4"/>
  <c r="Z39" i="4"/>
  <c r="AB39" i="4"/>
  <c r="AD39" i="4"/>
  <c r="AF39" i="4"/>
  <c r="AH39" i="4"/>
  <c r="U41" i="4"/>
  <c r="W41" i="4"/>
  <c r="Y41" i="4"/>
  <c r="AA41" i="4"/>
  <c r="AC41" i="4"/>
  <c r="AF41" i="4"/>
  <c r="AH41" i="4"/>
  <c r="U44" i="4"/>
  <c r="W44" i="4"/>
  <c r="Y44" i="4"/>
  <c r="AA44" i="4"/>
  <c r="AB44" i="4"/>
  <c r="AC44" i="4"/>
  <c r="AD44" i="4"/>
  <c r="AE44" i="4"/>
  <c r="AF44" i="4"/>
  <c r="AG44" i="4"/>
  <c r="AH44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D47" i="4"/>
  <c r="AE47" i="4"/>
  <c r="AF47" i="4"/>
  <c r="AG47" i="4"/>
  <c r="AH47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U37" i="4"/>
  <c r="V37" i="4"/>
  <c r="W37" i="4"/>
  <c r="X37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U42" i="4"/>
  <c r="V42" i="4"/>
  <c r="W42" i="4"/>
  <c r="X42" i="4"/>
  <c r="Y42" i="4"/>
  <c r="Z42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T47" i="4"/>
  <c r="U47" i="4"/>
  <c r="V47" i="4"/>
  <c r="W47" i="4"/>
  <c r="X47" i="4"/>
  <c r="Y47" i="4"/>
  <c r="Z47" i="4"/>
  <c r="AA47" i="4"/>
  <c r="AB47" i="4"/>
  <c r="AC47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E540" i="49" l="1"/>
  <c r="F540" i="49" s="1"/>
  <c r="O2922" i="49"/>
  <c r="M2922" i="49"/>
  <c r="S2922" i="49"/>
  <c r="U2922" i="49"/>
  <c r="T2922" i="49"/>
  <c r="Q2922" i="49"/>
  <c r="Y2922" i="49"/>
  <c r="X2919" i="49"/>
  <c r="X2921" i="49"/>
  <c r="N2919" i="49"/>
  <c r="N2921" i="49"/>
  <c r="V2919" i="49"/>
  <c r="V2921" i="49"/>
  <c r="L2919" i="49"/>
  <c r="P2919" i="49"/>
  <c r="P2921" i="49"/>
  <c r="W2922" i="49"/>
  <c r="E541" i="49" l="1"/>
  <c r="F541" i="49" s="1"/>
  <c r="P2922" i="49"/>
  <c r="X2922" i="49"/>
  <c r="N2922" i="49"/>
  <c r="M59" i="4"/>
  <c r="L2921" i="49"/>
  <c r="L2922" i="49" s="1"/>
  <c r="V2922" i="49"/>
  <c r="E542" i="49" l="1"/>
  <c r="F542" i="49" s="1"/>
  <c r="CO47" i="49"/>
  <c r="CW48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  <author>José Miguel Dorribo Rivera</author>
  </authors>
  <commentList>
    <comment ref="AY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resposta.
Aplícanse as fórmulas a todos os valores (incluídos aqueles con ocos)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respstas sen valoración ningunha</t>
        </r>
      </text>
    </comment>
    <comment ref="B515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Revisar que todos os rexistros teñen data correcta</t>
        </r>
      </text>
    </comment>
  </commentList>
</comments>
</file>

<file path=xl/sharedStrings.xml><?xml version="1.0" encoding="utf-8"?>
<sst xmlns="http://schemas.openxmlformats.org/spreadsheetml/2006/main" count="3008" uniqueCount="295">
  <si>
    <t>Porcentaxe
Participación</t>
  </si>
  <si>
    <t xml:space="preserve">Mulleres </t>
  </si>
  <si>
    <t>Homes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</si>
  <si>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</si>
  <si>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</si>
  <si>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</si>
  <si>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</si>
  <si>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</si>
  <si>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</si>
  <si>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</si>
  <si>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</si>
  <si>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</si>
  <si>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</si>
  <si>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</si>
  <si>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</si>
  <si>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</si>
  <si>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preg. 15</t>
  </si>
  <si>
    <t>Sexo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</si>
  <si>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</si>
  <si>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</si>
  <si>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</si>
  <si>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</si>
  <si>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</si>
  <si>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</si>
  <si>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</si>
  <si>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</si>
  <si>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</si>
  <si>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</si>
  <si>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</si>
  <si>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</si>
  <si>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</si>
  <si>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</si>
  <si>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</si>
  <si>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</si>
  <si>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</si>
  <si>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</si>
  <si>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</si>
  <si>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</si>
  <si>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</si>
  <si>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</si>
  <si>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</si>
  <si>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V05D008V06</t>
  </si>
  <si>
    <t>V11D027V06</t>
  </si>
  <si>
    <t>V08D022V06</t>
  </si>
  <si>
    <t>V02D021V06</t>
  </si>
  <si>
    <t>V05D031V06</t>
  </si>
  <si>
    <t>V03D026V06</t>
  </si>
  <si>
    <t>V09D009V06</t>
  </si>
  <si>
    <t>Participantes</t>
  </si>
  <si>
    <t>Datos brutos das respostas</t>
  </si>
  <si>
    <t>V11D033V06</t>
  </si>
  <si>
    <t>V11D01V06</t>
  </si>
  <si>
    <t>Resultados de participación</t>
  </si>
  <si>
    <t>Resultados de satisfacción por pregunta</t>
  </si>
  <si>
    <t>Resultados de satisfacción</t>
  </si>
  <si>
    <t>Xerais</t>
  </si>
  <si>
    <t>Xestión e resolución de conflitos. Menores, Familia e Xusticia terapéutica</t>
  </si>
  <si>
    <t>Enxeñaría Química</t>
  </si>
  <si>
    <t>Ciencia e tecnoloxía química</t>
  </si>
  <si>
    <t>Estatística e investigación operativa</t>
  </si>
  <si>
    <t>Tecnoloxías da Información e as Comunicacións</t>
  </si>
  <si>
    <t>Comunicación</t>
  </si>
  <si>
    <t>Física Aplicada</t>
  </si>
  <si>
    <t>Tradución e paratradución</t>
  </si>
  <si>
    <t>Ciencias mariñas, tecnoloxía e xestión (Campus do Mar)</t>
  </si>
  <si>
    <t>Ordenación xurídica do mercado</t>
  </si>
  <si>
    <t>Láser, Fotónica e Visión</t>
  </si>
  <si>
    <t>Ciencia e tecnoloxía agroalimentaria</t>
  </si>
  <si>
    <t>Protección do patrimonio cultural</t>
  </si>
  <si>
    <t>Xeotecnoloxías aplicadas á construción, enerxía e industria</t>
  </si>
  <si>
    <t>Estudos ingleses avanzados:lingüística, literatura e cultura</t>
  </si>
  <si>
    <t>Ciencias da educación e do comportamiento</t>
  </si>
  <si>
    <t>Biotecnoloxía avanzada</t>
  </si>
  <si>
    <t>Sistemas software intelixentes e adaptables</t>
  </si>
  <si>
    <t>Creación e investigación en arte contemporánea</t>
  </si>
  <si>
    <t>Ecosistemas terrestres, uso sustentable e implicacións ambientais</t>
  </si>
  <si>
    <t>Métodos matemáticos e simulación numérica en enxeñaría e ciencias aplicadas</t>
  </si>
  <si>
    <t>Educación, deporte e saúde</t>
  </si>
  <si>
    <t>Tecnoloxía aeroespacial: enxeñarías electromagnética, electrónica, informática e mecánica</t>
  </si>
  <si>
    <t>Nanomedicina</t>
  </si>
  <si>
    <t>Estudos literarios</t>
  </si>
  <si>
    <t>Eficiencia Enerxética e sustentabilidade en enxeñaría e arquitectura</t>
  </si>
  <si>
    <t>Estudos lingüísticos</t>
  </si>
  <si>
    <t>Análise económica e estratexia empresarial</t>
  </si>
  <si>
    <t>Investigación en tecnoloxías e procesos avanzados na industria</t>
  </si>
  <si>
    <t>Creatividade e innovación social e sustentable</t>
  </si>
  <si>
    <t>Química teórica e modelización computacional</t>
  </si>
  <si>
    <t>Neurociencia e Psicología Clínica</t>
  </si>
  <si>
    <t>Ciencias do deporte, educación física e actividade física saudable</t>
  </si>
  <si>
    <t>Auga, sustentabilidade e desenvolvemento</t>
  </si>
  <si>
    <t>Equidade e innovación en educación</t>
  </si>
  <si>
    <t>Endocrinoloxía</t>
  </si>
  <si>
    <t>Ciencia e tecnoloxía de coloides e interfaces</t>
  </si>
  <si>
    <t>N/A</t>
  </si>
  <si>
    <t>Home</t>
  </si>
  <si>
    <t>Muller</t>
  </si>
  <si>
    <t>Director/a e titor/a de tese</t>
  </si>
  <si>
    <t>Director/a de tese</t>
  </si>
  <si>
    <t>Titor/a de tese</t>
  </si>
  <si>
    <t>Perfil</t>
  </si>
  <si>
    <t>preg. 1</t>
  </si>
  <si>
    <t>preg. 2</t>
  </si>
  <si>
    <t>preg. 3</t>
  </si>
  <si>
    <t>preg. 4</t>
  </si>
  <si>
    <t>preg. 5</t>
  </si>
  <si>
    <t>O apoio económico (contratos, bolsas) aos/ás doutorandos/as</t>
  </si>
  <si>
    <t>A información proporcionada pola páxina web do programa</t>
  </si>
  <si>
    <t>Os requisitos esixidos para acreditar a experiencia investigadora</t>
  </si>
  <si>
    <t>A adecuación e a dispoñibilidade dos laboratorios, aulas, espazos para talleres, equipamentos especiais, recursos bibliográficos, recursos e redes de telecomunicacións</t>
  </si>
  <si>
    <t>A formación investigadora adquirida polo estudantado</t>
  </si>
  <si>
    <t>Organización e desenvolvemento</t>
  </si>
  <si>
    <t>Información e transparencia</t>
  </si>
  <si>
    <t>Recursos humanos</t>
  </si>
  <si>
    <t>Recursos materiais e servizos</t>
  </si>
  <si>
    <t>Resultados do programa formativo</t>
  </si>
  <si>
    <t>Idioma inicial</t>
  </si>
  <si>
    <t>Programa de doutoramento (PD)</t>
  </si>
  <si>
    <t>PD</t>
  </si>
  <si>
    <t>Participantes Mulleres</t>
  </si>
  <si>
    <t>Participantes Homes</t>
  </si>
  <si>
    <t>Participación acumulada</t>
  </si>
  <si>
    <t>Idioma empregado</t>
  </si>
  <si>
    <t>Resultados de participación e análise dos datos de entrada</t>
  </si>
  <si>
    <t>Non contesta</t>
  </si>
  <si>
    <t>Taxa de resposta por pregunta</t>
  </si>
  <si>
    <t>Non dispoñible por PD</t>
  </si>
  <si>
    <t>TOTAL Eido - Universidade de Vigo</t>
  </si>
  <si>
    <t>Rama de coñecemento</t>
  </si>
  <si>
    <t>Ciencias Sociais e Xurídicas</t>
  </si>
  <si>
    <t>Enxeñaría e Arquitectura</t>
  </si>
  <si>
    <t>Artes e Humanidades</t>
  </si>
  <si>
    <t>Ciencias</t>
  </si>
  <si>
    <t>Ciencias da Saúde</t>
  </si>
  <si>
    <t>es</t>
  </si>
  <si>
    <t>gl</t>
  </si>
  <si>
    <t>en</t>
  </si>
  <si>
    <t>P03D039V06</t>
  </si>
  <si>
    <t>O01D015V06</t>
  </si>
  <si>
    <t>O01D030V06</t>
  </si>
  <si>
    <t>gl: galego</t>
  </si>
  <si>
    <t>es: castelán</t>
  </si>
  <si>
    <t>en: inglés</t>
  </si>
  <si>
    <t>Participación diaria</t>
  </si>
  <si>
    <t>% acumulada</t>
  </si>
  <si>
    <t>% diaria</t>
  </si>
  <si>
    <t>Programa de Medición da Satisfacción</t>
  </si>
  <si>
    <t>Escola Internacional de Doutoramento</t>
  </si>
  <si>
    <t>Programación 2019/20 a 2021/22</t>
  </si>
  <si>
    <t xml:space="preserve">Aprobada na Comisión de Calidade o 23.07.2020 </t>
  </si>
  <si>
    <t>Medición da satisfacción do</t>
  </si>
  <si>
    <t>Período de realización da enquisa:</t>
  </si>
  <si>
    <t xml:space="preserve">profesorado </t>
  </si>
  <si>
    <t>(directores/as e titores/as de teses)</t>
  </si>
  <si>
    <t>cursos</t>
  </si>
  <si>
    <t>2020-2021 e 2021-2022</t>
  </si>
  <si>
    <t>30 de xuño - 26 de xullo de 2022</t>
  </si>
  <si>
    <t>Setembro de 2022</t>
  </si>
  <si>
    <t>Data de resposta</t>
  </si>
  <si>
    <t>Código 
PD</t>
  </si>
  <si>
    <t>V02D042V06
(I01D02V06)</t>
  </si>
  <si>
    <t>V09D043V06
(V09D041V06
V09D038V06)</t>
  </si>
  <si>
    <t>O03D040V06</t>
  </si>
  <si>
    <t>O04D044V06</t>
  </si>
  <si>
    <t>Turismo</t>
  </si>
  <si>
    <t>A información, planificación e coordinación levadas a cabo pola comisión académica do programa de doutoramento (CAPD)</t>
  </si>
  <si>
    <t>A oferta, planificación e organización das actividades formativas (seminarios, cursos, congresos, xornadas…)</t>
  </si>
  <si>
    <t>As actividades desenvolvidas e axudas dispoñibles á mobilidade ou estadías de investigación</t>
  </si>
  <si>
    <t>A supervisión e a avaliación do progreso da investigación do/a/s doutorando/a/s realizadas pola CAPD</t>
  </si>
  <si>
    <t>A motivación e os coñecementos do estudantado matriculado no programa</t>
  </si>
  <si>
    <t xml:space="preserve">A información proporcionada pola páxina web da Escola Internacional de Doutoramento (Eido)
</t>
  </si>
  <si>
    <t>O mecanismo de recoñecemento (dedicacións docentes) do labor de titorización e dirección de teses</t>
  </si>
  <si>
    <t>O apoio nos trámites administrativos prestado polo persoal administrativo</t>
  </si>
  <si>
    <t>A xestión na resolución das incidencias e reclamacións</t>
  </si>
  <si>
    <t>Indique o seu grao de satisfacción global co programa de doutoramento</t>
  </si>
  <si>
    <t>RESULTADOS DESAGREGADOS POR PD</t>
  </si>
  <si>
    <t>Código do PD</t>
  </si>
  <si>
    <t>º</t>
  </si>
  <si>
    <t xml:space="preserve">SECCIÓN </t>
  </si>
  <si>
    <t xml:space="preserve">Pregunta  </t>
  </si>
  <si>
    <t>ORGANIZACIÓN E DESENVOLVEMENTO</t>
  </si>
  <si>
    <t>INFORMACIÓN E TRANSPARENCIA</t>
  </si>
  <si>
    <t>RECURSOS HUMANOS</t>
  </si>
  <si>
    <t>RECURSOS MATERIAIS E SERVIZOS</t>
  </si>
  <si>
    <t>RESULTADOS DO PROGRAMA FORMATIVO</t>
  </si>
  <si>
    <t>Sección 1</t>
  </si>
  <si>
    <t>Sección 2</t>
  </si>
  <si>
    <t>Sección 3</t>
  </si>
  <si>
    <t>Sección 4</t>
  </si>
  <si>
    <t>Sección 5</t>
  </si>
  <si>
    <t>Sección 6</t>
  </si>
  <si>
    <t>RESULTADOS DESAGREGADOS POR SEXO</t>
  </si>
  <si>
    <t>POR PREGUNTAS</t>
  </si>
  <si>
    <t>Mulleres (M)</t>
  </si>
  <si>
    <t>Homes (H)</t>
  </si>
  <si>
    <t>POR SECCIÓNS</t>
  </si>
  <si>
    <t>Información e orientación xeral do programa</t>
  </si>
  <si>
    <t>Procedementos administrativos</t>
  </si>
  <si>
    <t>Recursos materiais</t>
  </si>
  <si>
    <t>Oferta formativa</t>
  </si>
  <si>
    <t xml:space="preserve">Valoración xeral do programa de doutoramento 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</si>
  <si>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</si>
  <si>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</si>
  <si>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</si>
  <si>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</si>
  <si>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</si>
  <si>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</si>
  <si>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</si>
  <si>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</si>
  <si>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</si>
  <si>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</si>
  <si>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</si>
  <si>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</si>
  <si>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</si>
  <si>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</si>
  <si>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Totais por sección M/H:</t>
  </si>
  <si>
    <t>Totais por xénero:</t>
  </si>
  <si>
    <t>DATOS DE ENTRADA</t>
  </si>
  <si>
    <t>data</t>
  </si>
  <si>
    <t>PROMEDIOS UNIVERSIDADE POR PREGUNTA E SECCIÓN</t>
  </si>
  <si>
    <t>Media aritmética por Pregunta</t>
  </si>
  <si>
    <t>Media aritmética por SECCIÓN</t>
  </si>
  <si>
    <t>Media GLOBAL</t>
  </si>
  <si>
    <t>Código RUCT
PD</t>
  </si>
  <si>
    <t>5601126
(5600845)</t>
  </si>
  <si>
    <t>5601371
(5600116)</t>
  </si>
  <si>
    <t>5601405
(5601319
5601128)</t>
  </si>
  <si>
    <t>5600888 </t>
  </si>
  <si>
    <t>5601390 </t>
  </si>
  <si>
    <r>
      <t xml:space="preserve">2022 </t>
    </r>
    <r>
      <rPr>
        <sz val="14"/>
        <rFont val="Arial"/>
        <family val="2"/>
      </rPr>
      <t>(cursos 2020/21 a 2021/22)</t>
    </r>
  </si>
  <si>
    <t>2020
(cursos 2018/19 a 2019/20)</t>
  </si>
  <si>
    <t>Resultados de satisfacción por seccións</t>
  </si>
  <si>
    <t xml:space="preserve"> 1
ORGANIZACIÓN E DESENVOLVEMENTO</t>
  </si>
  <si>
    <t xml:space="preserve"> 2
INFORMACIÓN E TRANSPARENCIA</t>
  </si>
  <si>
    <t xml:space="preserve"> 3
RECURSOS HUMANOS</t>
  </si>
  <si>
    <t xml:space="preserve"> 4
RECURSOS MATERIAIS E SERVIZOS</t>
  </si>
  <si>
    <t xml:space="preserve"> 5
RESULTADOS DO PROGRAMA FORMATIVO</t>
  </si>
  <si>
    <t xml:space="preserve"> 6
VALORACIÓN XERAL DO PD</t>
  </si>
  <si>
    <t>VALORACIÓN XERAL DO PD</t>
  </si>
  <si>
    <t>2018
(cursos 2012/13 a 2017/18)</t>
  </si>
  <si>
    <t>2020 (cursos 2018/19 a 2019/20)</t>
  </si>
  <si>
    <t>1 
A información, planificación e coordinación levadas a cabo pola comisión académica do programa de doutoramento (CAPD)</t>
  </si>
  <si>
    <t>2 
A oferta, planificación e organización das actividades formativas (seminarios, cursos, congresos, xornadas…)</t>
  </si>
  <si>
    <t>3 
As actividades desenvolvidas e axudas dispoñibles á mobilidade ou estadías de investigación</t>
  </si>
  <si>
    <t>4 
A supervisión e a avaliación do progreso da investigación do/a/s doutorando/a/s realizadas pola CAPD</t>
  </si>
  <si>
    <t>5
A motivación e os coñecementos do estudantado matriculado no programa</t>
  </si>
  <si>
    <t>6
O apoio económico (contratos, bolsas) aos/ás doutorandos/as</t>
  </si>
  <si>
    <t xml:space="preserve">7
A información proporcionada pola páxina web da Escola Internacional de Doutoramento (Eido)
</t>
  </si>
  <si>
    <t>8
A información proporcionada pola páxina web do programa</t>
  </si>
  <si>
    <t>9
Os requisitos esixidos para acreditar a experiencia investigadora</t>
  </si>
  <si>
    <t>10
O mecanismo de recoñecemento (dedicacións docentes) do labor de titorización e dirección de teses</t>
  </si>
  <si>
    <t>11
A adecuación e a dispoñibilidade dos laboratorios, aulas, espazos para talleres, equipamentos especiais, recursos bibliográficos, recursos e redes de telecomunicacións</t>
  </si>
  <si>
    <t>12
O apoio nos trámites administrativos prestado polo persoal administrativo</t>
  </si>
  <si>
    <t>13
A xestión na resolución das incidencias e reclamacións</t>
  </si>
  <si>
    <t>14
A formación investigadora adquirida polo estudantado</t>
  </si>
  <si>
    <t>15
Indique o seu grao de satisfacción global co programa de doutoramento</t>
  </si>
  <si>
    <t>Informe de resultados da enquisa de satisfacción do profesorado (directores e titores de teses) 2022 (síntese)</t>
  </si>
  <si>
    <t>2022
(cursos 2020/21 a 2021/22)</t>
  </si>
  <si>
    <t>Obxectivo de Calidade</t>
  </si>
  <si>
    <t>As celas en branco nos resultados de participación indican que a poboación para o programa de doutoramento, nun ano determinado, é nula.</t>
  </si>
  <si>
    <t xml:space="preserve"> Programa de doutoramento non implantado</t>
  </si>
  <si>
    <t>As celas en branco nos resultados de satisfacción (xerais, por seccións ou por preguntas) indican que non existen respostas dispoñibles. Causas posibles: non hai poboación asociada a ese PD, non hai participación ou porque non hai respostas para determinadas preguntas do cuestionario.</t>
  </si>
  <si>
    <t>Nota: No 2018 non se desagregou a poboación por PD, de aí que os resultados non estean dispoñibles por PD.</t>
  </si>
  <si>
    <t>Nº Preg.</t>
  </si>
  <si>
    <t>Sección</t>
  </si>
  <si>
    <t>Pregunta</t>
  </si>
  <si>
    <t>Valoración xeral</t>
  </si>
  <si>
    <t>Obxectivo de Calidade 2022</t>
  </si>
  <si>
    <t>1 A información, planificación e coordinación levadas a cabo pola comisión académica do programa de doutoramento (CAPD)</t>
  </si>
  <si>
    <t>2 A oferta, planificación e organización das actividades formativas (seminarios, cursos, congresos, xornadas…)</t>
  </si>
  <si>
    <t>3 As actividades desenvolvidas e axudas dispoñibles á mobilidade ou estadías de investigación</t>
  </si>
  <si>
    <t>4 A supervisión e a avaliación do progreso da investigación do/a/s doutorando/a/s realizadas pola CAPD</t>
  </si>
  <si>
    <t>5 A motivación e os coñecementos do estudantado matriculado no programa</t>
  </si>
  <si>
    <t>6 O apoio económico (contratos, bolsas) aos/ás doutorandos/as</t>
  </si>
  <si>
    <t xml:space="preserve">7 A información proporcionada pola páxina web da Escola Internacional de Doutoramento </t>
  </si>
  <si>
    <t>8 A información proporcionada pola páxina web do programa</t>
  </si>
  <si>
    <t>9 Os requisitos esixidos para acreditar a experiencia investigadora</t>
  </si>
  <si>
    <t>10 O mecanismo de recoñecemento (dedicacións docentes) do labor de titorización e dirección de teses</t>
  </si>
  <si>
    <t>11 A adecuación e a dispoñibilidade dos laboratorios, aulas, espazos para talleres, equipamentos especiais, recursos bibliográficos, recursos e redes de telecomunicacións</t>
  </si>
  <si>
    <t>12 O apoio nos trámites administrativos prestado polo persoal administrativo</t>
  </si>
  <si>
    <t>13 A xestión na resolución das incidencias e reclamacións</t>
  </si>
  <si>
    <t>14 A formación investigadora adquirida polo estudantado</t>
  </si>
  <si>
    <t>-</t>
  </si>
  <si>
    <t>15 Indique o seu grao de satisfacción global co programa de doutoramento</t>
  </si>
  <si>
    <r>
      <t xml:space="preserve">Universidade de Vigo
</t>
    </r>
    <r>
      <rPr>
        <sz val="18"/>
        <color rgb="FF0070C0"/>
        <rFont val="Arial"/>
        <family val="2"/>
      </rPr>
      <t>(media)</t>
    </r>
  </si>
  <si>
    <t>Resultados históricos de satisfacción por temáticas</t>
  </si>
  <si>
    <t>Poboación (total de rexistros)</t>
  </si>
  <si>
    <t>%</t>
  </si>
  <si>
    <t>Diferencia</t>
  </si>
  <si>
    <t>Respostas efectivas (rexistros válidos)</t>
  </si>
  <si>
    <t>Respostas aparentes (rexistros activados)</t>
  </si>
  <si>
    <t>Non resposta (rexistros enviados)</t>
  </si>
  <si>
    <t>Poboación efectiva (rexistros completos)</t>
  </si>
  <si>
    <t>ANÁLISE DA PARTICIPACIÓN (gaps nos rexistros da poboación)</t>
  </si>
  <si>
    <t>Metodoloxía e aplicacións en ciencias da vida</t>
  </si>
  <si>
    <t xml:space="preserve">Informe de resultados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</si>
</sst>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New Baskerville"/>
      <family val="1"/>
    </font>
    <font>
      <sz val="22"/>
      <color rgb="FF0070C0"/>
      <name val="New Baskerville"/>
      <family val="1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rgb="FF0070C0"/>
      <name val="Arial"/>
      <family val="2"/>
    </font>
    <font>
      <sz val="12"/>
      <color rgb="FF0070C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i/>
      <sz val="12"/>
      <color theme="1"/>
      <name val="Arial"/>
      <family val="2"/>
    </font>
    <font>
      <b/>
      <sz val="16"/>
      <color rgb="FF0070C0"/>
      <name val="Arial"/>
      <family val="2"/>
    </font>
    <font>
      <sz val="12"/>
      <color rgb="FF00B050"/>
      <name val="Arial"/>
      <family val="2"/>
    </font>
    <font>
      <b/>
      <sz val="12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4"/>
      <color rgb="FF0070C0"/>
      <name val="Arial"/>
      <family val="2"/>
    </font>
    <font>
      <sz val="22"/>
      <color rgb="FF002060"/>
      <name val="Arial"/>
      <family val="2"/>
    </font>
    <font>
      <b/>
      <sz val="14"/>
      <color rgb="FF00B050"/>
      <name val="Arial"/>
      <family val="2"/>
    </font>
    <font>
      <b/>
      <sz val="14"/>
      <color theme="2"/>
      <name val="Arial"/>
      <family val="2"/>
    </font>
    <font>
      <b/>
      <sz val="16"/>
      <color rgb="FF00B050"/>
      <name val="Arial"/>
      <family val="2"/>
    </font>
    <font>
      <sz val="18"/>
      <color rgb="FF0070C0"/>
      <name val="Arial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2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/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1454817346722"/>
      </left>
      <right/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45066682943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/>
      <diagonal/>
    </border>
    <border>
      <left/>
      <right style="medium">
        <color theme="4" tint="0.39994506668294322"/>
      </right>
      <top style="medium">
        <color theme="4" tint="0.39991454817346722"/>
      </top>
      <bottom/>
      <diagonal/>
    </border>
    <border>
      <left/>
      <right/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C66211"/>
      </left>
      <right/>
      <top style="dotted">
        <color theme="4" tint="-0.24994659260841701"/>
      </top>
      <bottom/>
      <diagonal/>
    </border>
    <border>
      <left/>
      <right style="medium">
        <color rgb="FFC66211"/>
      </right>
      <top style="dotted">
        <color theme="4" tint="-0.24994659260841701"/>
      </top>
      <bottom/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rgb="FFC66211"/>
      </top>
      <bottom style="medium">
        <color rgb="FFC6621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rgb="FFC66211"/>
      </top>
      <bottom style="medium">
        <color rgb="FFC6621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rgb="FFC66211"/>
      </top>
      <bottom style="medium">
        <color rgb="FFC6621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rgb="FFC66211"/>
      </top>
      <bottom style="hair">
        <color rgb="FFC6621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rgb="FFC66211"/>
      </top>
      <bottom style="hair">
        <color rgb="FFC66211"/>
      </bottom>
      <diagonal/>
    </border>
    <border>
      <left style="medium">
        <color theme="5" tint="-0.24994659260841701"/>
      </left>
      <right style="thin">
        <color theme="5" tint="-0.24994659260841701"/>
      </right>
      <top style="hair">
        <color rgb="FFC66211"/>
      </top>
      <bottom style="hair">
        <color rgb="FFC66211"/>
      </bottom>
      <diagonal/>
    </border>
    <border>
      <left style="thin">
        <color theme="5" tint="-0.24994659260841701"/>
      </left>
      <right style="thin">
        <color theme="5" tint="-0.24994659260841701"/>
      </right>
      <top style="hair">
        <color rgb="FFC66211"/>
      </top>
      <bottom style="hair">
        <color rgb="FFC66211"/>
      </bottom>
      <diagonal/>
    </border>
    <border>
      <left style="thin">
        <color theme="5" tint="-0.24994659260841701"/>
      </left>
      <right style="medium">
        <color theme="5" tint="-0.24994659260841701"/>
      </right>
      <top style="hair">
        <color rgb="FFC66211"/>
      </top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dotted">
        <color theme="4" tint="-0.24994659260841701"/>
      </bottom>
      <diagonal/>
    </border>
    <border>
      <left/>
      <right/>
      <top style="hair">
        <color rgb="FFC66211"/>
      </top>
      <bottom style="dotted">
        <color theme="4" tint="-0.24994659260841701"/>
      </bottom>
      <diagonal/>
    </border>
    <border>
      <left/>
      <right style="medium">
        <color rgb="FFC66211"/>
      </right>
      <top style="hair">
        <color rgb="FFC66211"/>
      </top>
      <bottom style="dotted">
        <color theme="4" tint="-0.2499465926084170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dotted">
        <color theme="4" tint="-0.24994659260841701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/>
      <right style="medium">
        <color rgb="FFC66211"/>
      </right>
      <top/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hair">
        <color rgb="FFC66211"/>
      </left>
      <right/>
      <top/>
      <bottom/>
      <diagonal/>
    </border>
    <border>
      <left/>
      <right/>
      <top/>
      <bottom style="thin">
        <color rgb="FFC66211"/>
      </bottom>
      <diagonal/>
    </border>
    <border>
      <left style="thin">
        <color theme="5"/>
      </left>
      <right/>
      <top/>
      <bottom/>
      <diagonal/>
    </border>
    <border>
      <left/>
      <right style="medium">
        <color theme="4" tint="0.39991454817346722"/>
      </right>
      <top style="medium">
        <color theme="4" tint="0.39991454817346722"/>
      </top>
      <bottom/>
      <diagonal/>
    </border>
    <border>
      <left/>
      <right style="medium">
        <color theme="4" tint="0.39991454817346722"/>
      </right>
      <top/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medium">
        <color rgb="FFC66211"/>
      </right>
      <top style="thin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5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5" xfId="0" applyBorder="1"/>
    <xf numFmtId="14" fontId="0" fillId="0" borderId="0" xfId="0" applyNumberFormat="1"/>
    <xf numFmtId="0" fontId="0" fillId="0" borderId="4" xfId="0" applyBorder="1"/>
    <xf numFmtId="0" fontId="0" fillId="0" borderId="6" xfId="0" applyBorder="1"/>
    <xf numFmtId="14" fontId="0" fillId="0" borderId="7" xfId="0" applyNumberFormat="1" applyBorder="1"/>
    <xf numFmtId="0" fontId="15" fillId="0" borderId="0" xfId="1" applyFont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vertical="center"/>
    </xf>
    <xf numFmtId="0" fontId="23" fillId="0" borderId="0" xfId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0" fontId="27" fillId="0" borderId="0" xfId="1" applyFont="1" applyAlignment="1">
      <alignment horizontal="left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9" fillId="0" borderId="9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9" fillId="4" borderId="23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2" fontId="30" fillId="0" borderId="0" xfId="0" applyNumberFormat="1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/>
    <xf numFmtId="9" fontId="30" fillId="0" borderId="0" xfId="0" applyNumberFormat="1" applyFont="1" applyAlignment="1">
      <alignment vertical="center"/>
    </xf>
    <xf numFmtId="0" fontId="29" fillId="0" borderId="23" xfId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2" fontId="30" fillId="0" borderId="50" xfId="0" applyNumberFormat="1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2" fontId="30" fillId="0" borderId="51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2" fontId="0" fillId="0" borderId="51" xfId="0" applyNumberFormat="1" applyBorder="1" applyAlignment="1">
      <alignment vertical="center"/>
    </xf>
    <xf numFmtId="0" fontId="30" fillId="0" borderId="51" xfId="0" applyFont="1" applyBorder="1" applyAlignment="1">
      <alignment vertical="center"/>
    </xf>
    <xf numFmtId="0" fontId="30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 wrapText="1"/>
    </xf>
    <xf numFmtId="0" fontId="38" fillId="0" borderId="33" xfId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2" fillId="0" borderId="24" xfId="0" applyFont="1" applyBorder="1" applyAlignment="1">
      <alignment vertical="center" wrapText="1"/>
    </xf>
    <xf numFmtId="1" fontId="32" fillId="0" borderId="35" xfId="3" applyNumberFormat="1" applyFont="1" applyFill="1" applyBorder="1" applyAlignment="1">
      <alignment horizontal="center" vertical="center"/>
    </xf>
    <xf numFmtId="2" fontId="36" fillId="4" borderId="39" xfId="3" applyNumberFormat="1" applyFont="1" applyFill="1" applyBorder="1" applyAlignment="1">
      <alignment horizontal="center" vertical="center"/>
    </xf>
    <xf numFmtId="2" fontId="32" fillId="3" borderId="38" xfId="3" applyNumberFormat="1" applyFont="1" applyFill="1" applyBorder="1" applyAlignment="1">
      <alignment horizontal="center" vertical="center"/>
    </xf>
    <xf numFmtId="2" fontId="32" fillId="3" borderId="24" xfId="3" applyNumberFormat="1" applyFont="1" applyFill="1" applyBorder="1" applyAlignment="1">
      <alignment horizontal="center" vertical="center"/>
    </xf>
    <xf numFmtId="2" fontId="32" fillId="3" borderId="28" xfId="3" applyNumberFormat="1" applyFont="1" applyFill="1" applyBorder="1" applyAlignment="1">
      <alignment horizontal="center" vertical="center"/>
    </xf>
    <xf numFmtId="2" fontId="32" fillId="3" borderId="27" xfId="3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vertical="center" wrapText="1"/>
    </xf>
    <xf numFmtId="1" fontId="32" fillId="0" borderId="36" xfId="3" applyNumberFormat="1" applyFont="1" applyFill="1" applyBorder="1" applyAlignment="1">
      <alignment horizontal="center" vertical="center"/>
    </xf>
    <xf numFmtId="2" fontId="32" fillId="3" borderId="25" xfId="3" applyNumberFormat="1" applyFont="1" applyFill="1" applyBorder="1" applyAlignment="1">
      <alignment horizontal="center" vertical="center"/>
    </xf>
    <xf numFmtId="2" fontId="32" fillId="3" borderId="30" xfId="3" applyNumberFormat="1" applyFont="1" applyFill="1" applyBorder="1" applyAlignment="1">
      <alignment horizontal="center" vertical="center"/>
    </xf>
    <xf numFmtId="2" fontId="32" fillId="3" borderId="29" xfId="3" applyNumberFormat="1" applyFont="1" applyFill="1" applyBorder="1" applyAlignment="1">
      <alignment horizontal="center" vertical="center"/>
    </xf>
    <xf numFmtId="0" fontId="29" fillId="0" borderId="2" xfId="1" applyFont="1" applyBorder="1" applyAlignment="1">
      <alignment horizontal="center" vertical="center" wrapText="1"/>
    </xf>
    <xf numFmtId="0" fontId="32" fillId="0" borderId="65" xfId="0" applyFont="1" applyBorder="1" applyAlignment="1">
      <alignment vertical="center" wrapText="1"/>
    </xf>
    <xf numFmtId="2" fontId="36" fillId="0" borderId="10" xfId="0" applyNumberFormat="1" applyFont="1" applyBorder="1" applyAlignment="1">
      <alignment horizontal="center" vertical="center"/>
    </xf>
    <xf numFmtId="0" fontId="38" fillId="5" borderId="10" xfId="1" applyFont="1" applyFill="1" applyBorder="1" applyAlignment="1">
      <alignment horizontal="center" vertical="center" wrapText="1"/>
    </xf>
    <xf numFmtId="10" fontId="30" fillId="0" borderId="0" xfId="0" applyNumberFormat="1" applyFont="1" applyAlignment="1">
      <alignment horizontal="center" vertical="center" wrapText="1"/>
    </xf>
    <xf numFmtId="10" fontId="30" fillId="0" borderId="0" xfId="0" applyNumberFormat="1" applyFont="1" applyAlignment="1">
      <alignment horizontal="center" vertical="center"/>
    </xf>
    <xf numFmtId="2" fontId="32" fillId="3" borderId="69" xfId="3" applyNumberFormat="1" applyFont="1" applyFill="1" applyBorder="1" applyAlignment="1">
      <alignment horizontal="center" vertical="center"/>
    </xf>
    <xf numFmtId="2" fontId="32" fillId="3" borderId="40" xfId="3" applyNumberFormat="1" applyFont="1" applyFill="1" applyBorder="1" applyAlignment="1">
      <alignment horizontal="center" vertical="center"/>
    </xf>
    <xf numFmtId="2" fontId="32" fillId="3" borderId="70" xfId="3" applyNumberFormat="1" applyFont="1" applyFill="1" applyBorder="1" applyAlignment="1">
      <alignment horizontal="center" vertical="center"/>
    </xf>
    <xf numFmtId="2" fontId="32" fillId="3" borderId="72" xfId="3" applyNumberFormat="1" applyFont="1" applyFill="1" applyBorder="1" applyAlignment="1">
      <alignment horizontal="center" vertical="center"/>
    </xf>
    <xf numFmtId="2" fontId="32" fillId="3" borderId="73" xfId="3" applyNumberFormat="1" applyFont="1" applyFill="1" applyBorder="1" applyAlignment="1">
      <alignment horizontal="center" vertical="center"/>
    </xf>
    <xf numFmtId="2" fontId="36" fillId="0" borderId="74" xfId="0" applyNumberFormat="1" applyFont="1" applyBorder="1" applyAlignment="1">
      <alignment horizontal="center" vertical="center"/>
    </xf>
    <xf numFmtId="2" fontId="36" fillId="0" borderId="75" xfId="0" applyNumberFormat="1" applyFont="1" applyBorder="1" applyAlignment="1">
      <alignment horizontal="center" vertical="center"/>
    </xf>
    <xf numFmtId="2" fontId="32" fillId="3" borderId="76" xfId="3" applyNumberFormat="1" applyFont="1" applyFill="1" applyBorder="1" applyAlignment="1">
      <alignment horizontal="center" vertical="center"/>
    </xf>
    <xf numFmtId="2" fontId="32" fillId="3" borderId="77" xfId="3" applyNumberFormat="1" applyFont="1" applyFill="1" applyBorder="1" applyAlignment="1">
      <alignment horizontal="center" vertical="center"/>
    </xf>
    <xf numFmtId="2" fontId="36" fillId="0" borderId="78" xfId="0" applyNumberFormat="1" applyFont="1" applyBorder="1" applyAlignment="1">
      <alignment horizontal="center" vertical="center"/>
    </xf>
    <xf numFmtId="2" fontId="36" fillId="4" borderId="79" xfId="3" applyNumberFormat="1" applyFont="1" applyFill="1" applyBorder="1" applyAlignment="1">
      <alignment horizontal="center" vertical="center"/>
    </xf>
    <xf numFmtId="1" fontId="32" fillId="0" borderId="81" xfId="3" applyNumberFormat="1" applyFont="1" applyFill="1" applyBorder="1" applyAlignment="1">
      <alignment horizontal="center" vertical="center"/>
    </xf>
    <xf numFmtId="2" fontId="36" fillId="4" borderId="82" xfId="3" applyNumberFormat="1" applyFont="1" applyFill="1" applyBorder="1" applyAlignment="1">
      <alignment horizontal="center" vertical="center"/>
    </xf>
    <xf numFmtId="2" fontId="32" fillId="3" borderId="83" xfId="3" applyNumberFormat="1" applyFont="1" applyFill="1" applyBorder="1" applyAlignment="1">
      <alignment horizontal="center" vertical="center"/>
    </xf>
    <xf numFmtId="2" fontId="32" fillId="3" borderId="84" xfId="3" applyNumberFormat="1" applyFont="1" applyFill="1" applyBorder="1" applyAlignment="1">
      <alignment horizontal="center" vertical="center"/>
    </xf>
    <xf numFmtId="2" fontId="32" fillId="3" borderId="85" xfId="3" applyNumberFormat="1" applyFont="1" applyFill="1" applyBorder="1" applyAlignment="1">
      <alignment horizontal="center" vertical="center"/>
    </xf>
    <xf numFmtId="2" fontId="32" fillId="3" borderId="80" xfId="3" applyNumberFormat="1" applyFont="1" applyFill="1" applyBorder="1" applyAlignment="1">
      <alignment horizontal="center" vertical="center"/>
    </xf>
    <xf numFmtId="2" fontId="32" fillId="3" borderId="65" xfId="3" applyNumberFormat="1" applyFont="1" applyFill="1" applyBorder="1" applyAlignment="1">
      <alignment horizontal="center" vertical="center"/>
    </xf>
    <xf numFmtId="2" fontId="32" fillId="3" borderId="86" xfId="3" applyNumberFormat="1" applyFont="1" applyFill="1" applyBorder="1" applyAlignment="1">
      <alignment horizontal="center" vertical="center"/>
    </xf>
    <xf numFmtId="2" fontId="32" fillId="3" borderId="87" xfId="3" applyNumberFormat="1" applyFont="1" applyFill="1" applyBorder="1" applyAlignment="1">
      <alignment horizontal="center" vertical="center"/>
    </xf>
    <xf numFmtId="0" fontId="30" fillId="0" borderId="74" xfId="0" applyFont="1" applyBorder="1" applyAlignment="1">
      <alignment vertical="center"/>
    </xf>
    <xf numFmtId="2" fontId="39" fillId="4" borderId="46" xfId="3" applyNumberFormat="1" applyFont="1" applyFill="1" applyBorder="1" applyAlignment="1">
      <alignment horizontal="center" vertical="center"/>
    </xf>
    <xf numFmtId="2" fontId="39" fillId="4" borderId="88" xfId="3" applyNumberFormat="1" applyFont="1" applyFill="1" applyBorder="1" applyAlignment="1">
      <alignment horizontal="center" vertical="center"/>
    </xf>
    <xf numFmtId="2" fontId="39" fillId="4" borderId="89" xfId="3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50" xfId="0" applyFont="1" applyBorder="1" applyAlignment="1">
      <alignment vertical="center"/>
    </xf>
    <xf numFmtId="10" fontId="30" fillId="0" borderId="0" xfId="0" applyNumberFormat="1" applyFont="1" applyAlignment="1">
      <alignment vertical="center"/>
    </xf>
    <xf numFmtId="2" fontId="30" fillId="0" borderId="0" xfId="0" applyNumberFormat="1" applyFont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/>
    </xf>
    <xf numFmtId="2" fontId="0" fillId="0" borderId="52" xfId="0" applyNumberFormat="1" applyBorder="1" applyAlignment="1">
      <alignment vertical="center"/>
    </xf>
    <xf numFmtId="9" fontId="41" fillId="0" borderId="48" xfId="3" applyFont="1" applyFill="1" applyBorder="1" applyAlignment="1">
      <alignment horizontal="center" vertical="center" wrapText="1"/>
    </xf>
    <xf numFmtId="9" fontId="41" fillId="0" borderId="49" xfId="3" applyFont="1" applyFill="1" applyBorder="1" applyAlignment="1">
      <alignment horizontal="center" vertical="center" wrapText="1"/>
    </xf>
    <xf numFmtId="9" fontId="41" fillId="0" borderId="66" xfId="3" applyFont="1" applyFill="1" applyBorder="1" applyAlignment="1">
      <alignment horizontal="center" vertical="center" wrapText="1"/>
    </xf>
    <xf numFmtId="10" fontId="32" fillId="0" borderId="39" xfId="0" applyNumberFormat="1" applyFont="1" applyBorder="1" applyAlignment="1">
      <alignment horizontal="center" vertical="center" wrapText="1"/>
    </xf>
    <xf numFmtId="10" fontId="32" fillId="0" borderId="79" xfId="0" applyNumberFormat="1" applyFont="1" applyBorder="1" applyAlignment="1">
      <alignment horizontal="center" vertical="center" wrapText="1"/>
    </xf>
    <xf numFmtId="10" fontId="32" fillId="0" borderId="91" xfId="0" applyNumberFormat="1" applyFont="1" applyBorder="1" applyAlignment="1">
      <alignment horizontal="center" vertical="center" wrapText="1"/>
    </xf>
    <xf numFmtId="2" fontId="37" fillId="7" borderId="38" xfId="3" applyNumberFormat="1" applyFont="1" applyFill="1" applyBorder="1" applyAlignment="1">
      <alignment horizontal="center" vertical="center"/>
    </xf>
    <xf numFmtId="2" fontId="37" fillId="7" borderId="40" xfId="3" applyNumberFormat="1" applyFont="1" applyFill="1" applyBorder="1" applyAlignment="1">
      <alignment horizontal="center" vertical="center"/>
    </xf>
    <xf numFmtId="2" fontId="37" fillId="7" borderId="45" xfId="0" applyNumberFormat="1" applyFont="1" applyFill="1" applyBorder="1" applyAlignment="1">
      <alignment horizontal="center" vertical="center"/>
    </xf>
    <xf numFmtId="2" fontId="32" fillId="0" borderId="60" xfId="0" applyNumberFormat="1" applyFont="1" applyBorder="1" applyAlignment="1">
      <alignment horizontal="center" vertical="center"/>
    </xf>
    <xf numFmtId="2" fontId="32" fillId="0" borderId="61" xfId="0" applyNumberFormat="1" applyFont="1" applyBorder="1" applyAlignment="1">
      <alignment horizontal="center" vertical="center"/>
    </xf>
    <xf numFmtId="2" fontId="32" fillId="0" borderId="62" xfId="0" applyNumberFormat="1" applyFont="1" applyBorder="1" applyAlignment="1">
      <alignment horizontal="center" vertical="center"/>
    </xf>
    <xf numFmtId="2" fontId="32" fillId="0" borderId="63" xfId="0" applyNumberFormat="1" applyFont="1" applyBorder="1" applyAlignment="1">
      <alignment vertical="center"/>
    </xf>
    <xf numFmtId="2" fontId="32" fillId="0" borderId="64" xfId="0" applyNumberFormat="1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10" fontId="42" fillId="0" borderId="11" xfId="3" applyNumberFormat="1" applyFont="1" applyFill="1" applyBorder="1" applyAlignment="1">
      <alignment horizontal="center" vertical="center"/>
    </xf>
    <xf numFmtId="1" fontId="43" fillId="0" borderId="67" xfId="0" applyNumberFormat="1" applyFont="1" applyBorder="1" applyAlignment="1">
      <alignment horizontal="center" vertical="center"/>
    </xf>
    <xf numFmtId="2" fontId="43" fillId="7" borderId="46" xfId="3" applyNumberFormat="1" applyFont="1" applyFill="1" applyBorder="1" applyAlignment="1">
      <alignment horizontal="center" vertical="center"/>
    </xf>
    <xf numFmtId="2" fontId="42" fillId="4" borderId="68" xfId="3" applyNumberFormat="1" applyFont="1" applyFill="1" applyBorder="1" applyAlignment="1">
      <alignment horizontal="center" vertical="center"/>
    </xf>
    <xf numFmtId="10" fontId="43" fillId="0" borderId="11" xfId="3" applyNumberFormat="1" applyFont="1" applyFill="1" applyBorder="1" applyAlignment="1">
      <alignment horizontal="center" vertical="center"/>
    </xf>
    <xf numFmtId="0" fontId="0" fillId="0" borderId="92" xfId="0" applyBorder="1" applyAlignment="1">
      <alignment vertical="center"/>
    </xf>
    <xf numFmtId="0" fontId="8" fillId="0" borderId="93" xfId="0" applyFont="1" applyBorder="1" applyAlignment="1">
      <alignment vertical="center"/>
    </xf>
    <xf numFmtId="0" fontId="0" fillId="0" borderId="94" xfId="0" applyBorder="1" applyAlignment="1">
      <alignment vertical="center"/>
    </xf>
    <xf numFmtId="0" fontId="2" fillId="0" borderId="95" xfId="1" applyFont="1" applyBorder="1" applyAlignment="1">
      <alignment vertical="center"/>
    </xf>
    <xf numFmtId="0" fontId="0" fillId="0" borderId="96" xfId="0" applyBorder="1" applyAlignment="1">
      <alignment vertical="center"/>
    </xf>
    <xf numFmtId="0" fontId="2" fillId="0" borderId="96" xfId="1" applyFont="1" applyBorder="1" applyAlignment="1">
      <alignment vertical="center"/>
    </xf>
    <xf numFmtId="0" fontId="10" fillId="0" borderId="95" xfId="1" applyFont="1" applyBorder="1" applyAlignment="1">
      <alignment vertical="center"/>
    </xf>
    <xf numFmtId="0" fontId="44" fillId="0" borderId="0" xfId="1" applyFont="1" applyAlignment="1">
      <alignment horizontal="center" vertical="center"/>
    </xf>
    <xf numFmtId="0" fontId="11" fillId="0" borderId="95" xfId="1" applyFont="1" applyBorder="1" applyAlignment="1">
      <alignment vertical="center" wrapText="1"/>
    </xf>
    <xf numFmtId="0" fontId="45" fillId="0" borderId="0" xfId="0" applyFont="1" applyAlignment="1">
      <alignment vertical="center"/>
    </xf>
    <xf numFmtId="0" fontId="11" fillId="0" borderId="96" xfId="1" applyFont="1" applyBorder="1" applyAlignment="1">
      <alignment vertical="center" wrapText="1"/>
    </xf>
    <xf numFmtId="0" fontId="46" fillId="0" borderId="0" xfId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1" fillId="0" borderId="95" xfId="1" applyFont="1" applyBorder="1" applyAlignment="1">
      <alignment vertical="center"/>
    </xf>
    <xf numFmtId="0" fontId="9" fillId="0" borderId="96" xfId="1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 applyAlignment="1">
      <alignment horizontal="center" vertical="center"/>
    </xf>
    <xf numFmtId="0" fontId="46" fillId="0" borderId="0" xfId="1" applyFont="1" applyAlignment="1">
      <alignment horizontal="center" wrapText="1"/>
    </xf>
    <xf numFmtId="0" fontId="46" fillId="0" borderId="0" xfId="1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1" applyFont="1" applyAlignment="1">
      <alignment horizontal="center"/>
    </xf>
    <xf numFmtId="0" fontId="51" fillId="0" borderId="0" xfId="0" applyFont="1" applyAlignment="1">
      <alignment vertical="center"/>
    </xf>
    <xf numFmtId="0" fontId="52" fillId="0" borderId="0" xfId="1" applyFont="1" applyAlignment="1">
      <alignment vertical="center"/>
    </xf>
    <xf numFmtId="0" fontId="53" fillId="0" borderId="0" xfId="1" applyFont="1" applyAlignment="1">
      <alignment horizontal="center" vertical="center"/>
    </xf>
    <xf numFmtId="0" fontId="9" fillId="0" borderId="95" xfId="1" applyFont="1" applyBorder="1" applyAlignment="1">
      <alignment vertical="center"/>
    </xf>
    <xf numFmtId="0" fontId="54" fillId="0" borderId="0" xfId="1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2" fillId="0" borderId="97" xfId="1" applyFont="1" applyBorder="1" applyAlignment="1">
      <alignment vertical="center"/>
    </xf>
    <xf numFmtId="0" fontId="2" fillId="0" borderId="98" xfId="1" applyFont="1" applyBorder="1" applyAlignment="1">
      <alignment vertical="center"/>
    </xf>
    <xf numFmtId="0" fontId="2" fillId="0" borderId="99" xfId="1" applyFont="1" applyBorder="1" applyAlignment="1">
      <alignment vertical="center"/>
    </xf>
    <xf numFmtId="0" fontId="29" fillId="0" borderId="89" xfId="1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29" fillId="0" borderId="46" xfId="1" applyFont="1" applyBorder="1" applyAlignment="1">
      <alignment horizontal="center" vertical="center" wrapText="1"/>
    </xf>
    <xf numFmtId="0" fontId="29" fillId="0" borderId="88" xfId="1" applyFont="1" applyBorder="1" applyAlignment="1">
      <alignment horizontal="center" vertical="center" wrapText="1"/>
    </xf>
    <xf numFmtId="0" fontId="29" fillId="0" borderId="68" xfId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4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vertical="center" wrapText="1"/>
      <protection locked="0"/>
    </xf>
    <xf numFmtId="0" fontId="32" fillId="0" borderId="25" xfId="0" applyFont="1" applyBorder="1" applyAlignment="1">
      <alignment horizontal="center" vertical="center" wrapText="1"/>
    </xf>
    <xf numFmtId="14" fontId="29" fillId="0" borderId="25" xfId="0" applyNumberFormat="1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vertical="center" wrapText="1"/>
      <protection locked="0"/>
    </xf>
    <xf numFmtId="0" fontId="30" fillId="0" borderId="10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06" xfId="0" applyFont="1" applyBorder="1" applyAlignment="1">
      <alignment horizontal="center" vertical="center"/>
    </xf>
    <xf numFmtId="0" fontId="30" fillId="0" borderId="107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0" fontId="32" fillId="0" borderId="10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/>
    </xf>
    <xf numFmtId="0" fontId="32" fillId="0" borderId="100" xfId="0" applyFont="1" applyBorder="1" applyAlignment="1">
      <alignment horizontal="center" vertical="center"/>
    </xf>
    <xf numFmtId="0" fontId="32" fillId="0" borderId="101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/>
    </xf>
    <xf numFmtId="0" fontId="29" fillId="6" borderId="111" xfId="1" applyFont="1" applyFill="1" applyBorder="1" applyAlignment="1">
      <alignment horizontal="center" vertical="center" wrapText="1"/>
    </xf>
    <xf numFmtId="0" fontId="29" fillId="6" borderId="112" xfId="1" applyFont="1" applyFill="1" applyBorder="1" applyAlignment="1">
      <alignment horizontal="center" vertical="center" wrapText="1"/>
    </xf>
    <xf numFmtId="0" fontId="29" fillId="6" borderId="113" xfId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 wrapText="1"/>
    </xf>
    <xf numFmtId="0" fontId="32" fillId="0" borderId="109" xfId="0" applyFont="1" applyBorder="1" applyAlignment="1">
      <alignment horizontal="center" vertical="center" wrapText="1"/>
    </xf>
    <xf numFmtId="0" fontId="32" fillId="0" borderId="110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0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9" fillId="0" borderId="103" xfId="0" applyFont="1" applyBorder="1" applyAlignment="1" applyProtection="1">
      <alignment vertical="center"/>
      <protection locked="0"/>
    </xf>
    <xf numFmtId="2" fontId="32" fillId="0" borderId="103" xfId="0" applyNumberFormat="1" applyFont="1" applyBorder="1" applyAlignment="1">
      <alignment horizontal="center" vertical="center"/>
    </xf>
    <xf numFmtId="2" fontId="32" fillId="0" borderId="24" xfId="0" applyNumberFormat="1" applyFont="1" applyBorder="1" applyAlignment="1">
      <alignment horizontal="center" vertical="center"/>
    </xf>
    <xf numFmtId="2" fontId="32" fillId="0" borderId="102" xfId="0" applyNumberFormat="1" applyFont="1" applyBorder="1" applyAlignment="1">
      <alignment horizontal="center" vertical="center"/>
    </xf>
    <xf numFmtId="2" fontId="32" fillId="0" borderId="104" xfId="0" applyNumberFormat="1" applyFont="1" applyBorder="1" applyAlignment="1">
      <alignment horizontal="center" vertical="center"/>
    </xf>
    <xf numFmtId="2" fontId="32" fillId="0" borderId="114" xfId="0" applyNumberFormat="1" applyFont="1" applyBorder="1" applyAlignment="1">
      <alignment horizontal="center" vertical="center"/>
    </xf>
    <xf numFmtId="2" fontId="32" fillId="0" borderId="115" xfId="0" applyNumberFormat="1" applyFont="1" applyBorder="1" applyAlignment="1">
      <alignment horizontal="center" vertical="center"/>
    </xf>
    <xf numFmtId="2" fontId="31" fillId="5" borderId="24" xfId="0" applyNumberFormat="1" applyFont="1" applyFill="1" applyBorder="1" applyAlignment="1">
      <alignment horizontal="center" vertical="center"/>
    </xf>
    <xf numFmtId="0" fontId="32" fillId="4" borderId="104" xfId="0" applyFont="1" applyFill="1" applyBorder="1" applyAlignment="1">
      <alignment horizontal="center" vertical="center"/>
    </xf>
    <xf numFmtId="0" fontId="29" fillId="0" borderId="105" xfId="0" applyFont="1" applyBorder="1" applyAlignment="1" applyProtection="1">
      <alignment vertical="center"/>
      <protection locked="0"/>
    </xf>
    <xf numFmtId="2" fontId="32" fillId="0" borderId="105" xfId="0" applyNumberFormat="1" applyFont="1" applyBorder="1" applyAlignment="1">
      <alignment horizontal="center" vertical="center"/>
    </xf>
    <xf numFmtId="2" fontId="32" fillId="0" borderId="25" xfId="0" applyNumberFormat="1" applyFont="1" applyBorder="1" applyAlignment="1">
      <alignment horizontal="center" vertical="center"/>
    </xf>
    <xf numFmtId="2" fontId="32" fillId="0" borderId="106" xfId="0" applyNumberFormat="1" applyFont="1" applyBorder="1" applyAlignment="1">
      <alignment horizontal="center" vertical="center"/>
    </xf>
    <xf numFmtId="2" fontId="32" fillId="0" borderId="107" xfId="0" applyNumberFormat="1" applyFont="1" applyBorder="1" applyAlignment="1">
      <alignment horizontal="center" vertical="center"/>
    </xf>
    <xf numFmtId="2" fontId="32" fillId="0" borderId="116" xfId="0" applyNumberFormat="1" applyFont="1" applyBorder="1" applyAlignment="1">
      <alignment horizontal="center" vertical="center"/>
    </xf>
    <xf numFmtId="2" fontId="32" fillId="0" borderId="117" xfId="0" applyNumberFormat="1" applyFont="1" applyBorder="1" applyAlignment="1">
      <alignment horizontal="center" vertical="center"/>
    </xf>
    <xf numFmtId="2" fontId="32" fillId="0" borderId="118" xfId="0" applyNumberFormat="1" applyFont="1" applyBorder="1" applyAlignment="1">
      <alignment horizontal="center" vertical="center"/>
    </xf>
    <xf numFmtId="2" fontId="31" fillId="5" borderId="25" xfId="0" applyNumberFormat="1" applyFont="1" applyFill="1" applyBorder="1" applyAlignment="1">
      <alignment horizontal="center" vertical="center"/>
    </xf>
    <xf numFmtId="0" fontId="32" fillId="4" borderId="107" xfId="0" applyFont="1" applyFill="1" applyBorder="1" applyAlignment="1">
      <alignment horizontal="center" vertical="center"/>
    </xf>
    <xf numFmtId="0" fontId="29" fillId="0" borderId="105" xfId="0" applyFont="1" applyBorder="1" applyAlignment="1" applyProtection="1">
      <alignment vertical="center" wrapText="1"/>
      <protection locked="0"/>
    </xf>
    <xf numFmtId="0" fontId="58" fillId="0" borderId="105" xfId="0" applyFont="1" applyBorder="1" applyAlignment="1" applyProtection="1">
      <alignment vertical="center"/>
      <protection locked="0"/>
    </xf>
    <xf numFmtId="0" fontId="58" fillId="0" borderId="25" xfId="0" applyFont="1" applyBorder="1" applyAlignment="1" applyProtection="1">
      <alignment vertical="center" wrapText="1"/>
      <protection locked="0"/>
    </xf>
    <xf numFmtId="0" fontId="32" fillId="0" borderId="116" xfId="0" applyFont="1" applyBorder="1" applyAlignment="1">
      <alignment horizontal="center" vertical="center"/>
    </xf>
    <xf numFmtId="0" fontId="32" fillId="0" borderId="117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vertical="center"/>
    </xf>
    <xf numFmtId="0" fontId="30" fillId="0" borderId="25" xfId="0" applyFont="1" applyBorder="1" applyAlignment="1" applyProtection="1">
      <alignment vertical="center" wrapText="1"/>
      <protection locked="0"/>
    </xf>
    <xf numFmtId="0" fontId="59" fillId="0" borderId="0" xfId="0" applyFont="1" applyAlignment="1">
      <alignment vertical="center"/>
    </xf>
    <xf numFmtId="0" fontId="29" fillId="4" borderId="104" xfId="1" applyFont="1" applyFill="1" applyBorder="1" applyAlignment="1">
      <alignment horizontal="center" vertical="center" wrapText="1"/>
    </xf>
    <xf numFmtId="2" fontId="32" fillId="0" borderId="124" xfId="0" applyNumberFormat="1" applyFont="1" applyBorder="1" applyAlignment="1">
      <alignment horizontal="center" vertical="center"/>
    </xf>
    <xf numFmtId="2" fontId="32" fillId="0" borderId="119" xfId="0" applyNumberFormat="1" applyFont="1" applyBorder="1" applyAlignment="1">
      <alignment horizontal="center" vertical="center"/>
    </xf>
    <xf numFmtId="2" fontId="32" fillId="0" borderId="125" xfId="0" applyNumberFormat="1" applyFont="1" applyBorder="1" applyAlignment="1">
      <alignment horizontal="center" vertical="center"/>
    </xf>
    <xf numFmtId="2" fontId="32" fillId="0" borderId="126" xfId="0" applyNumberFormat="1" applyFont="1" applyBorder="1" applyAlignment="1">
      <alignment horizontal="center" vertical="center"/>
    </xf>
    <xf numFmtId="0" fontId="32" fillId="0" borderId="119" xfId="0" applyFont="1" applyBorder="1" applyAlignment="1">
      <alignment vertical="center"/>
    </xf>
    <xf numFmtId="0" fontId="32" fillId="4" borderId="126" xfId="0" applyFont="1" applyFill="1" applyBorder="1" applyAlignment="1">
      <alignment horizontal="center" vertical="center"/>
    </xf>
    <xf numFmtId="2" fontId="32" fillId="0" borderId="25" xfId="0" applyNumberFormat="1" applyFont="1" applyBorder="1" applyAlignment="1">
      <alignment vertical="center"/>
    </xf>
    <xf numFmtId="0" fontId="32" fillId="0" borderId="25" xfId="0" applyFont="1" applyBorder="1" applyAlignment="1">
      <alignment vertical="center"/>
    </xf>
    <xf numFmtId="0" fontId="32" fillId="0" borderId="120" xfId="0" applyFont="1" applyBorder="1" applyAlignment="1">
      <alignment horizontal="center" vertical="center"/>
    </xf>
    <xf numFmtId="0" fontId="32" fillId="0" borderId="121" xfId="0" applyFont="1" applyBorder="1" applyAlignment="1">
      <alignment horizontal="center" vertical="center"/>
    </xf>
    <xf numFmtId="0" fontId="32" fillId="0" borderId="122" xfId="0" applyFont="1" applyBorder="1" applyAlignment="1">
      <alignment horizontal="center" vertical="center"/>
    </xf>
    <xf numFmtId="0" fontId="32" fillId="0" borderId="123" xfId="0" applyFont="1" applyBorder="1" applyAlignment="1">
      <alignment horizontal="center" vertical="center"/>
    </xf>
    <xf numFmtId="2" fontId="32" fillId="0" borderId="121" xfId="0" applyNumberFormat="1" applyFont="1" applyBorder="1" applyAlignment="1">
      <alignment vertical="center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31" fillId="0" borderId="127" xfId="0" applyFont="1" applyBorder="1" applyAlignment="1">
      <alignment horizontal="center" vertical="center" wrapText="1"/>
    </xf>
    <xf numFmtId="0" fontId="31" fillId="0" borderId="129" xfId="0" applyFont="1" applyBorder="1" applyAlignment="1">
      <alignment horizontal="center" vertical="center" wrapText="1"/>
    </xf>
    <xf numFmtId="166" fontId="32" fillId="0" borderId="45" xfId="0" applyNumberFormat="1" applyFont="1" applyBorder="1" applyAlignment="1">
      <alignment horizontal="center" vertical="center"/>
    </xf>
    <xf numFmtId="166" fontId="32" fillId="0" borderId="130" xfId="0" applyNumberFormat="1" applyFont="1" applyBorder="1" applyAlignment="1">
      <alignment horizontal="center" vertical="center"/>
    </xf>
    <xf numFmtId="166" fontId="32" fillId="0" borderId="131" xfId="0" applyNumberFormat="1" applyFont="1" applyBorder="1" applyAlignment="1">
      <alignment horizontal="center" vertical="center"/>
    </xf>
    <xf numFmtId="166" fontId="30" fillId="0" borderId="4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2" fontId="6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wrapText="1"/>
    </xf>
    <xf numFmtId="14" fontId="32" fillId="0" borderId="0" xfId="0" applyNumberFormat="1" applyFont="1" applyAlignment="1" applyProtection="1">
      <alignment horizont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 wrapText="1"/>
      <protection locked="0"/>
    </xf>
    <xf numFmtId="0" fontId="32" fillId="4" borderId="16" xfId="0" applyFont="1" applyFill="1" applyBorder="1" applyAlignment="1">
      <alignment horizontal="left" vertical="center"/>
    </xf>
    <xf numFmtId="0" fontId="32" fillId="4" borderId="132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vertical="center"/>
    </xf>
    <xf numFmtId="0" fontId="32" fillId="0" borderId="17" xfId="0" applyFont="1" applyBorder="1" applyAlignment="1">
      <alignment vertical="center"/>
    </xf>
    <xf numFmtId="164" fontId="32" fillId="0" borderId="14" xfId="0" applyNumberFormat="1" applyFont="1" applyBorder="1" applyAlignment="1" applyProtection="1">
      <alignment horizontal="center" wrapText="1"/>
      <protection locked="0"/>
    </xf>
    <xf numFmtId="10" fontId="32" fillId="0" borderId="18" xfId="0" applyNumberFormat="1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165" fontId="32" fillId="0" borderId="18" xfId="3" applyNumberFormat="1" applyFont="1" applyBorder="1" applyAlignment="1">
      <alignment vertical="center"/>
    </xf>
    <xf numFmtId="0" fontId="32" fillId="0" borderId="16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2" fillId="0" borderId="14" xfId="0" applyFont="1" applyBorder="1" applyAlignment="1" applyProtection="1">
      <alignment vertical="center"/>
      <protection locked="0"/>
    </xf>
    <xf numFmtId="0" fontId="32" fillId="0" borderId="133" xfId="0" applyFont="1" applyBorder="1" applyAlignment="1">
      <alignment vertical="center"/>
    </xf>
    <xf numFmtId="0" fontId="32" fillId="0" borderId="14" xfId="0" applyFont="1" applyBorder="1" applyProtection="1">
      <protection locked="0"/>
    </xf>
    <xf numFmtId="0" fontId="32" fillId="0" borderId="0" xfId="0" applyFont="1"/>
    <xf numFmtId="0" fontId="32" fillId="0" borderId="0" xfId="0" applyFont="1" applyProtection="1">
      <protection locked="0"/>
    </xf>
    <xf numFmtId="0" fontId="56" fillId="0" borderId="16" xfId="0" applyFont="1" applyBorder="1" applyAlignment="1" applyProtection="1">
      <alignment vertical="center"/>
      <protection locked="0"/>
    </xf>
    <xf numFmtId="165" fontId="32" fillId="0" borderId="19" xfId="3" applyNumberFormat="1" applyFont="1" applyBorder="1" applyAlignment="1">
      <alignment vertical="center"/>
    </xf>
    <xf numFmtId="0" fontId="36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/>
    </xf>
    <xf numFmtId="0" fontId="32" fillId="6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right" vertical="center"/>
      <protection locked="0"/>
    </xf>
    <xf numFmtId="0" fontId="61" fillId="0" borderId="0" xfId="0" applyFont="1" applyAlignment="1" applyProtection="1">
      <alignment horizontal="right" vertical="center"/>
      <protection locked="0"/>
    </xf>
    <xf numFmtId="0" fontId="57" fillId="0" borderId="0" xfId="0" applyFont="1" applyAlignment="1" applyProtection="1">
      <alignment horizontal="right" vertical="center"/>
      <protection locked="0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 applyAlignment="1">
      <alignment vertical="center"/>
    </xf>
    <xf numFmtId="2" fontId="32" fillId="0" borderId="134" xfId="0" applyNumberFormat="1" applyFont="1" applyBorder="1" applyAlignment="1">
      <alignment horizontal="center" vertical="center"/>
    </xf>
    <xf numFmtId="0" fontId="32" fillId="0" borderId="56" xfId="0" applyFont="1" applyBorder="1" applyAlignment="1">
      <alignment vertical="center"/>
    </xf>
    <xf numFmtId="2" fontId="37" fillId="0" borderId="53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7" fillId="0" borderId="58" xfId="0" applyNumberFormat="1" applyFont="1" applyBorder="1" applyAlignment="1">
      <alignment horizontal="center" vertical="center"/>
    </xf>
    <xf numFmtId="2" fontId="37" fillId="0" borderId="135" xfId="0" applyNumberFormat="1" applyFont="1" applyBorder="1" applyAlignment="1">
      <alignment horizontal="center" vertical="center"/>
    </xf>
    <xf numFmtId="2" fontId="37" fillId="0" borderId="59" xfId="0" applyNumberFormat="1" applyFont="1" applyBorder="1" applyAlignment="1">
      <alignment vertical="center"/>
    </xf>
    <xf numFmtId="2" fontId="37" fillId="0" borderId="54" xfId="0" applyNumberFormat="1" applyFont="1" applyBorder="1" applyAlignment="1">
      <alignment vertical="center"/>
    </xf>
    <xf numFmtId="2" fontId="39" fillId="0" borderId="55" xfId="0" applyNumberFormat="1" applyFont="1" applyBorder="1" applyAlignment="1">
      <alignment horizontal="center" vertical="center"/>
    </xf>
    <xf numFmtId="165" fontId="32" fillId="0" borderId="0" xfId="3" applyNumberFormat="1" applyFont="1" applyBorder="1" applyAlignment="1">
      <alignment vertical="center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136" xfId="0" applyFont="1" applyBorder="1" applyAlignment="1">
      <alignment horizontal="center" vertical="center"/>
    </xf>
    <xf numFmtId="0" fontId="58" fillId="0" borderId="25" xfId="0" applyFont="1" applyBorder="1" applyAlignment="1">
      <alignment vertical="center" wrapText="1"/>
    </xf>
    <xf numFmtId="0" fontId="32" fillId="0" borderId="65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32" fillId="0" borderId="65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/>
    </xf>
    <xf numFmtId="10" fontId="32" fillId="0" borderId="24" xfId="3" applyNumberFormat="1" applyFont="1" applyFill="1" applyBorder="1" applyAlignment="1">
      <alignment horizontal="center" vertical="center" wrapText="1"/>
    </xf>
    <xf numFmtId="10" fontId="32" fillId="0" borderId="25" xfId="3" applyNumberFormat="1" applyFont="1" applyFill="1" applyBorder="1" applyAlignment="1">
      <alignment horizontal="center" vertical="center" wrapText="1"/>
    </xf>
    <xf numFmtId="9" fontId="32" fillId="8" borderId="49" xfId="3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9" fontId="32" fillId="8" borderId="29" xfId="3" applyFont="1" applyFill="1" applyBorder="1" applyAlignment="1">
      <alignment horizontal="center" vertical="center"/>
    </xf>
    <xf numFmtId="10" fontId="43" fillId="0" borderId="10" xfId="3" applyNumberFormat="1" applyFont="1" applyFill="1" applyBorder="1" applyAlignment="1">
      <alignment horizontal="center" vertical="center"/>
    </xf>
    <xf numFmtId="2" fontId="34" fillId="0" borderId="137" xfId="0" applyNumberFormat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 wrapText="1"/>
    </xf>
    <xf numFmtId="1" fontId="32" fillId="0" borderId="27" xfId="0" applyNumberFormat="1" applyFont="1" applyBorder="1" applyAlignment="1">
      <alignment horizontal="center" vertical="center" wrapText="1"/>
    </xf>
    <xf numFmtId="1" fontId="32" fillId="0" borderId="29" xfId="0" applyNumberFormat="1" applyFont="1" applyBorder="1" applyAlignment="1">
      <alignment horizontal="center" vertical="center"/>
    </xf>
    <xf numFmtId="1" fontId="32" fillId="0" borderId="80" xfId="0" applyNumberFormat="1" applyFont="1" applyBorder="1" applyAlignment="1">
      <alignment horizontal="center" vertical="center"/>
    </xf>
    <xf numFmtId="3" fontId="43" fillId="0" borderId="74" xfId="0" applyNumberFormat="1" applyFont="1" applyBorder="1" applyAlignment="1">
      <alignment horizontal="center" vertical="center"/>
    </xf>
    <xf numFmtId="0" fontId="57" fillId="2" borderId="10" xfId="0" applyFont="1" applyFill="1" applyBorder="1" applyAlignment="1">
      <alignment horizontal="right" vertical="center" wrapText="1"/>
    </xf>
    <xf numFmtId="2" fontId="37" fillId="7" borderId="24" xfId="3" applyNumberFormat="1" applyFont="1" applyFill="1" applyBorder="1" applyAlignment="1">
      <alignment horizontal="center" vertical="center"/>
    </xf>
    <xf numFmtId="2" fontId="37" fillId="7" borderId="25" xfId="3" applyNumberFormat="1" applyFont="1" applyFill="1" applyBorder="1" applyAlignment="1">
      <alignment horizontal="center" vertical="center"/>
    </xf>
    <xf numFmtId="2" fontId="37" fillId="7" borderId="0" xfId="0" applyNumberFormat="1" applyFont="1" applyFill="1" applyAlignment="1">
      <alignment horizontal="center" vertical="center"/>
    </xf>
    <xf numFmtId="2" fontId="43" fillId="7" borderId="10" xfId="3" applyNumberFormat="1" applyFont="1" applyFill="1" applyBorder="1" applyAlignment="1">
      <alignment horizontal="center" vertical="center"/>
    </xf>
    <xf numFmtId="2" fontId="36" fillId="0" borderId="79" xfId="3" applyNumberFormat="1" applyFont="1" applyFill="1" applyBorder="1" applyAlignment="1">
      <alignment horizontal="center" vertical="center"/>
    </xf>
    <xf numFmtId="9" fontId="32" fillId="8" borderId="40" xfId="3" applyFont="1" applyFill="1" applyBorder="1" applyAlignment="1">
      <alignment horizontal="center" vertical="center"/>
    </xf>
    <xf numFmtId="9" fontId="32" fillId="8" borderId="70" xfId="3" applyFont="1" applyFill="1" applyBorder="1" applyAlignment="1">
      <alignment horizontal="center" vertical="center"/>
    </xf>
    <xf numFmtId="0" fontId="29" fillId="0" borderId="47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29" fillId="0" borderId="34" xfId="1" applyFont="1" applyBorder="1" applyAlignment="1">
      <alignment horizontal="center" vertical="center" wrapText="1"/>
    </xf>
    <xf numFmtId="0" fontId="29" fillId="0" borderId="37" xfId="1" applyFont="1" applyBorder="1" applyAlignment="1">
      <alignment horizontal="center" vertical="center" wrapText="1"/>
    </xf>
    <xf numFmtId="0" fontId="29" fillId="0" borderId="71" xfId="1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139" xfId="0" applyFont="1" applyBorder="1" applyAlignment="1">
      <alignment horizontal="center" vertical="center" wrapText="1"/>
    </xf>
    <xf numFmtId="2" fontId="32" fillId="3" borderId="140" xfId="3" applyNumberFormat="1" applyFont="1" applyFill="1" applyBorder="1" applyAlignment="1">
      <alignment horizontal="center" vertical="center"/>
    </xf>
    <xf numFmtId="2" fontId="32" fillId="3" borderId="141" xfId="3" applyNumberFormat="1" applyFont="1" applyFill="1" applyBorder="1" applyAlignment="1">
      <alignment horizontal="center" vertical="center"/>
    </xf>
    <xf numFmtId="2" fontId="32" fillId="3" borderId="142" xfId="3" applyNumberFormat="1" applyFont="1" applyFill="1" applyBorder="1" applyAlignment="1">
      <alignment horizontal="center" vertical="center"/>
    </xf>
    <xf numFmtId="2" fontId="36" fillId="0" borderId="143" xfId="0" applyNumberFormat="1" applyFont="1" applyBorder="1" applyAlignment="1">
      <alignment horizontal="center" vertical="center"/>
    </xf>
    <xf numFmtId="0" fontId="62" fillId="0" borderId="0" xfId="1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2" fontId="63" fillId="0" borderId="0" xfId="3" applyNumberFormat="1" applyFont="1" applyFill="1" applyBorder="1" applyAlignment="1">
      <alignment horizontal="right" vertical="center"/>
    </xf>
    <xf numFmtId="2" fontId="64" fillId="9" borderId="0" xfId="3" applyNumberFormat="1" applyFont="1" applyFill="1" applyBorder="1" applyAlignment="1">
      <alignment horizontal="right" vertical="center"/>
    </xf>
    <xf numFmtId="2" fontId="65" fillId="0" borderId="131" xfId="3" applyNumberFormat="1" applyFont="1" applyFill="1" applyBorder="1" applyAlignment="1">
      <alignment horizontal="center" vertical="center"/>
    </xf>
    <xf numFmtId="2" fontId="65" fillId="0" borderId="0" xfId="3" applyNumberFormat="1" applyFont="1" applyFill="1" applyBorder="1" applyAlignment="1">
      <alignment horizontal="center" vertical="center"/>
    </xf>
    <xf numFmtId="9" fontId="31" fillId="8" borderId="49" xfId="3" applyFont="1" applyFill="1" applyBorder="1" applyAlignment="1">
      <alignment horizontal="center" vertical="center"/>
    </xf>
    <xf numFmtId="0" fontId="58" fillId="0" borderId="119" xfId="0" applyFont="1" applyBorder="1" applyAlignment="1">
      <alignment vertical="center" wrapText="1"/>
    </xf>
    <xf numFmtId="0" fontId="32" fillId="0" borderId="119" xfId="0" applyFont="1" applyBorder="1" applyAlignment="1">
      <alignment vertical="center" wrapText="1"/>
    </xf>
    <xf numFmtId="2" fontId="32" fillId="0" borderId="72" xfId="3" applyNumberFormat="1" applyFont="1" applyFill="1" applyBorder="1" applyAlignment="1">
      <alignment horizontal="center" vertical="center"/>
    </xf>
    <xf numFmtId="2" fontId="32" fillId="0" borderId="39" xfId="3" applyNumberFormat="1" applyFont="1" applyFill="1" applyBorder="1" applyAlignment="1">
      <alignment horizontal="center" vertical="center"/>
    </xf>
    <xf numFmtId="2" fontId="63" fillId="0" borderId="131" xfId="3" applyNumberFormat="1" applyFont="1" applyFill="1" applyBorder="1" applyAlignment="1">
      <alignment horizontal="center" vertical="center"/>
    </xf>
    <xf numFmtId="2" fontId="32" fillId="0" borderId="73" xfId="3" applyNumberFormat="1" applyFont="1" applyFill="1" applyBorder="1" applyAlignment="1">
      <alignment horizontal="center" vertical="center"/>
    </xf>
    <xf numFmtId="2" fontId="32" fillId="0" borderId="79" xfId="3" applyNumberFormat="1" applyFont="1" applyFill="1" applyBorder="1" applyAlignment="1">
      <alignment horizontal="center" vertical="center"/>
    </xf>
    <xf numFmtId="0" fontId="31" fillId="10" borderId="146" xfId="0" applyFont="1" applyFill="1" applyBorder="1" applyAlignment="1">
      <alignment horizontal="right" vertical="center" wrapText="1"/>
    </xf>
    <xf numFmtId="2" fontId="31" fillId="0" borderId="147" xfId="3" applyNumberFormat="1" applyFont="1" applyFill="1" applyBorder="1" applyAlignment="1">
      <alignment horizontal="center" vertical="center"/>
    </xf>
    <xf numFmtId="2" fontId="31" fillId="0" borderId="91" xfId="3" applyNumberFormat="1" applyFont="1" applyFill="1" applyBorder="1" applyAlignment="1">
      <alignment horizontal="center" vertical="center"/>
    </xf>
    <xf numFmtId="0" fontId="29" fillId="0" borderId="119" xfId="0" applyFont="1" applyBorder="1" applyAlignment="1">
      <alignment vertical="center"/>
    </xf>
    <xf numFmtId="2" fontId="32" fillId="0" borderId="148" xfId="3" applyNumberFormat="1" applyFont="1" applyFill="1" applyBorder="1" applyAlignment="1">
      <alignment horizontal="center" vertical="center"/>
    </xf>
    <xf numFmtId="2" fontId="32" fillId="0" borderId="149" xfId="3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2" fontId="31" fillId="0" borderId="85" xfId="3" applyNumberFormat="1" applyFont="1" applyFill="1" applyBorder="1" applyAlignment="1">
      <alignment horizontal="center" vertical="center"/>
    </xf>
    <xf numFmtId="2" fontId="31" fillId="0" borderId="82" xfId="3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vertical="center"/>
    </xf>
    <xf numFmtId="0" fontId="29" fillId="0" borderId="25" xfId="0" applyFont="1" applyBorder="1" applyAlignment="1">
      <alignment vertical="center" wrapText="1"/>
    </xf>
    <xf numFmtId="0" fontId="31" fillId="2" borderId="7" xfId="0" applyFont="1" applyFill="1" applyBorder="1" applyAlignment="1">
      <alignment vertical="center" wrapText="1"/>
    </xf>
    <xf numFmtId="0" fontId="36" fillId="2" borderId="7" xfId="0" applyFont="1" applyFill="1" applyBorder="1" applyAlignment="1">
      <alignment vertical="center" wrapText="1"/>
    </xf>
    <xf numFmtId="2" fontId="39" fillId="4" borderId="68" xfId="3" applyNumberFormat="1" applyFont="1" applyFill="1" applyBorder="1" applyAlignment="1">
      <alignment horizontal="center" vertical="center"/>
    </xf>
    <xf numFmtId="0" fontId="32" fillId="0" borderId="144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145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63" fillId="0" borderId="0" xfId="3" applyNumberFormat="1" applyFont="1" applyFill="1" applyBorder="1" applyAlignment="1">
      <alignment horizontal="center" vertical="center" wrapText="1"/>
    </xf>
    <xf numFmtId="0" fontId="29" fillId="0" borderId="150" xfId="1" applyFont="1" applyBorder="1" applyAlignment="1">
      <alignment horizontal="center" vertical="center" wrapText="1"/>
    </xf>
    <xf numFmtId="0" fontId="29" fillId="0" borderId="78" xfId="1" applyFont="1" applyBorder="1" applyAlignment="1">
      <alignment horizontal="center" vertical="center" wrapText="1"/>
    </xf>
    <xf numFmtId="0" fontId="38" fillId="0" borderId="143" xfId="0" applyFont="1" applyBorder="1" applyAlignment="1">
      <alignment horizontal="center" vertical="center" wrapText="1"/>
    </xf>
    <xf numFmtId="0" fontId="32" fillId="10" borderId="146" xfId="0" applyFont="1" applyFill="1" applyBorder="1" applyAlignment="1">
      <alignment horizontal="center" vertical="center"/>
    </xf>
    <xf numFmtId="0" fontId="33" fillId="11" borderId="7" xfId="0" applyFont="1" applyFill="1" applyBorder="1" applyAlignment="1">
      <alignment horizontal="center" vertical="center" wrapText="1"/>
    </xf>
    <xf numFmtId="0" fontId="30" fillId="0" borderId="151" xfId="0" applyFont="1" applyBorder="1" applyAlignment="1">
      <alignment horizontal="center" vertical="center"/>
    </xf>
    <xf numFmtId="3" fontId="32" fillId="0" borderId="0" xfId="0" applyNumberFormat="1" applyFont="1" applyAlignment="1">
      <alignment vertical="center"/>
    </xf>
    <xf numFmtId="10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58" fillId="0" borderId="0" xfId="0" applyFont="1" applyAlignment="1">
      <alignment vertical="center" wrapText="1"/>
    </xf>
    <xf numFmtId="3" fontId="58" fillId="0" borderId="0" xfId="0" applyNumberFormat="1" applyFont="1" applyAlignment="1">
      <alignment vertical="center"/>
    </xf>
    <xf numFmtId="10" fontId="58" fillId="0" borderId="0" xfId="0" applyNumberFormat="1" applyFont="1" applyAlignment="1">
      <alignment vertical="center"/>
    </xf>
    <xf numFmtId="0" fontId="67" fillId="0" borderId="0" xfId="0" applyFont="1" applyAlignment="1">
      <alignment vertical="center" wrapText="1"/>
    </xf>
    <xf numFmtId="3" fontId="67" fillId="0" borderId="0" xfId="0" applyNumberFormat="1" applyFont="1" applyAlignment="1">
      <alignment vertical="center"/>
    </xf>
    <xf numFmtId="10" fontId="67" fillId="0" borderId="0" xfId="0" applyNumberFormat="1" applyFont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36" fillId="0" borderId="2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2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AC24A2"/>
      <color rgb="FFC66211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Resultados de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</a:t>
            </a: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articipación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8445294568621388E-2"/>
          <c:y val="0.18348388743073782"/>
          <c:w val="0.80971892893935116"/>
          <c:h val="0.56492882704197844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Datos!$B$516:$B$542</c:f>
              <c:numCache>
                <c:formatCode>[$-C0A]d\-mmm;@</c:formatCode>
                <c:ptCount val="27"/>
                <c:pt idx="0">
                  <c:v>44742</c:v>
                </c:pt>
                <c:pt idx="1">
                  <c:v>44743</c:v>
                </c:pt>
                <c:pt idx="2">
                  <c:v>44744</c:v>
                </c:pt>
                <c:pt idx="3">
                  <c:v>44745</c:v>
                </c:pt>
                <c:pt idx="4">
                  <c:v>44746</c:v>
                </c:pt>
                <c:pt idx="5">
                  <c:v>44747</c:v>
                </c:pt>
                <c:pt idx="6">
                  <c:v>44748</c:v>
                </c:pt>
                <c:pt idx="7">
                  <c:v>44749</c:v>
                </c:pt>
                <c:pt idx="8">
                  <c:v>44750</c:v>
                </c:pt>
                <c:pt idx="9">
                  <c:v>44751</c:v>
                </c:pt>
                <c:pt idx="10">
                  <c:v>44752</c:v>
                </c:pt>
                <c:pt idx="11">
                  <c:v>44753</c:v>
                </c:pt>
                <c:pt idx="12">
                  <c:v>44754</c:v>
                </c:pt>
                <c:pt idx="13">
                  <c:v>44755</c:v>
                </c:pt>
                <c:pt idx="14">
                  <c:v>44756</c:v>
                </c:pt>
                <c:pt idx="15">
                  <c:v>44757</c:v>
                </c:pt>
                <c:pt idx="16">
                  <c:v>44758</c:v>
                </c:pt>
                <c:pt idx="17">
                  <c:v>44759</c:v>
                </c:pt>
                <c:pt idx="18">
                  <c:v>44760</c:v>
                </c:pt>
                <c:pt idx="19">
                  <c:v>44761</c:v>
                </c:pt>
                <c:pt idx="20">
                  <c:v>44762</c:v>
                </c:pt>
                <c:pt idx="21">
                  <c:v>44763</c:v>
                </c:pt>
                <c:pt idx="22">
                  <c:v>44764</c:v>
                </c:pt>
                <c:pt idx="23">
                  <c:v>44765</c:v>
                </c:pt>
                <c:pt idx="24">
                  <c:v>44766</c:v>
                </c:pt>
                <c:pt idx="25">
                  <c:v>44767</c:v>
                </c:pt>
                <c:pt idx="26">
                  <c:v>44768</c:v>
                </c:pt>
              </c:numCache>
            </c:numRef>
          </c:cat>
          <c:val>
            <c:numRef>
              <c:f>Datos!$D$516:$D$542</c:f>
              <c:numCache>
                <c:formatCode>0.00%</c:formatCode>
                <c:ptCount val="27"/>
                <c:pt idx="0">
                  <c:v>0.19324894514767932</c:v>
                </c:pt>
                <c:pt idx="1">
                  <c:v>2.1097046413502109E-2</c:v>
                </c:pt>
                <c:pt idx="2">
                  <c:v>5.9071729957805904E-3</c:v>
                </c:pt>
                <c:pt idx="3">
                  <c:v>4.2194092827004216E-3</c:v>
                </c:pt>
                <c:pt idx="4">
                  <c:v>1.0970464135021098E-2</c:v>
                </c:pt>
                <c:pt idx="5">
                  <c:v>5.9071729957805904E-3</c:v>
                </c:pt>
                <c:pt idx="6">
                  <c:v>8.438818565400844E-4</c:v>
                </c:pt>
                <c:pt idx="7">
                  <c:v>1.6877637130801688E-3</c:v>
                </c:pt>
                <c:pt idx="8">
                  <c:v>3.3755274261603376E-3</c:v>
                </c:pt>
                <c:pt idx="9">
                  <c:v>1.6877637130801688E-3</c:v>
                </c:pt>
                <c:pt idx="10">
                  <c:v>0</c:v>
                </c:pt>
                <c:pt idx="11">
                  <c:v>7.5949367088607597E-2</c:v>
                </c:pt>
                <c:pt idx="12">
                  <c:v>1.6033755274261603E-2</c:v>
                </c:pt>
                <c:pt idx="13">
                  <c:v>3.3755274261603376E-3</c:v>
                </c:pt>
                <c:pt idx="14">
                  <c:v>2.5316455696202532E-3</c:v>
                </c:pt>
                <c:pt idx="15">
                  <c:v>3.3755274261603376E-3</c:v>
                </c:pt>
                <c:pt idx="16">
                  <c:v>8.438818565400844E-4</c:v>
                </c:pt>
                <c:pt idx="17">
                  <c:v>0</c:v>
                </c:pt>
                <c:pt idx="18">
                  <c:v>8.438818565400844E-4</c:v>
                </c:pt>
                <c:pt idx="19">
                  <c:v>2.5316455696202532E-3</c:v>
                </c:pt>
                <c:pt idx="20">
                  <c:v>5.4852320675105488E-2</c:v>
                </c:pt>
                <c:pt idx="21">
                  <c:v>5.9071729957805904E-3</c:v>
                </c:pt>
                <c:pt idx="22">
                  <c:v>2.5316455696202532E-3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8.438818565400844E-4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Datos!$B$516:$B$542</c:f>
              <c:numCache>
                <c:formatCode>[$-C0A]d\-mmm;@</c:formatCode>
                <c:ptCount val="27"/>
                <c:pt idx="0">
                  <c:v>44742</c:v>
                </c:pt>
                <c:pt idx="1">
                  <c:v>44743</c:v>
                </c:pt>
                <c:pt idx="2">
                  <c:v>44744</c:v>
                </c:pt>
                <c:pt idx="3">
                  <c:v>44745</c:v>
                </c:pt>
                <c:pt idx="4">
                  <c:v>44746</c:v>
                </c:pt>
                <c:pt idx="5">
                  <c:v>44747</c:v>
                </c:pt>
                <c:pt idx="6">
                  <c:v>44748</c:v>
                </c:pt>
                <c:pt idx="7">
                  <c:v>44749</c:v>
                </c:pt>
                <c:pt idx="8">
                  <c:v>44750</c:v>
                </c:pt>
                <c:pt idx="9">
                  <c:v>44751</c:v>
                </c:pt>
                <c:pt idx="10">
                  <c:v>44752</c:v>
                </c:pt>
                <c:pt idx="11">
                  <c:v>44753</c:v>
                </c:pt>
                <c:pt idx="12">
                  <c:v>44754</c:v>
                </c:pt>
                <c:pt idx="13">
                  <c:v>44755</c:v>
                </c:pt>
                <c:pt idx="14">
                  <c:v>44756</c:v>
                </c:pt>
                <c:pt idx="15">
                  <c:v>44757</c:v>
                </c:pt>
                <c:pt idx="16">
                  <c:v>44758</c:v>
                </c:pt>
                <c:pt idx="17">
                  <c:v>44759</c:v>
                </c:pt>
                <c:pt idx="18">
                  <c:v>44760</c:v>
                </c:pt>
                <c:pt idx="19">
                  <c:v>44761</c:v>
                </c:pt>
                <c:pt idx="20">
                  <c:v>44762</c:v>
                </c:pt>
                <c:pt idx="21">
                  <c:v>44763</c:v>
                </c:pt>
                <c:pt idx="22">
                  <c:v>44764</c:v>
                </c:pt>
                <c:pt idx="23">
                  <c:v>44765</c:v>
                </c:pt>
                <c:pt idx="24">
                  <c:v>44766</c:v>
                </c:pt>
                <c:pt idx="25">
                  <c:v>44767</c:v>
                </c:pt>
                <c:pt idx="26">
                  <c:v>44768</c:v>
                </c:pt>
              </c:numCache>
            </c:numRef>
          </c:cat>
          <c:val>
            <c:numRef>
              <c:f>Datos!$F$516:$F$542</c:f>
              <c:numCache>
                <c:formatCode>0.00%</c:formatCode>
                <c:ptCount val="27"/>
                <c:pt idx="0">
                  <c:v>0.19324894514767932</c:v>
                </c:pt>
                <c:pt idx="1">
                  <c:v>0.21434599156118145</c:v>
                </c:pt>
                <c:pt idx="2">
                  <c:v>0.22025316455696203</c:v>
                </c:pt>
                <c:pt idx="3">
                  <c:v>0.22447257383966246</c:v>
                </c:pt>
                <c:pt idx="4">
                  <c:v>0.23544303797468355</c:v>
                </c:pt>
                <c:pt idx="5">
                  <c:v>0.24135021097046414</c:v>
                </c:pt>
                <c:pt idx="6">
                  <c:v>0.24219409282700421</c:v>
                </c:pt>
                <c:pt idx="7">
                  <c:v>0.2438818565400844</c:v>
                </c:pt>
                <c:pt idx="8">
                  <c:v>0.24725738396624472</c:v>
                </c:pt>
                <c:pt idx="9">
                  <c:v>0.24894514767932491</c:v>
                </c:pt>
                <c:pt idx="10">
                  <c:v>0.24894514767932491</c:v>
                </c:pt>
                <c:pt idx="11">
                  <c:v>0.32489451476793246</c:v>
                </c:pt>
                <c:pt idx="12">
                  <c:v>0.34092827004219411</c:v>
                </c:pt>
                <c:pt idx="13">
                  <c:v>0.34430379746835443</c:v>
                </c:pt>
                <c:pt idx="14">
                  <c:v>0.3468354430379747</c:v>
                </c:pt>
                <c:pt idx="15">
                  <c:v>0.35021097046413502</c:v>
                </c:pt>
                <c:pt idx="16">
                  <c:v>0.35105485232067513</c:v>
                </c:pt>
                <c:pt idx="17">
                  <c:v>0.35105485232067513</c:v>
                </c:pt>
                <c:pt idx="18">
                  <c:v>0.35189873417721518</c:v>
                </c:pt>
                <c:pt idx="19">
                  <c:v>0.35443037974683544</c:v>
                </c:pt>
                <c:pt idx="20">
                  <c:v>0.40928270042194093</c:v>
                </c:pt>
                <c:pt idx="21">
                  <c:v>0.41518987341772151</c:v>
                </c:pt>
                <c:pt idx="22">
                  <c:v>0.41772151898734178</c:v>
                </c:pt>
                <c:pt idx="23">
                  <c:v>0.41772151898734178</c:v>
                </c:pt>
                <c:pt idx="24">
                  <c:v>0.41772151898734178</c:v>
                </c:pt>
                <c:pt idx="25">
                  <c:v>0.41772151898734178</c:v>
                </c:pt>
                <c:pt idx="26">
                  <c:v>0.41856540084388183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906233144155687"/>
          <c:y val="6.6550010814756047E-2"/>
          <c:w val="0.63105576528321783"/>
          <c:h val="0.13777322635438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6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7201962512936484"/>
          <c:y val="0.23373339887237915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Datos!$G$515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Datos!$G$516:$G$518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Datos!$H$516:$H$518</c:f>
              <c:numCache>
                <c:formatCode>0.0%</c:formatCode>
                <c:ptCount val="3"/>
                <c:pt idx="0">
                  <c:v>0.907258064516129</c:v>
                </c:pt>
                <c:pt idx="1">
                  <c:v>8.2661290322580641E-2</c:v>
                </c:pt>
                <c:pt idx="2">
                  <c:v>1.0080645161290322E-2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01595819438592"/>
          <c:y val="0.28566436098659886"/>
          <c:w val="0.10181183214722254"/>
          <c:h val="0.52534373329101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6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7698628816364956"/>
          <c:y val="0.21039651381037527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Datos!$G$519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9F-4C50-8338-2435CEBFD1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9F-4C50-8338-2435CEBFD1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9F-4C50-8338-2435CEBFD134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Datos!$G$520:$G$522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Datos!$H$520:$H$522</c:f>
              <c:numCache>
                <c:formatCode>0.0%</c:formatCode>
                <c:ptCount val="3"/>
                <c:pt idx="0">
                  <c:v>0.52822580645161288</c:v>
                </c:pt>
                <c:pt idx="1">
                  <c:v>0.41733870967741937</c:v>
                </c:pt>
                <c:pt idx="2">
                  <c:v>5.4435483870967742E-2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F-4C50-8338-2435CEBF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Perfil</a:t>
            </a:r>
            <a:endParaRPr lang="gl-ES" sz="16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9823260865897827"/>
          <c:y val="0.2137671761618033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Datos!$G$524</c:f>
              <c:strCache>
                <c:ptCount val="1"/>
                <c:pt idx="0">
                  <c:v>Perfil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B-4804-AB8B-A0032E2311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B-4804-AB8B-A0032E2311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B-4804-AB8B-A0032E2311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D-4F88-98D5-BC3ACE5CFAD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Datos!$G$525:$G$528</c:f>
              <c:strCache>
                <c:ptCount val="4"/>
                <c:pt idx="0">
                  <c:v>Director/a de tese</c:v>
                </c:pt>
                <c:pt idx="1">
                  <c:v>Titor/a de tese</c:v>
                </c:pt>
                <c:pt idx="2">
                  <c:v>Director/a e titor/a de tese</c:v>
                </c:pt>
                <c:pt idx="3">
                  <c:v>Non contesta</c:v>
                </c:pt>
              </c:strCache>
            </c:strRef>
          </c:cat>
          <c:val>
            <c:numRef>
              <c:f>Datos!$H$525:$H$528</c:f>
              <c:numCache>
                <c:formatCode>0.0%</c:formatCode>
                <c:ptCount val="4"/>
                <c:pt idx="0">
                  <c:v>0.61088709677419351</c:v>
                </c:pt>
                <c:pt idx="1">
                  <c:v>5.2419354838709679E-2</c:v>
                </c:pt>
                <c:pt idx="2">
                  <c:v>0.33669354838709675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B-4804-AB8B-A0032E23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57083126243348"/>
          <c:y val="0.22392403890690135"/>
          <c:w val="0.20940998495975208"/>
          <c:h val="0.66250671607225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82316128940453E-2"/>
          <c:y val="5.4502968439322681E-2"/>
          <c:w val="0.91080998457094087"/>
          <c:h val="0.54894738314652247"/>
        </c:manualLayout>
      </c:layout>
      <c:barChart>
        <c:barDir val="col"/>
        <c:grouping val="clustered"/>
        <c:varyColors val="0"/>
        <c:ser>
          <c:idx val="1"/>
          <c:order val="0"/>
          <c:tx>
            <c:v>Satisfacción por PD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Resumo!$E$20:$E$59</c:f>
              <c:strCache>
                <c:ptCount val="40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Comunicación</c:v>
                </c:pt>
                <c:pt idx="10">
                  <c:v>Creación e investigación en arte contemporánea</c:v>
                </c:pt>
                <c:pt idx="11">
                  <c:v>Creatividade e innovación social e sustentable</c:v>
                </c:pt>
                <c:pt idx="12">
                  <c:v>Ecosistemas terrestres, uso sustentable e implicacións ambientais</c:v>
                </c:pt>
                <c:pt idx="13">
                  <c:v>Educación, deporte e saúde</c:v>
                </c:pt>
                <c:pt idx="14">
                  <c:v>Eficiencia Enerxética e sustentabilidade en enxeñaría e arquitectura</c:v>
                </c:pt>
                <c:pt idx="15">
                  <c:v>Endocrinoloxía</c:v>
                </c:pt>
                <c:pt idx="16">
                  <c:v>Enxeñaría Química</c:v>
                </c:pt>
                <c:pt idx="17">
                  <c:v>Equidade e innovación en educación</c:v>
                </c:pt>
                <c:pt idx="18">
                  <c:v>Estatística e investigación operativa</c:v>
                </c:pt>
                <c:pt idx="19">
                  <c:v>Estudos ingleses avanzados:lingüística, literatura e cultura</c:v>
                </c:pt>
                <c:pt idx="20">
                  <c:v>Estudos lingüísticos</c:v>
                </c:pt>
                <c:pt idx="21">
                  <c:v>Estudos literarios</c:v>
                </c:pt>
                <c:pt idx="22">
                  <c:v>Física Aplicada</c:v>
                </c:pt>
                <c:pt idx="23">
                  <c:v>Investigación en tecnoloxías e procesos avanzados na industria</c:v>
                </c:pt>
                <c:pt idx="24">
                  <c:v>Láser, Fotónica e Visión</c:v>
                </c:pt>
                <c:pt idx="25">
                  <c:v>Metodoloxía e aplicacións en ciencias da vida</c:v>
                </c:pt>
                <c:pt idx="26">
                  <c:v>Métodos matemáticos e simulación numérica en enxeñaría e ciencias aplicadas</c:v>
                </c:pt>
                <c:pt idx="27">
                  <c:v>Nanomedicina</c:v>
                </c:pt>
                <c:pt idx="28">
                  <c:v>Neurociencia e Psicología Clínica</c:v>
                </c:pt>
                <c:pt idx="29">
                  <c:v>Ordenación xurídica do mercado</c:v>
                </c:pt>
                <c:pt idx="30">
                  <c:v>Protección do patrimonio cultural</c:v>
                </c:pt>
                <c:pt idx="31">
                  <c:v>Química teórica e modelización computacional</c:v>
                </c:pt>
                <c:pt idx="32">
                  <c:v>Sistemas software intelixentes e adaptables</c:v>
                </c:pt>
                <c:pt idx="33">
                  <c:v>Tecnoloxía aeroespacial: enxeñarías electromagnética, electrónica, informática e mecánica</c:v>
                </c:pt>
                <c:pt idx="34">
                  <c:v>Tecnoloxías da Información e as Comunicacións</c:v>
                </c:pt>
                <c:pt idx="35">
                  <c:v>Tradución e paratradución</c:v>
                </c:pt>
                <c:pt idx="36">
                  <c:v>Turismo</c:v>
                </c:pt>
                <c:pt idx="37">
                  <c:v>Xeotecnoloxías aplicadas á construción, enerxía e industria</c:v>
                </c:pt>
                <c:pt idx="38">
                  <c:v>Xestión e resolución de conflitos. Menores, Familia e Xusticia terapéutica</c:v>
                </c:pt>
                <c:pt idx="39">
                  <c:v>TOTAL Eido - Universidade de Vigo</c:v>
                </c:pt>
              </c:strCache>
            </c:strRef>
          </c:cat>
          <c:val>
            <c:numRef>
              <c:f>Resumo!$M$20:$M$59</c:f>
              <c:numCache>
                <c:formatCode>0.00</c:formatCode>
                <c:ptCount val="40"/>
                <c:pt idx="0">
                  <c:v>4.1199638157751641</c:v>
                </c:pt>
                <c:pt idx="1">
                  <c:v>3.8811836311836312</c:v>
                </c:pt>
                <c:pt idx="2">
                  <c:v>4.0307504873294349</c:v>
                </c:pt>
                <c:pt idx="3">
                  <c:v>4.072255189757124</c:v>
                </c:pt>
                <c:pt idx="4">
                  <c:v>3.875</c:v>
                </c:pt>
                <c:pt idx="5">
                  <c:v>4.0464506172839512</c:v>
                </c:pt>
                <c:pt idx="6">
                  <c:v>4.5252525765100353</c:v>
                </c:pt>
                <c:pt idx="7">
                  <c:v>4.2955678580678578</c:v>
                </c:pt>
                <c:pt idx="8">
                  <c:v>3.7448615744864444</c:v>
                </c:pt>
                <c:pt idx="9">
                  <c:v>4.0564005585774163</c:v>
                </c:pt>
                <c:pt idx="10">
                  <c:v>4.1652583527583529</c:v>
                </c:pt>
                <c:pt idx="11">
                  <c:v>3.6679196971186134</c:v>
                </c:pt>
                <c:pt idx="12">
                  <c:v>4.0903549382716049</c:v>
                </c:pt>
                <c:pt idx="13">
                  <c:v>4.237107182940516</c:v>
                </c:pt>
                <c:pt idx="14">
                  <c:v>3.7055555555555553</c:v>
                </c:pt>
                <c:pt idx="15">
                  <c:v>3.8796296296296293</c:v>
                </c:pt>
                <c:pt idx="16">
                  <c:v>4.2764850889850887</c:v>
                </c:pt>
                <c:pt idx="17">
                  <c:v>4.3714876944043617</c:v>
                </c:pt>
                <c:pt idx="18">
                  <c:v>4.0625</c:v>
                </c:pt>
                <c:pt idx="19">
                  <c:v>3.9166666666666665</c:v>
                </c:pt>
                <c:pt idx="20">
                  <c:v>3.6898148148148153</c:v>
                </c:pt>
                <c:pt idx="21">
                  <c:v>4.090608465608466</c:v>
                </c:pt>
                <c:pt idx="22">
                  <c:v>4.3944444444444448</c:v>
                </c:pt>
                <c:pt idx="23">
                  <c:v>3.9272376543209879</c:v>
                </c:pt>
                <c:pt idx="24">
                  <c:v>4.2777777777777777</c:v>
                </c:pt>
                <c:pt idx="25">
                  <c:v>4.4717356870091649</c:v>
                </c:pt>
                <c:pt idx="26">
                  <c:v>4.4268518518518514</c:v>
                </c:pt>
                <c:pt idx="27">
                  <c:v>0</c:v>
                </c:pt>
                <c:pt idx="28">
                  <c:v>4.1763888888888889</c:v>
                </c:pt>
                <c:pt idx="29">
                  <c:v>3.8551767676767672</c:v>
                </c:pt>
                <c:pt idx="30">
                  <c:v>4.4926582812612228</c:v>
                </c:pt>
                <c:pt idx="31">
                  <c:v>4.416666666666667</c:v>
                </c:pt>
                <c:pt idx="32">
                  <c:v>4.0056397306397304</c:v>
                </c:pt>
                <c:pt idx="33">
                  <c:v>4.7896825396825395</c:v>
                </c:pt>
                <c:pt idx="34">
                  <c:v>3.9780064621060789</c:v>
                </c:pt>
                <c:pt idx="35">
                  <c:v>4.1995370370370368</c:v>
                </c:pt>
                <c:pt idx="36">
                  <c:v>4.2199074074074074</c:v>
                </c:pt>
                <c:pt idx="37">
                  <c:v>4.2199074074074074</c:v>
                </c:pt>
                <c:pt idx="38">
                  <c:v>4.0555555555555562</c:v>
                </c:pt>
                <c:pt idx="39">
                  <c:v>4.0774070523852854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1392"/>
        <c:axId val="344462568"/>
        <c:extLst/>
      </c:barChart>
      <c:lineChart>
        <c:grouping val="standard"/>
        <c:varyColors val="0"/>
        <c:ser>
          <c:idx val="3"/>
          <c:order val="1"/>
          <c:tx>
            <c:v>% Participación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Resumo!$E$20:$E$58</c:f>
              <c:strCache>
                <c:ptCount val="39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Comunicación</c:v>
                </c:pt>
                <c:pt idx="10">
                  <c:v>Creación e investigación en arte contemporánea</c:v>
                </c:pt>
                <c:pt idx="11">
                  <c:v>Creatividade e innovación social e sustentable</c:v>
                </c:pt>
                <c:pt idx="12">
                  <c:v>Ecosistemas terrestres, uso sustentable e implicacións ambientais</c:v>
                </c:pt>
                <c:pt idx="13">
                  <c:v>Educación, deporte e saúde</c:v>
                </c:pt>
                <c:pt idx="14">
                  <c:v>Eficiencia Enerxética e sustentabilidade en enxeñaría e arquitectura</c:v>
                </c:pt>
                <c:pt idx="15">
                  <c:v>Endocrinoloxía</c:v>
                </c:pt>
                <c:pt idx="16">
                  <c:v>Enxeñaría Química</c:v>
                </c:pt>
                <c:pt idx="17">
                  <c:v>Equidade e innovación en educación</c:v>
                </c:pt>
                <c:pt idx="18">
                  <c:v>Estatística e investigación operativa</c:v>
                </c:pt>
                <c:pt idx="19">
                  <c:v>Estudos ingleses avanzados:lingüística, literatura e cultura</c:v>
                </c:pt>
                <c:pt idx="20">
                  <c:v>Estudos lingüísticos</c:v>
                </c:pt>
                <c:pt idx="21">
                  <c:v>Estudos literarios</c:v>
                </c:pt>
                <c:pt idx="22">
                  <c:v>Física Aplicada</c:v>
                </c:pt>
                <c:pt idx="23">
                  <c:v>Investigación en tecnoloxías e procesos avanzados na industria</c:v>
                </c:pt>
                <c:pt idx="24">
                  <c:v>Láser, Fotónica e Visión</c:v>
                </c:pt>
                <c:pt idx="25">
                  <c:v>Metodoloxía e aplicacións en ciencias da vida</c:v>
                </c:pt>
                <c:pt idx="26">
                  <c:v>Métodos matemáticos e simulación numérica en enxeñaría e ciencias aplicadas</c:v>
                </c:pt>
                <c:pt idx="27">
                  <c:v>Nanomedicina</c:v>
                </c:pt>
                <c:pt idx="28">
                  <c:v>Neurociencia e Psicología Clínica</c:v>
                </c:pt>
                <c:pt idx="29">
                  <c:v>Ordenación xurídica do mercado</c:v>
                </c:pt>
                <c:pt idx="30">
                  <c:v>Protección do patrimonio cultural</c:v>
                </c:pt>
                <c:pt idx="31">
                  <c:v>Química teórica e modelización computacional</c:v>
                </c:pt>
                <c:pt idx="32">
                  <c:v>Sistemas software intelixentes e adaptables</c:v>
                </c:pt>
                <c:pt idx="33">
                  <c:v>Tecnoloxía aeroespacial: enxeñarías electromagnética, electrónica, informática e mecánica</c:v>
                </c:pt>
                <c:pt idx="34">
                  <c:v>Tecnoloxías da Información e as Comunicacións</c:v>
                </c:pt>
                <c:pt idx="35">
                  <c:v>Tradución e paratradución</c:v>
                </c:pt>
                <c:pt idx="36">
                  <c:v>Turismo</c:v>
                </c:pt>
                <c:pt idx="37">
                  <c:v>Xeotecnoloxías aplicadas á construción, enerxía e industria</c:v>
                </c:pt>
                <c:pt idx="38">
                  <c:v>Xestión e resolución de conflitos. Menores, Familia e Xusticia terapéutica</c:v>
                </c:pt>
              </c:strCache>
            </c:strRef>
          </c:cat>
          <c:val>
            <c:numRef>
              <c:f>Resumo!$J$20:$J$59</c:f>
              <c:numCache>
                <c:formatCode>0.00%</c:formatCode>
                <c:ptCount val="40"/>
                <c:pt idx="0">
                  <c:v>0.44285714285714284</c:v>
                </c:pt>
                <c:pt idx="1">
                  <c:v>0.27659574468085107</c:v>
                </c:pt>
                <c:pt idx="2">
                  <c:v>0.41509433962264153</c:v>
                </c:pt>
                <c:pt idx="3">
                  <c:v>0.3902439024390244</c:v>
                </c:pt>
                <c:pt idx="4">
                  <c:v>0.15384615384615385</c:v>
                </c:pt>
                <c:pt idx="5">
                  <c:v>0.5</c:v>
                </c:pt>
                <c:pt idx="6">
                  <c:v>0.51111111111111107</c:v>
                </c:pt>
                <c:pt idx="7">
                  <c:v>0.76470588235294112</c:v>
                </c:pt>
                <c:pt idx="8">
                  <c:v>0.36363636363636365</c:v>
                </c:pt>
                <c:pt idx="9">
                  <c:v>0.6875</c:v>
                </c:pt>
                <c:pt idx="10">
                  <c:v>0.35135135135135137</c:v>
                </c:pt>
                <c:pt idx="11">
                  <c:v>0.4375</c:v>
                </c:pt>
                <c:pt idx="12">
                  <c:v>0.34375</c:v>
                </c:pt>
                <c:pt idx="13">
                  <c:v>0.37931034482758619</c:v>
                </c:pt>
                <c:pt idx="14">
                  <c:v>0.23809523809523808</c:v>
                </c:pt>
                <c:pt idx="15">
                  <c:v>0.375</c:v>
                </c:pt>
                <c:pt idx="16">
                  <c:v>0.84210526315789469</c:v>
                </c:pt>
                <c:pt idx="17">
                  <c:v>0.52380952380952384</c:v>
                </c:pt>
                <c:pt idx="18">
                  <c:v>0.5</c:v>
                </c:pt>
                <c:pt idx="19">
                  <c:v>4.1666666666666664E-2</c:v>
                </c:pt>
                <c:pt idx="20">
                  <c:v>0.14285714285714285</c:v>
                </c:pt>
                <c:pt idx="21">
                  <c:v>0.46666666666666667</c:v>
                </c:pt>
                <c:pt idx="22">
                  <c:v>0.32258064516129031</c:v>
                </c:pt>
                <c:pt idx="23">
                  <c:v>0.35714285714285715</c:v>
                </c:pt>
                <c:pt idx="24">
                  <c:v>0.44444444444444442</c:v>
                </c:pt>
                <c:pt idx="25">
                  <c:v>0.42307692307692307</c:v>
                </c:pt>
                <c:pt idx="26">
                  <c:v>0.27777777777777779</c:v>
                </c:pt>
                <c:pt idx="27">
                  <c:v>0</c:v>
                </c:pt>
                <c:pt idx="28">
                  <c:v>0.33333333333333331</c:v>
                </c:pt>
                <c:pt idx="29">
                  <c:v>0.4</c:v>
                </c:pt>
                <c:pt idx="30">
                  <c:v>0.56666666666666665</c:v>
                </c:pt>
                <c:pt idx="31">
                  <c:v>0.625</c:v>
                </c:pt>
                <c:pt idx="32">
                  <c:v>0.44444444444444442</c:v>
                </c:pt>
                <c:pt idx="33">
                  <c:v>0.35</c:v>
                </c:pt>
                <c:pt idx="34">
                  <c:v>0.57692307692307687</c:v>
                </c:pt>
                <c:pt idx="35">
                  <c:v>0.54545454545454541</c:v>
                </c:pt>
                <c:pt idx="36">
                  <c:v>0.5</c:v>
                </c:pt>
                <c:pt idx="37">
                  <c:v>0.5625</c:v>
                </c:pt>
                <c:pt idx="38">
                  <c:v>0.375</c:v>
                </c:pt>
                <c:pt idx="39">
                  <c:v>0.41856540084388183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19759"/>
        <c:axId val="1418044303"/>
      </c:lineChart>
      <c:catAx>
        <c:axId val="34446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462568"/>
        <c:crosses val="autoZero"/>
        <c:auto val="1"/>
        <c:lblAlgn val="ctr"/>
        <c:lblOffset val="100"/>
        <c:noMultiLvlLbl val="0"/>
      </c:catAx>
      <c:valAx>
        <c:axId val="34446256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1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</a:t>
                </a:r>
              </a:p>
            </c:rich>
          </c:tx>
          <c:layout>
            <c:manualLayout>
              <c:xMode val="edge"/>
              <c:yMode val="edge"/>
              <c:x val="5.4317942097495669E-3"/>
              <c:y val="0.18568809469459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1392"/>
        <c:crosses val="autoZero"/>
        <c:crossBetween val="between"/>
        <c:majorUnit val="1"/>
        <c:minorUnit val="0.5"/>
      </c:valAx>
      <c:valAx>
        <c:axId val="1418044303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418019759"/>
        <c:crosses val="max"/>
        <c:crossBetween val="between"/>
        <c:majorUnit val="0.25"/>
      </c:valAx>
      <c:catAx>
        <c:axId val="1418019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044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41842787745451"/>
          <c:y val="1.6001847974368332E-2"/>
          <c:w val="0.11280450393596858"/>
          <c:h val="8.7892753812692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Resumo!$F$17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Resumo!$K$19:$M$19</c:f>
              <c:strCache>
                <c:ptCount val="3"/>
                <c:pt idx="0">
                  <c:v>2018
(cursos 2012/13 a 2017/18)</c:v>
                </c:pt>
                <c:pt idx="1">
                  <c:v>2020
(cursos 2018/19 a 2019/20)</c:v>
                </c:pt>
                <c:pt idx="2">
                  <c:v>2022
(cursos 2020/21 a 2021/22)</c:v>
                </c:pt>
              </c:strCache>
            </c:strRef>
          </c:cat>
          <c:val>
            <c:numRef>
              <c:f>(Resumo!$F$59:$G$59,Resumo!$J$59)</c:f>
              <c:numCache>
                <c:formatCode>0.00%</c:formatCode>
                <c:ptCount val="3"/>
                <c:pt idx="0">
                  <c:v>0.52729999999999999</c:v>
                </c:pt>
                <c:pt idx="1">
                  <c:v>0.52593486127864897</c:v>
                </c:pt>
                <c:pt idx="2">
                  <c:v>0.41856540084388183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F-4819-90C1-70AAA0BA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180858312377962"/>
          <c:y val="0.88992352631614002"/>
          <c:w val="0.30732327497868128"/>
          <c:h val="0.11007647368385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Resumo!$X$17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Resumo!$K$19:$M$19</c:f>
              <c:strCache>
                <c:ptCount val="3"/>
                <c:pt idx="0">
                  <c:v>2018
(cursos 2012/13 a 2017/18)</c:v>
                </c:pt>
                <c:pt idx="1">
                  <c:v>2020
(cursos 2018/19 a 2019/20)</c:v>
                </c:pt>
                <c:pt idx="2">
                  <c:v>2022
(cursos 2020/21 a 2021/22)</c:v>
                </c:pt>
              </c:strCache>
            </c:strRef>
          </c:cat>
          <c:val>
            <c:numRef>
              <c:f>Resumo!$K$59:$M$59</c:f>
              <c:numCache>
                <c:formatCode>0.00</c:formatCode>
                <c:ptCount val="3"/>
                <c:pt idx="0">
                  <c:v>3.6541301357375273</c:v>
                </c:pt>
                <c:pt idx="1">
                  <c:v>3.878031117829722</c:v>
                </c:pt>
                <c:pt idx="2">
                  <c:v>4.0774070523852854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2-4FA0-A5A6-F9FE6ECB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Resumo!$J$62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Resumo!$K$19:$M$19</c:f>
              <c:strCache>
                <c:ptCount val="3"/>
                <c:pt idx="0">
                  <c:v>2018
(cursos 2012/13 a 2017/18)</c:v>
                </c:pt>
                <c:pt idx="1">
                  <c:v>2020
(cursos 2018/19 a 2019/20)</c:v>
                </c:pt>
                <c:pt idx="2">
                  <c:v>2022
(cursos 2020/21 a 2021/22)</c:v>
                </c:pt>
              </c:strCache>
            </c:strRef>
          </c:cat>
          <c:val>
            <c:numRef>
              <c:f>Resumo!$K$62:$M$62</c:f>
              <c:numCache>
                <c:formatCode>0.00</c:formatCode>
                <c:ptCount val="3"/>
                <c:pt idx="1">
                  <c:v>3.65</c:v>
                </c:pt>
                <c:pt idx="2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2-4FA0-A5A6-F9FE6ECB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Resumo!$X$17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AC24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[1]Datos!$CS$46:$CT$46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Datos!$CV$48:$CW$48</c:f>
              <c:numCache>
                <c:formatCode>0.00</c:formatCode>
                <c:ptCount val="2"/>
                <c:pt idx="0">
                  <c:v>4.1437305007543141</c:v>
                </c:pt>
                <c:pt idx="1">
                  <c:v>4.1889623607621527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2-4DA4-BFC8-67F3333E2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2022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20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 sz="2000"/>
            </a:pPr>
            <a:r>
              <a:rPr lang="gl-ES" sz="20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2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1342592168019943"/>
          <c:y val="2.037336021621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3"/>
          <c:order val="0"/>
          <c:tx>
            <c:strRef>
              <c:f>Resumo!$F$75</c:f>
              <c:strCache>
                <c:ptCount val="1"/>
                <c:pt idx="0">
                  <c:v>2018
(cursos 2012/13 a 2017/18)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Resumo!$E$76:$E$96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Resumo!$F$76:$F$96</c:f>
              <c:numCache>
                <c:formatCode>0.00</c:formatCode>
                <c:ptCount val="21"/>
                <c:pt idx="0">
                  <c:v>4.0199999999999996</c:v>
                </c:pt>
                <c:pt idx="1">
                  <c:v>3.72</c:v>
                </c:pt>
                <c:pt idx="2">
                  <c:v>3.05</c:v>
                </c:pt>
                <c:pt idx="3">
                  <c:v>3.99</c:v>
                </c:pt>
                <c:pt idx="4">
                  <c:v>4.05</c:v>
                </c:pt>
                <c:pt idx="5">
                  <c:v>2.86</c:v>
                </c:pt>
                <c:pt idx="6">
                  <c:v>3.64</c:v>
                </c:pt>
                <c:pt idx="7">
                  <c:v>3.42</c:v>
                </c:pt>
                <c:pt idx="8">
                  <c:v>3.84</c:v>
                </c:pt>
                <c:pt idx="9">
                  <c:v>3.63</c:v>
                </c:pt>
                <c:pt idx="10">
                  <c:v>3.83</c:v>
                </c:pt>
                <c:pt idx="11">
                  <c:v>0</c:v>
                </c:pt>
                <c:pt idx="12">
                  <c:v>3.83</c:v>
                </c:pt>
                <c:pt idx="13">
                  <c:v>4.05</c:v>
                </c:pt>
                <c:pt idx="14">
                  <c:v>3.22</c:v>
                </c:pt>
                <c:pt idx="15">
                  <c:v>3.41</c:v>
                </c:pt>
                <c:pt idx="16">
                  <c:v>3.52</c:v>
                </c:pt>
                <c:pt idx="17">
                  <c:v>4.18</c:v>
                </c:pt>
                <c:pt idx="18">
                  <c:v>4.18</c:v>
                </c:pt>
                <c:pt idx="19">
                  <c:v>3.89</c:v>
                </c:pt>
                <c:pt idx="20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3D-4905-80C0-38CFBB4F7DB9}"/>
            </c:ext>
          </c:extLst>
        </c:ser>
        <c:ser>
          <c:idx val="6"/>
          <c:order val="1"/>
          <c:tx>
            <c:strRef>
              <c:f>Resumo!$G$75</c:f>
              <c:strCache>
                <c:ptCount val="1"/>
                <c:pt idx="0">
                  <c:v>2020
(cursos 2018/19 a 2019/20)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Resumo!$E$76:$E$96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Resumo!$G$76:$G$96</c:f>
              <c:numCache>
                <c:formatCode>0.00</c:formatCode>
                <c:ptCount val="21"/>
                <c:pt idx="0">
                  <c:v>4.26</c:v>
                </c:pt>
                <c:pt idx="1">
                  <c:v>3.87</c:v>
                </c:pt>
                <c:pt idx="2">
                  <c:v>3.31</c:v>
                </c:pt>
                <c:pt idx="3">
                  <c:v>4.1500000000000004</c:v>
                </c:pt>
                <c:pt idx="4">
                  <c:v>4.13</c:v>
                </c:pt>
                <c:pt idx="5">
                  <c:v>2.93</c:v>
                </c:pt>
                <c:pt idx="6">
                  <c:v>3.8</c:v>
                </c:pt>
                <c:pt idx="7">
                  <c:v>3.65</c:v>
                </c:pt>
                <c:pt idx="8">
                  <c:v>4.03</c:v>
                </c:pt>
                <c:pt idx="9">
                  <c:v>3.84</c:v>
                </c:pt>
                <c:pt idx="10">
                  <c:v>4.07</c:v>
                </c:pt>
                <c:pt idx="11">
                  <c:v>0</c:v>
                </c:pt>
                <c:pt idx="12">
                  <c:v>4.07</c:v>
                </c:pt>
                <c:pt idx="13">
                  <c:v>4.2300000000000004</c:v>
                </c:pt>
                <c:pt idx="14">
                  <c:v>3.56</c:v>
                </c:pt>
                <c:pt idx="15">
                  <c:v>3.81</c:v>
                </c:pt>
                <c:pt idx="16">
                  <c:v>3.81</c:v>
                </c:pt>
                <c:pt idx="17">
                  <c:v>4.22</c:v>
                </c:pt>
                <c:pt idx="18">
                  <c:v>4.22</c:v>
                </c:pt>
                <c:pt idx="19">
                  <c:v>4.0999999999999996</c:v>
                </c:pt>
                <c:pt idx="2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3D-4905-80C0-38CFBB4F7DB9}"/>
            </c:ext>
          </c:extLst>
        </c:ser>
        <c:ser>
          <c:idx val="4"/>
          <c:order val="2"/>
          <c:tx>
            <c:strRef>
              <c:f>Resumo!$H$75</c:f>
              <c:strCache>
                <c:ptCount val="1"/>
                <c:pt idx="0">
                  <c:v>2022
(cursos 2020/21 a 2021/22)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Resumo!$E$76:$E$96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Resumo!$H$76:$H$96</c:f>
              <c:numCache>
                <c:formatCode>0.00</c:formatCode>
                <c:ptCount val="21"/>
                <c:pt idx="0">
                  <c:v>4.37</c:v>
                </c:pt>
                <c:pt idx="1">
                  <c:v>4.24</c:v>
                </c:pt>
                <c:pt idx="2">
                  <c:v>3.87</c:v>
                </c:pt>
                <c:pt idx="3">
                  <c:v>4.38</c:v>
                </c:pt>
                <c:pt idx="4">
                  <c:v>4.24</c:v>
                </c:pt>
                <c:pt idx="5">
                  <c:v>3.22</c:v>
                </c:pt>
                <c:pt idx="6">
                  <c:v>4.05</c:v>
                </c:pt>
                <c:pt idx="7">
                  <c:v>3.91</c:v>
                </c:pt>
                <c:pt idx="8">
                  <c:v>4.1399999999999997</c:v>
                </c:pt>
                <c:pt idx="9">
                  <c:v>4.0199999999999996</c:v>
                </c:pt>
                <c:pt idx="10">
                  <c:v>4.2300000000000004</c:v>
                </c:pt>
                <c:pt idx="11">
                  <c:v>3.45</c:v>
                </c:pt>
                <c:pt idx="12">
                  <c:v>3.84</c:v>
                </c:pt>
                <c:pt idx="13">
                  <c:v>4.33</c:v>
                </c:pt>
                <c:pt idx="14">
                  <c:v>3.99</c:v>
                </c:pt>
                <c:pt idx="15">
                  <c:v>4.08</c:v>
                </c:pt>
                <c:pt idx="16">
                  <c:v>4.1399999999999997</c:v>
                </c:pt>
                <c:pt idx="17">
                  <c:v>4.41</c:v>
                </c:pt>
                <c:pt idx="18">
                  <c:v>4.41</c:v>
                </c:pt>
                <c:pt idx="19">
                  <c:v>4.25</c:v>
                </c:pt>
                <c:pt idx="20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3D-4905-80C0-38CFBB4F7DB9}"/>
            </c:ext>
          </c:extLst>
        </c:ser>
        <c:ser>
          <c:idx val="5"/>
          <c:order val="3"/>
          <c:tx>
            <c:strRef>
              <c:f>Resumo!$I$75</c:f>
              <c:strCache>
                <c:ptCount val="1"/>
                <c:pt idx="0">
                  <c:v>Obxectivo de Calidade 2022</c:v>
                </c:pt>
              </c:strCache>
            </c:strRef>
          </c:tx>
          <c:spPr>
            <a:ln w="317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Resumo!$E$76:$E$96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Resumo!$I$76:$I$96</c:f>
              <c:numCache>
                <c:formatCode>0.00</c:formatCode>
                <c:ptCount val="21"/>
                <c:pt idx="0">
                  <c:v>3.75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3D-4905-80C0-38CFBB4F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  <c:extLst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73940100188882"/>
          <c:y val="6.9450909622484791E-2"/>
          <c:w val="0.61755293459572691"/>
          <c:h val="3.7522507770198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val">
        <cx:f>_xlchart.v1.2</cx:f>
      </cx:numDim>
    </cx:data>
  </cx:chartData>
  <cx:chart>
    <cx:title pos="t" align="ctr" overlay="0">
      <cx:tx>
        <cx:txData>
          <cx:v>ANÁLISE DA PARTICIPACIÓN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lang="es-E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kumimoji="0" 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ANÁLISE DA PARTICIPACIÓN</a:t>
          </a:r>
        </a:p>
      </cx:txPr>
    </cx:title>
    <cx:plotArea>
      <cx:plotAreaRegion>
        <cx:series layoutId="waterfall" uniqueId="{56760005-CCC0-463D-8D45-C6DD585CB7A8}">
          <cx:tx>
            <cx:txData>
              <cx:f>_xlchart.v1.0</cx:f>
              <cx:v>ANÁLISE DA PARTICIPACIÓN (gaps nos rexistros da poboación)</cx:v>
            </cx:txData>
          </cx:tx>
          <cx:spPr>
            <a:ln>
              <a:solidFill>
                <a:srgbClr val="0070C0"/>
              </a:solidFill>
            </a:ln>
          </cx:spPr>
          <cx:dataId val="0"/>
          <cx:layoutPr>
            <cx:subtotals/>
          </cx:layoutPr>
        </cx:series>
      </cx:plotAreaRegion>
      <cx:axis id="0">
        <cx:catScaling gapWidth="1.5"/>
        <cx:tickLabels/>
        <cx:txPr>
          <a:bodyPr spcFirstLastPara="1" vertOverflow="ellipsis" wrap="square" lIns="0" tIns="0" rIns="0" bIns="0" anchor="ctr" anchorCtr="1"/>
          <a:lstStyle/>
          <a:p>
            <a:pPr>
              <a:defRPr lang="es-E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gl-ES" sz="11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1"/>
        <cx:majorGridlines/>
        <cx:tickLabels/>
        <cx:numFmt formatCode="0%" sourceLinked="0"/>
        <cx:txPr>
          <a:bodyPr spcFirstLastPara="1" vertOverflow="ellipsis" wrap="square" lIns="0" tIns="0" rIns="0" bIns="0" anchor="ctr" anchorCtr="1"/>
          <a:lstStyle/>
          <a:p>
            <a:pPr>
              <a:defRPr lang="es-E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gl-ES" sz="11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ln>
      <a:solidFill>
        <a:srgbClr val="00B0F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Desagregados!A1"/><Relationship Id="rId7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Portada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image" Target="../media/image4.png"/><Relationship Id="rId7" Type="http://schemas.openxmlformats.org/officeDocument/2006/relationships/chart" Target="../charts/chart7.xml"/><Relationship Id="rId2" Type="http://schemas.openxmlformats.org/officeDocument/2006/relationships/hyperlink" Target="#Portada!A1"/><Relationship Id="rId1" Type="http://schemas.openxmlformats.org/officeDocument/2006/relationships/chart" Target="../charts/chart5.xml"/><Relationship Id="rId6" Type="http://schemas.openxmlformats.org/officeDocument/2006/relationships/chart" Target="../charts/chart6.xml"/><Relationship Id="rId5" Type="http://schemas.openxmlformats.org/officeDocument/2006/relationships/image" Target="../media/image5.png"/><Relationship Id="rId10" Type="http://schemas.microsoft.com/office/2014/relationships/chartEx" Target="../charts/chartEx1.xml"/><Relationship Id="rId4" Type="http://schemas.openxmlformats.org/officeDocument/2006/relationships/hyperlink" Target="#Desagregados!A1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6</xdr:row>
      <xdr:rowOff>11905</xdr:rowOff>
    </xdr:from>
    <xdr:to>
      <xdr:col>8</xdr:col>
      <xdr:colOff>275166</xdr:colOff>
      <xdr:row>31</xdr:row>
      <xdr:rowOff>127000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23568</xdr:colOff>
      <xdr:row>32</xdr:row>
      <xdr:rowOff>117968</xdr:rowOff>
    </xdr:from>
    <xdr:to>
      <xdr:col>7</xdr:col>
      <xdr:colOff>104510</xdr:colOff>
      <xdr:row>49</xdr:row>
      <xdr:rowOff>124353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8</xdr:col>
      <xdr:colOff>522552</xdr:colOff>
      <xdr:row>10</xdr:row>
      <xdr:rowOff>109803</xdr:rowOff>
    </xdr:from>
    <xdr:to>
      <xdr:col>15</xdr:col>
      <xdr:colOff>665426</xdr:colOff>
      <xdr:row>25</xdr:row>
      <xdr:rowOff>133615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396875</xdr:colOff>
      <xdr:row>32</xdr:row>
      <xdr:rowOff>116417</xdr:rowOff>
    </xdr:from>
    <xdr:to>
      <xdr:col>15</xdr:col>
      <xdr:colOff>508000</xdr:colOff>
      <xdr:row>49</xdr:row>
      <xdr:rowOff>116417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990602</xdr:colOff>
      <xdr:row>3</xdr:row>
      <xdr:rowOff>38101</xdr:rowOff>
    </xdr:from>
    <xdr:to>
      <xdr:col>59</xdr:col>
      <xdr:colOff>666749</xdr:colOff>
      <xdr:row>15</xdr:row>
      <xdr:rowOff>95251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257879</xdr:colOff>
      <xdr:row>3</xdr:row>
      <xdr:rowOff>77994</xdr:rowOff>
    </xdr:from>
    <xdr:to>
      <xdr:col>16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 editAs="oneCell">
    <xdr:from>
      <xdr:col>18</xdr:col>
      <xdr:colOff>203112</xdr:colOff>
      <xdr:row>3</xdr:row>
      <xdr:rowOff>99123</xdr:rowOff>
    </xdr:from>
    <xdr:to>
      <xdr:col>18</xdr:col>
      <xdr:colOff>491112</xdr:colOff>
      <xdr:row>3</xdr:row>
      <xdr:rowOff>390135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226385" y="480123"/>
          <a:ext cx="288000" cy="291012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4</xdr:row>
      <xdr:rowOff>825500</xdr:rowOff>
    </xdr:from>
    <xdr:to>
      <xdr:col>7</xdr:col>
      <xdr:colOff>716643</xdr:colOff>
      <xdr:row>14</xdr:row>
      <xdr:rowOff>917120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635000</xdr:colOff>
      <xdr:row>5</xdr:row>
      <xdr:rowOff>0</xdr:rowOff>
    </xdr:from>
    <xdr:to>
      <xdr:col>18</xdr:col>
      <xdr:colOff>415017</xdr:colOff>
      <xdr:row>14</xdr:row>
      <xdr:rowOff>905213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5</xdr:row>
      <xdr:rowOff>0</xdr:rowOff>
    </xdr:from>
    <xdr:to>
      <xdr:col>24</xdr:col>
      <xdr:colOff>1059655</xdr:colOff>
      <xdr:row>14</xdr:row>
      <xdr:rowOff>984250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666751</xdr:colOff>
      <xdr:row>70</xdr:row>
      <xdr:rowOff>-2</xdr:rowOff>
    </xdr:from>
    <xdr:to>
      <xdr:col>38</xdr:col>
      <xdr:colOff>619125</xdr:colOff>
      <xdr:row>129</xdr:row>
      <xdr:rowOff>95249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702468</xdr:colOff>
      <xdr:row>24</xdr:row>
      <xdr:rowOff>378617</xdr:rowOff>
    </xdr:from>
    <xdr:to>
      <xdr:col>47</xdr:col>
      <xdr:colOff>59531</xdr:colOff>
      <xdr:row>41</xdr:row>
      <xdr:rowOff>178592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936818" y="17961767"/>
              <a:ext cx="8358188" cy="627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gl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923139</xdr:colOff>
      <xdr:row>1</xdr:row>
      <xdr:rowOff>97586</xdr:rowOff>
    </xdr:from>
    <xdr:to>
      <xdr:col>3</xdr:col>
      <xdr:colOff>20514</xdr:colOff>
      <xdr:row>2</xdr:row>
      <xdr:rowOff>6508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964" y="97586"/>
          <a:ext cx="288000" cy="289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Calidad\Programas_Calidade\Medicion_Satisfaccion\Doutoramento\Estudantado\2021%20curso%202020_21\Resultados\Informe%20Resultados_1&#186;%20ano%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Datos de Entrada"/>
      <sheetName val="Resumo"/>
      <sheetName val="Datos"/>
    </sheetNames>
    <sheetDataSet>
      <sheetData sheetId="0" refreshError="1"/>
      <sheetData sheetId="1" refreshError="1"/>
      <sheetData sheetId="2" refreshError="1"/>
      <sheetData sheetId="3">
        <row r="46">
          <cell r="CS46" t="str">
            <v xml:space="preserve">Mulleres </v>
          </cell>
          <cell r="CT46" t="str">
            <v>Homes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="90" zoomScaleNormal="85" zoomScaleSheetLayoutView="90" workbookViewId="0">
      <selection activeCell="B2" sqref="B2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50"/>
      <c r="C2" s="151"/>
      <c r="D2" s="151"/>
      <c r="E2" s="151"/>
      <c r="F2" s="151"/>
      <c r="G2" s="151"/>
      <c r="H2" s="151"/>
      <c r="I2" s="151"/>
      <c r="J2" s="152"/>
    </row>
    <row r="3" spans="1:35" ht="15" customHeight="1">
      <c r="A3" s="3"/>
      <c r="B3" s="153"/>
      <c r="C3" s="11"/>
      <c r="D3" s="11"/>
      <c r="E3" s="11"/>
      <c r="F3" s="11"/>
      <c r="I3" s="34" t="s">
        <v>3</v>
      </c>
      <c r="J3" s="15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53"/>
      <c r="D4" s="11"/>
      <c r="E4" s="11"/>
      <c r="F4" s="11"/>
      <c r="I4" s="12"/>
      <c r="J4" s="15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53"/>
      <c r="C5" s="11"/>
      <c r="D5" s="11"/>
      <c r="E5" s="11"/>
      <c r="F5" s="11"/>
      <c r="G5" s="11"/>
      <c r="H5" s="11"/>
      <c r="I5" s="11"/>
      <c r="J5" s="15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53"/>
      <c r="C6" s="11"/>
      <c r="E6" s="11"/>
      <c r="G6" s="11"/>
      <c r="H6" s="11"/>
      <c r="I6" s="11"/>
      <c r="J6" s="15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56"/>
      <c r="C7" s="13"/>
      <c r="E7" s="13"/>
      <c r="F7" s="157" t="s">
        <v>145</v>
      </c>
      <c r="G7" s="13"/>
      <c r="H7" s="11"/>
      <c r="I7" s="11"/>
      <c r="J7" s="15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58"/>
      <c r="F8" s="159"/>
      <c r="J8" s="16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56"/>
      <c r="F9" s="157" t="s">
        <v>146</v>
      </c>
      <c r="G9" s="161"/>
      <c r="J9" s="15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56"/>
      <c r="J10" s="15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56"/>
      <c r="C11" s="13"/>
      <c r="D11" s="13"/>
      <c r="E11" s="13"/>
      <c r="F11" s="162" t="s">
        <v>147</v>
      </c>
      <c r="G11" s="13"/>
      <c r="H11" s="11"/>
      <c r="I11" s="11"/>
      <c r="J11" s="15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56"/>
      <c r="C12" s="37"/>
      <c r="D12" s="2"/>
      <c r="E12" s="13"/>
      <c r="F12" s="163" t="s">
        <v>148</v>
      </c>
      <c r="G12" s="13"/>
      <c r="H12" s="11"/>
      <c r="I12" s="11"/>
      <c r="J12" s="15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56"/>
      <c r="C13" s="2"/>
      <c r="D13" s="2"/>
      <c r="E13" s="13"/>
      <c r="G13" s="13"/>
      <c r="H13" s="11"/>
      <c r="I13" s="11"/>
      <c r="J13" s="15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56"/>
      <c r="C14" s="37"/>
      <c r="D14" s="2"/>
      <c r="E14" s="29"/>
      <c r="F14" s="29"/>
      <c r="G14" s="29"/>
      <c r="H14" s="29"/>
      <c r="I14" s="29"/>
      <c r="J14" s="15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64"/>
      <c r="J15" s="16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64"/>
      <c r="C16" s="166"/>
      <c r="D16" s="166"/>
      <c r="E16" s="166"/>
      <c r="F16" s="167" t="s">
        <v>294</v>
      </c>
      <c r="G16" s="166"/>
      <c r="H16" s="166"/>
      <c r="I16" s="166"/>
      <c r="J16" s="16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64"/>
      <c r="C17" s="166"/>
      <c r="D17" s="166"/>
      <c r="E17" s="166"/>
      <c r="F17" s="166"/>
      <c r="G17" s="166"/>
      <c r="H17" s="166"/>
      <c r="I17" s="166"/>
      <c r="J17" s="16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64"/>
      <c r="D18" s="168"/>
      <c r="E18" s="168"/>
      <c r="F18" s="169" t="s">
        <v>149</v>
      </c>
      <c r="G18" s="168"/>
      <c r="H18" s="168"/>
      <c r="I18" s="168"/>
      <c r="J18" s="16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64"/>
      <c r="C19" s="170"/>
      <c r="D19" s="171"/>
      <c r="E19" s="171"/>
      <c r="F19" s="171" t="s">
        <v>151</v>
      </c>
      <c r="G19" s="171"/>
      <c r="H19" s="171"/>
      <c r="I19" s="171"/>
      <c r="J19" s="165"/>
      <c r="K19" s="3"/>
      <c r="L19" s="3"/>
      <c r="M19" s="3"/>
      <c r="N19" s="3"/>
      <c r="O19" s="3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64"/>
      <c r="C20" s="172"/>
      <c r="D20" s="173"/>
      <c r="E20" s="173"/>
      <c r="F20" s="171" t="s">
        <v>152</v>
      </c>
      <c r="G20" s="173"/>
      <c r="H20" s="173"/>
      <c r="I20" s="173"/>
      <c r="J20" s="16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64"/>
      <c r="C21" s="37"/>
      <c r="D21" s="2"/>
      <c r="E21" s="29"/>
      <c r="G21" s="29"/>
      <c r="H21" s="29"/>
      <c r="I21" s="29"/>
      <c r="J21" s="16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75"/>
      <c r="C22" s="37"/>
      <c r="D22" s="2"/>
      <c r="E22" s="29"/>
      <c r="G22" s="29"/>
      <c r="H22" s="29"/>
      <c r="I22" s="29"/>
      <c r="J22" s="16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75"/>
      <c r="F23" s="174" t="s">
        <v>153</v>
      </c>
      <c r="J23" s="16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75"/>
      <c r="C24" s="14"/>
      <c r="D24" s="2"/>
      <c r="E24" s="29"/>
      <c r="F24" s="176" t="s">
        <v>154</v>
      </c>
      <c r="G24" s="29"/>
      <c r="H24" s="29"/>
      <c r="I24" s="29"/>
      <c r="J24" s="16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75"/>
      <c r="C25" s="427"/>
      <c r="D25" s="427"/>
      <c r="E25" s="427"/>
      <c r="F25" s="427"/>
      <c r="G25" s="29"/>
      <c r="H25" s="29"/>
      <c r="I25" s="29"/>
      <c r="J25" s="16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75"/>
      <c r="C26" s="37"/>
      <c r="D26" s="2"/>
      <c r="E26" s="29"/>
      <c r="F26" s="29"/>
      <c r="G26" s="29"/>
      <c r="H26" s="29"/>
      <c r="I26" s="29"/>
      <c r="J26" s="16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75"/>
      <c r="C27" s="2"/>
      <c r="D27" s="2"/>
      <c r="E27" s="29"/>
      <c r="F27" s="29"/>
      <c r="G27" s="29"/>
      <c r="H27" s="29"/>
      <c r="I27" s="29"/>
      <c r="J27" s="16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75"/>
      <c r="C28" s="427"/>
      <c r="D28" s="427"/>
      <c r="E28" s="427"/>
      <c r="F28" s="427"/>
      <c r="G28" s="29"/>
      <c r="H28" s="29"/>
      <c r="I28" s="29"/>
      <c r="J28" s="16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75"/>
      <c r="C29" s="37"/>
      <c r="D29" s="2"/>
      <c r="E29" s="29"/>
      <c r="H29" s="29"/>
      <c r="I29" s="177" t="s">
        <v>150</v>
      </c>
      <c r="J29" s="16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75"/>
      <c r="E30" s="29"/>
      <c r="F30" s="29"/>
      <c r="H30" s="29"/>
      <c r="I30" s="178" t="s">
        <v>155</v>
      </c>
      <c r="J30" s="16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75"/>
      <c r="C31" s="2"/>
      <c r="D31" s="14"/>
      <c r="E31" s="29"/>
      <c r="F31" s="29"/>
      <c r="G31" s="29"/>
      <c r="H31" s="29"/>
      <c r="I31" s="29"/>
      <c r="J31" s="16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75"/>
      <c r="C32" s="2"/>
      <c r="D32" s="11"/>
      <c r="E32" s="29"/>
      <c r="F32" s="29"/>
      <c r="G32" s="29"/>
      <c r="H32" s="29"/>
      <c r="I32" s="29"/>
      <c r="J32" s="16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75"/>
      <c r="C33" s="2"/>
      <c r="D33" s="11"/>
      <c r="E33" s="29"/>
      <c r="F33" s="29"/>
      <c r="G33" s="29"/>
      <c r="H33" s="29"/>
      <c r="I33" s="29"/>
      <c r="J33" s="16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75"/>
      <c r="C34" s="2"/>
      <c r="D34" s="10"/>
      <c r="E34" s="29"/>
      <c r="F34" s="29"/>
      <c r="G34" s="29"/>
      <c r="H34" s="29"/>
      <c r="I34" s="29"/>
      <c r="J34" s="16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75"/>
      <c r="C35" s="2"/>
      <c r="D35" s="10"/>
      <c r="E35" s="29"/>
      <c r="F35" s="29"/>
      <c r="G35" s="29"/>
      <c r="H35" s="29"/>
      <c r="I35" s="29"/>
      <c r="J35" s="16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75"/>
      <c r="C36" s="2"/>
      <c r="D36" s="10"/>
      <c r="E36" s="29"/>
      <c r="F36" s="29"/>
      <c r="G36" s="29"/>
      <c r="H36" s="29"/>
      <c r="I36" s="29"/>
      <c r="J36" s="16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75"/>
      <c r="C37" s="2"/>
      <c r="D37" s="10"/>
      <c r="E37" s="29"/>
      <c r="F37" s="29"/>
      <c r="G37" s="29"/>
      <c r="H37" s="29"/>
      <c r="I37" s="29"/>
      <c r="J37" s="16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75"/>
      <c r="C38" s="2"/>
      <c r="D38" s="2"/>
      <c r="E38" s="10"/>
      <c r="F38" s="10"/>
      <c r="G38" s="10"/>
      <c r="H38" s="10"/>
      <c r="I38" s="30" t="s">
        <v>156</v>
      </c>
      <c r="J38" s="165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75"/>
      <c r="C39" s="11"/>
      <c r="D39" s="10"/>
      <c r="E39" s="10"/>
      <c r="F39" s="10"/>
      <c r="G39" s="10"/>
      <c r="H39" s="10"/>
      <c r="J39" s="165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79"/>
      <c r="C40" s="180"/>
      <c r="D40" s="180"/>
      <c r="E40" s="180"/>
      <c r="F40" s="180"/>
      <c r="G40" s="180"/>
      <c r="H40" s="180"/>
      <c r="I40" s="180"/>
      <c r="J40" s="181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2"/>
  <sheetViews>
    <sheetView view="pageBreakPreview" topLeftCell="A4" zoomScale="90" zoomScaleNormal="70" zoomScaleSheetLayoutView="90" workbookViewId="0">
      <selection activeCell="R32" sqref="R32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1:16" ht="9" customHeight="1"/>
    <row r="2" spans="1:16" ht="42" customHeight="1">
      <c r="B2" s="39" t="s">
        <v>122</v>
      </c>
      <c r="C2" s="40"/>
      <c r="D2" s="41"/>
      <c r="E2" s="38"/>
      <c r="F2" s="40"/>
      <c r="G2" s="40"/>
      <c r="H2" s="40"/>
      <c r="I2" s="40"/>
      <c r="J2" s="40"/>
    </row>
    <row r="3" spans="1:16" ht="6.75" customHeight="1">
      <c r="B3" s="28"/>
      <c r="D3" s="20"/>
      <c r="E3" s="1"/>
    </row>
    <row r="4" spans="1:16" ht="15" customHeight="1">
      <c r="A4" s="25"/>
      <c r="P4" s="23"/>
    </row>
    <row r="5" spans="1:16" ht="15" customHeight="1">
      <c r="A5" s="25"/>
      <c r="P5" s="23"/>
    </row>
    <row r="6" spans="1:16" ht="15" customHeight="1">
      <c r="A6" s="25"/>
      <c r="B6" s="24"/>
      <c r="C6" s="24"/>
      <c r="P6" s="23"/>
    </row>
    <row r="7" spans="1:16" ht="15" customHeight="1">
      <c r="A7" s="25"/>
      <c r="B7" s="24"/>
      <c r="C7" s="24"/>
      <c r="P7" s="23"/>
    </row>
    <row r="8" spans="1:16" ht="15" customHeight="1">
      <c r="A8" s="25"/>
      <c r="B8" s="24"/>
      <c r="C8" s="24"/>
      <c r="P8" s="23"/>
    </row>
    <row r="9" spans="1:16" ht="15" customHeight="1">
      <c r="A9" s="25"/>
      <c r="B9" s="24"/>
      <c r="C9" s="24"/>
      <c r="P9" s="23"/>
    </row>
    <row r="10" spans="1:16" ht="15" customHeight="1">
      <c r="A10" s="25"/>
      <c r="B10" s="24"/>
      <c r="C10" s="24"/>
      <c r="P10" s="23"/>
    </row>
    <row r="11" spans="1:16" ht="15" customHeight="1">
      <c r="A11" s="25"/>
      <c r="B11" s="24"/>
      <c r="C11" s="24"/>
      <c r="P11" s="23"/>
    </row>
    <row r="12" spans="1:16" ht="15" customHeight="1">
      <c r="A12" s="25"/>
      <c r="B12" s="24"/>
      <c r="C12" s="24"/>
      <c r="P12" s="23"/>
    </row>
    <row r="13" spans="1:16" ht="15" customHeight="1">
      <c r="A13" s="25"/>
      <c r="B13" s="24"/>
      <c r="C13" s="24"/>
      <c r="P13" s="23"/>
    </row>
    <row r="14" spans="1:16" ht="15" customHeight="1">
      <c r="A14" s="25"/>
      <c r="B14" s="24"/>
      <c r="C14" s="24"/>
      <c r="P14" s="23"/>
    </row>
    <row r="15" spans="1:16" ht="15" customHeight="1">
      <c r="A15" s="25"/>
      <c r="B15" s="24"/>
      <c r="C15" s="24"/>
      <c r="P15" s="23"/>
    </row>
    <row r="16" spans="1:16" ht="15" customHeight="1">
      <c r="A16" s="25"/>
      <c r="B16" s="24"/>
      <c r="C16" s="24"/>
      <c r="P16" s="23"/>
    </row>
    <row r="17" spans="1:16" ht="15" customHeight="1">
      <c r="A17" s="25"/>
      <c r="B17" s="24"/>
      <c r="C17" s="24"/>
      <c r="P17" s="23"/>
    </row>
    <row r="18" spans="1:16" ht="15" customHeight="1">
      <c r="A18" s="25"/>
      <c r="B18" s="24"/>
      <c r="C18" s="24"/>
      <c r="P18" s="23"/>
    </row>
    <row r="19" spans="1:16" ht="15" customHeight="1">
      <c r="A19" s="25"/>
      <c r="B19" s="24"/>
      <c r="C19" s="24"/>
      <c r="P19" s="23"/>
    </row>
    <row r="20" spans="1:16" ht="15" customHeight="1">
      <c r="A20" s="25"/>
      <c r="B20" s="24"/>
      <c r="C20" s="24"/>
      <c r="P20" s="23"/>
    </row>
    <row r="21" spans="1:16" ht="15" customHeight="1">
      <c r="A21" s="25"/>
      <c r="B21" s="24"/>
      <c r="C21" s="24"/>
      <c r="P21" s="23"/>
    </row>
    <row r="22" spans="1:16" ht="15" customHeight="1">
      <c r="A22" s="25"/>
      <c r="B22" s="24"/>
      <c r="C22" s="24"/>
      <c r="P22" s="23"/>
    </row>
    <row r="23" spans="1:16" ht="15" customHeight="1">
      <c r="A23" s="25"/>
      <c r="B23" s="24"/>
      <c r="C23" s="24"/>
      <c r="P23" s="23"/>
    </row>
    <row r="24" spans="1:16" ht="15" customHeight="1">
      <c r="A24" s="25"/>
      <c r="B24" s="24"/>
      <c r="C24" s="24"/>
      <c r="P24" s="23"/>
    </row>
    <row r="25" spans="1:16" ht="15" customHeight="1">
      <c r="A25" s="25"/>
      <c r="B25" s="24"/>
      <c r="C25" s="24"/>
      <c r="P25" s="23"/>
    </row>
    <row r="26" spans="1:16" ht="15" customHeight="1">
      <c r="A26" s="25"/>
      <c r="B26" s="24"/>
      <c r="C26" s="24"/>
      <c r="P26" s="23"/>
    </row>
    <row r="27" spans="1:16" ht="15" customHeight="1">
      <c r="A27" s="25"/>
      <c r="C27" s="24"/>
      <c r="P27" s="23"/>
    </row>
    <row r="28" spans="1:16">
      <c r="A28" s="25"/>
      <c r="C28" s="24"/>
      <c r="D28"/>
      <c r="P28" s="23"/>
    </row>
    <row r="29" spans="1:16">
      <c r="A29" s="25"/>
      <c r="C29" s="24"/>
      <c r="D29"/>
      <c r="P29" s="23"/>
    </row>
    <row r="30" spans="1:16">
      <c r="A30" s="25"/>
      <c r="C30" s="24"/>
      <c r="D30"/>
      <c r="P30" s="23"/>
    </row>
    <row r="31" spans="1:16">
      <c r="A31" s="25"/>
      <c r="C31" s="24"/>
      <c r="D31"/>
      <c r="P31" s="23"/>
    </row>
    <row r="32" spans="1:16">
      <c r="A32" s="25"/>
      <c r="C32" s="24"/>
      <c r="D32"/>
      <c r="P32" s="23"/>
    </row>
    <row r="33" spans="1:16">
      <c r="A33" s="25"/>
      <c r="C33" s="24"/>
      <c r="D33"/>
      <c r="P33" s="23"/>
    </row>
    <row r="34" spans="1:16">
      <c r="A34" s="25"/>
      <c r="C34" s="24"/>
      <c r="D34"/>
      <c r="P34" s="23"/>
    </row>
    <row r="35" spans="1:16">
      <c r="A35" s="25"/>
      <c r="C35" s="24"/>
      <c r="D35"/>
      <c r="P35" s="23"/>
    </row>
    <row r="36" spans="1:16">
      <c r="A36" s="25"/>
      <c r="C36" s="24"/>
      <c r="D36"/>
      <c r="P36" s="23"/>
    </row>
    <row r="37" spans="1:16">
      <c r="A37" s="25"/>
      <c r="C37" s="24"/>
      <c r="D37"/>
      <c r="P37" s="23"/>
    </row>
    <row r="38" spans="1:16">
      <c r="A38" s="25"/>
      <c r="C38" s="24"/>
      <c r="D38"/>
      <c r="P38" s="23"/>
    </row>
    <row r="39" spans="1:16">
      <c r="A39" s="25"/>
      <c r="C39" s="24"/>
      <c r="D39"/>
      <c r="P39" s="23"/>
    </row>
    <row r="40" spans="1:16">
      <c r="A40" s="25"/>
      <c r="C40" s="24"/>
      <c r="D40"/>
      <c r="P40" s="23"/>
    </row>
    <row r="41" spans="1:16">
      <c r="A41" s="25"/>
      <c r="C41" s="24"/>
      <c r="D41"/>
      <c r="P41" s="23"/>
    </row>
    <row r="42" spans="1:16">
      <c r="A42" s="25"/>
      <c r="C42" s="24"/>
      <c r="D42"/>
      <c r="P42" s="23"/>
    </row>
    <row r="43" spans="1:16">
      <c r="A43" s="25"/>
      <c r="C43" s="24"/>
      <c r="D43"/>
      <c r="P43" s="23"/>
    </row>
    <row r="44" spans="1:16">
      <c r="A44" s="25"/>
      <c r="C44" s="24"/>
      <c r="D44"/>
      <c r="P44" s="23"/>
    </row>
    <row r="45" spans="1:16">
      <c r="A45" s="25"/>
      <c r="C45" s="24"/>
      <c r="D45"/>
      <c r="P45" s="23"/>
    </row>
    <row r="46" spans="1:16">
      <c r="A46" s="25"/>
      <c r="C46" s="24"/>
      <c r="D46"/>
      <c r="P46" s="23"/>
    </row>
    <row r="47" spans="1:16">
      <c r="A47" s="25"/>
      <c r="C47" s="24"/>
      <c r="D47"/>
      <c r="P47" s="23"/>
    </row>
    <row r="48" spans="1:16">
      <c r="A48" s="25"/>
      <c r="C48" s="24"/>
      <c r="D48"/>
      <c r="P48" s="23"/>
    </row>
    <row r="49" spans="1:16">
      <c r="A49" s="25"/>
      <c r="C49" s="24"/>
      <c r="D49"/>
      <c r="P49" s="23"/>
    </row>
    <row r="50" spans="1:16">
      <c r="A50" s="25"/>
      <c r="C50" s="24"/>
      <c r="D50"/>
      <c r="P50" s="23"/>
    </row>
    <row r="51" spans="1:16">
      <c r="A51" s="25"/>
      <c r="C51" s="24"/>
      <c r="D51"/>
      <c r="P51" s="23"/>
    </row>
    <row r="52" spans="1:16">
      <c r="A52" s="25"/>
      <c r="C52" s="24"/>
      <c r="D52"/>
      <c r="P52" s="23"/>
    </row>
    <row r="53" spans="1:16" ht="15.75" thickBot="1">
      <c r="A53" s="26"/>
      <c r="B53" s="16"/>
      <c r="C53" s="2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</row>
    <row r="54" spans="1:16">
      <c r="C54" s="24"/>
      <c r="D54"/>
    </row>
    <row r="55" spans="1:16">
      <c r="C55" s="24"/>
      <c r="D55"/>
    </row>
    <row r="56" spans="1:16">
      <c r="C56" s="24"/>
      <c r="D56"/>
    </row>
    <row r="57" spans="1:16">
      <c r="D57"/>
    </row>
    <row r="58" spans="1:16">
      <c r="D58"/>
    </row>
    <row r="59" spans="1:16">
      <c r="D59"/>
    </row>
    <row r="60" spans="1:16">
      <c r="D60"/>
    </row>
    <row r="61" spans="1:16">
      <c r="D61"/>
    </row>
    <row r="62" spans="1:16">
      <c r="D62"/>
    </row>
    <row r="63" spans="1:16">
      <c r="D63"/>
    </row>
    <row r="64" spans="1:16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T97"/>
  <sheetViews>
    <sheetView view="pageBreakPreview" zoomScale="40" zoomScaleNormal="100" zoomScaleSheetLayoutView="40" workbookViewId="0">
      <selection activeCell="M4" sqref="M4"/>
    </sheetView>
  </sheetViews>
  <sheetFormatPr baseColWidth="10" defaultRowHeight="15"/>
  <cols>
    <col min="1" max="1" width="5.85546875" style="1" customWidth="1"/>
    <col min="2" max="2" width="4.7109375" style="1" customWidth="1"/>
    <col min="3" max="3" width="20.28515625" style="1" customWidth="1"/>
    <col min="4" max="4" width="16.7109375" style="1" customWidth="1"/>
    <col min="5" max="5" width="86" style="19" customWidth="1"/>
    <col min="6" max="7" width="15.7109375" style="19" customWidth="1"/>
    <col min="8" max="8" width="15.7109375" style="18" customWidth="1"/>
    <col min="9" max="12" width="15.7109375" style="1" customWidth="1"/>
    <col min="13" max="13" width="17" style="1" customWidth="1"/>
    <col min="14" max="19" width="20.7109375" style="1" customWidth="1"/>
    <col min="20" max="34" width="18.28515625" style="1" customWidth="1"/>
    <col min="35" max="40" width="11.42578125" style="1"/>
    <col min="41" max="41" width="32.140625" style="1" bestFit="1" customWidth="1"/>
    <col min="42" max="16384" width="11.42578125" style="1"/>
  </cols>
  <sheetData>
    <row r="1" spans="4:16" ht="5.25" customHeight="1"/>
    <row r="2" spans="4:16" ht="15" customHeight="1"/>
    <row r="3" spans="4:16" ht="9" customHeight="1"/>
    <row r="4" spans="4:16" ht="42" customHeight="1">
      <c r="D4" s="376" t="s">
        <v>255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4:16" ht="66.75" customHeight="1"/>
    <row r="6" spans="4:16" ht="66.75" customHeight="1"/>
    <row r="7" spans="4:16" ht="66.75" customHeight="1"/>
    <row r="8" spans="4:16" ht="51" customHeight="1"/>
    <row r="9" spans="4:16" ht="39" customHeight="1"/>
    <row r="10" spans="4:16" ht="285" customHeight="1"/>
    <row r="11" spans="4:16" ht="39" customHeight="1">
      <c r="E11" s="1"/>
      <c r="F11" s="1"/>
      <c r="G11" s="1"/>
      <c r="H11" s="1"/>
    </row>
    <row r="12" spans="4:16" ht="27.75" customHeight="1">
      <c r="E12" s="1"/>
      <c r="F12" s="1"/>
      <c r="G12" s="1"/>
      <c r="H12" s="1"/>
    </row>
    <row r="13" spans="4:16" ht="27.75" customHeight="1">
      <c r="E13" s="1"/>
      <c r="F13" s="1"/>
      <c r="G13" s="1"/>
      <c r="H13" s="1"/>
    </row>
    <row r="14" spans="4:16" ht="27.75" customHeight="1">
      <c r="E14" s="1"/>
      <c r="F14" s="1"/>
      <c r="G14" s="1"/>
      <c r="H14" s="1"/>
    </row>
    <row r="15" spans="4:16" s="21" customFormat="1" ht="150" customHeight="1"/>
    <row r="16" spans="4:16" ht="30" customHeight="1" thickBot="1">
      <c r="E16" s="1"/>
      <c r="F16" s="1"/>
      <c r="G16" s="1"/>
      <c r="H16" s="1"/>
    </row>
    <row r="17" spans="2:46" ht="30" customHeight="1">
      <c r="B17" s="46"/>
      <c r="C17" s="46"/>
      <c r="D17" s="46"/>
      <c r="E17" s="48"/>
      <c r="F17" s="431" t="s">
        <v>52</v>
      </c>
      <c r="G17" s="432"/>
      <c r="H17" s="432"/>
      <c r="I17" s="432"/>
      <c r="J17" s="433"/>
      <c r="K17" s="72"/>
      <c r="L17" s="341"/>
      <c r="M17" s="51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67" t="s">
        <v>54</v>
      </c>
      <c r="Y17" s="73"/>
      <c r="Z17" s="73"/>
      <c r="AA17" s="73"/>
      <c r="AB17" s="73"/>
      <c r="AC17" s="73"/>
      <c r="AD17" s="73"/>
      <c r="AE17" s="73"/>
      <c r="AF17" s="73"/>
      <c r="AG17" s="73"/>
      <c r="AH17" s="416"/>
    </row>
    <row r="18" spans="2:46" ht="30" customHeight="1" thickBot="1">
      <c r="B18" s="46"/>
      <c r="C18" s="46"/>
      <c r="D18" s="46"/>
      <c r="E18" s="48"/>
      <c r="F18" s="186"/>
      <c r="G18" s="48"/>
      <c r="H18" s="344"/>
      <c r="I18" s="68" t="s">
        <v>228</v>
      </c>
      <c r="J18" s="74"/>
      <c r="K18" s="428" t="s">
        <v>55</v>
      </c>
      <c r="L18" s="429"/>
      <c r="M18" s="430"/>
      <c r="N18" s="75"/>
      <c r="O18" s="69"/>
      <c r="P18" s="69" t="s">
        <v>230</v>
      </c>
      <c r="Q18" s="69"/>
      <c r="R18" s="69"/>
      <c r="S18" s="76"/>
      <c r="T18" s="75"/>
      <c r="U18" s="69"/>
      <c r="V18" s="69"/>
      <c r="W18" s="69"/>
      <c r="X18" s="69"/>
      <c r="Y18" s="69"/>
      <c r="Z18" s="69"/>
      <c r="AA18" s="69" t="s">
        <v>53</v>
      </c>
      <c r="AB18" s="69"/>
      <c r="AC18" s="69"/>
      <c r="AD18" s="69"/>
      <c r="AE18" s="69"/>
      <c r="AF18" s="69"/>
      <c r="AG18" s="69"/>
      <c r="AH18" s="76"/>
    </row>
    <row r="19" spans="2:46" ht="225.75" thickBot="1">
      <c r="B19" s="42" t="s">
        <v>5</v>
      </c>
      <c r="C19" s="89" t="s">
        <v>158</v>
      </c>
      <c r="D19" s="89" t="s">
        <v>222</v>
      </c>
      <c r="E19" s="89" t="s">
        <v>116</v>
      </c>
      <c r="F19" s="358" t="s">
        <v>238</v>
      </c>
      <c r="G19" s="359" t="s">
        <v>239</v>
      </c>
      <c r="H19" s="345" t="s">
        <v>4</v>
      </c>
      <c r="I19" s="70" t="s">
        <v>48</v>
      </c>
      <c r="J19" s="71" t="s">
        <v>0</v>
      </c>
      <c r="K19" s="358" t="s">
        <v>238</v>
      </c>
      <c r="L19" s="119" t="s">
        <v>229</v>
      </c>
      <c r="M19" s="360" t="s">
        <v>256</v>
      </c>
      <c r="N19" s="361" t="s">
        <v>231</v>
      </c>
      <c r="O19" s="362" t="s">
        <v>232</v>
      </c>
      <c r="P19" s="362" t="s">
        <v>233</v>
      </c>
      <c r="Q19" s="362" t="s">
        <v>234</v>
      </c>
      <c r="R19" s="362" t="s">
        <v>235</v>
      </c>
      <c r="S19" s="363" t="s">
        <v>236</v>
      </c>
      <c r="T19" s="366" t="s">
        <v>240</v>
      </c>
      <c r="U19" s="367" t="s">
        <v>241</v>
      </c>
      <c r="V19" s="367" t="s">
        <v>242</v>
      </c>
      <c r="W19" s="367" t="s">
        <v>243</v>
      </c>
      <c r="X19" s="367" t="s">
        <v>244</v>
      </c>
      <c r="Y19" s="368" t="s">
        <v>245</v>
      </c>
      <c r="Z19" s="364" t="s">
        <v>246</v>
      </c>
      <c r="AA19" s="365" t="s">
        <v>247</v>
      </c>
      <c r="AB19" s="369" t="s">
        <v>248</v>
      </c>
      <c r="AC19" s="368" t="s">
        <v>249</v>
      </c>
      <c r="AD19" s="369" t="s">
        <v>250</v>
      </c>
      <c r="AE19" s="367" t="s">
        <v>251</v>
      </c>
      <c r="AF19" s="368" t="s">
        <v>252</v>
      </c>
      <c r="AG19" s="370" t="s">
        <v>253</v>
      </c>
      <c r="AH19" s="371" t="s">
        <v>254</v>
      </c>
      <c r="AO19" s="420" t="s">
        <v>292</v>
      </c>
      <c r="AQ19" s="288" t="s">
        <v>286</v>
      </c>
      <c r="AR19" s="288" t="s">
        <v>287</v>
      </c>
    </row>
    <row r="20" spans="2:46" ht="30" customHeight="1">
      <c r="B20" s="329">
        <v>1</v>
      </c>
      <c r="C20" s="192" t="s">
        <v>24</v>
      </c>
      <c r="D20" s="192" t="s">
        <v>223</v>
      </c>
      <c r="E20" s="77" t="s">
        <v>83</v>
      </c>
      <c r="F20" s="130" t="s">
        <v>125</v>
      </c>
      <c r="G20" s="338">
        <v>0.51851851851851849</v>
      </c>
      <c r="H20" s="346">
        <v>70</v>
      </c>
      <c r="I20" s="78">
        <f>+Datos!AY6</f>
        <v>31</v>
      </c>
      <c r="J20" s="133">
        <f t="shared" ref="J20:J59" si="0">I20/H20</f>
        <v>0.44285714285714284</v>
      </c>
      <c r="K20" s="136">
        <v>4.0518805599162748</v>
      </c>
      <c r="L20" s="351">
        <v>4.1283872073345753</v>
      </c>
      <c r="M20" s="79">
        <f>Datos!AX6</f>
        <v>4.1199638157751641</v>
      </c>
      <c r="N20" s="80">
        <f>Datos!AR6</f>
        <v>4.0235262073264453</v>
      </c>
      <c r="O20" s="95">
        <f>Datos!AS6</f>
        <v>4.055418719211823</v>
      </c>
      <c r="P20" s="95">
        <f>Datos!AT6</f>
        <v>3.7541713014460512</v>
      </c>
      <c r="Q20" s="95">
        <f>Datos!AU6</f>
        <v>4.419999999999999</v>
      </c>
      <c r="R20" s="95">
        <f>Datos!AV6</f>
        <v>4.1333333333333337</v>
      </c>
      <c r="S20" s="98">
        <f>Datos!AW6</f>
        <v>4.333333333333333</v>
      </c>
      <c r="T20" s="83">
        <f>+Datos!AB6</f>
        <v>4.387096774193548</v>
      </c>
      <c r="U20" s="81">
        <f>+Datos!AC6</f>
        <v>4.3</v>
      </c>
      <c r="V20" s="81">
        <f>+Datos!AD6</f>
        <v>4.041666666666667</v>
      </c>
      <c r="W20" s="81">
        <f>+Datos!AE6</f>
        <v>4.2413793103448274</v>
      </c>
      <c r="X20" s="81">
        <f>+Datos!AF6</f>
        <v>3.8666666666666667</v>
      </c>
      <c r="Y20" s="82">
        <f>+Datos!AG6</f>
        <v>3.3043478260869565</v>
      </c>
      <c r="Z20" s="83">
        <f>+Datos!AH6</f>
        <v>3.896551724137931</v>
      </c>
      <c r="AA20" s="82">
        <f>+Datos!AI6</f>
        <v>4.2142857142857144</v>
      </c>
      <c r="AB20" s="83">
        <f>+Datos!AJ6</f>
        <v>4.129032258064516</v>
      </c>
      <c r="AC20" s="82">
        <f>+Datos!AK6</f>
        <v>3.3793103448275863</v>
      </c>
      <c r="AD20" s="83">
        <f>+Datos!AL6</f>
        <v>4.5599999999999996</v>
      </c>
      <c r="AE20" s="81">
        <f>+Datos!AM6</f>
        <v>4.3666666666666663</v>
      </c>
      <c r="AF20" s="82">
        <f>+Datos!AN6</f>
        <v>4.333333333333333</v>
      </c>
      <c r="AG20" s="102">
        <f>+Datos!AO6</f>
        <v>4.1333333333333337</v>
      </c>
      <c r="AH20" s="372">
        <f>+Datos!AP6</f>
        <v>4.333333333333333</v>
      </c>
      <c r="AO20" s="421" t="s">
        <v>288</v>
      </c>
      <c r="AP20" s="422">
        <v>496</v>
      </c>
      <c r="AQ20" s="423">
        <f>AP20/$AP$24</f>
        <v>0.41856540084388183</v>
      </c>
      <c r="AR20" s="423">
        <v>0.41856540084388183</v>
      </c>
    </row>
    <row r="21" spans="2:46" ht="30" customHeight="1">
      <c r="B21" s="330">
        <v>2</v>
      </c>
      <c r="C21" s="195" t="s">
        <v>161</v>
      </c>
      <c r="D21" s="208">
        <v>5601318</v>
      </c>
      <c r="E21" s="84" t="s">
        <v>89</v>
      </c>
      <c r="F21" s="131" t="s">
        <v>125</v>
      </c>
      <c r="G21" s="339">
        <v>0.40909090909090912</v>
      </c>
      <c r="H21" s="347">
        <v>47</v>
      </c>
      <c r="I21" s="85">
        <f>+Datos!AY7</f>
        <v>13</v>
      </c>
      <c r="J21" s="134">
        <f t="shared" si="0"/>
        <v>0.27659574468085107</v>
      </c>
      <c r="K21" s="137">
        <v>3.8630952380952386</v>
      </c>
      <c r="L21" s="352">
        <v>3.6668083900226756</v>
      </c>
      <c r="M21" s="105">
        <f>Datos!AX7</f>
        <v>3.8811836311836312</v>
      </c>
      <c r="N21" s="96">
        <f>Datos!AR7</f>
        <v>3.9114219114219111</v>
      </c>
      <c r="O21" s="97">
        <f>Datos!AS7</f>
        <v>3.7307692307692308</v>
      </c>
      <c r="P21" s="97">
        <f>Datos!AT7</f>
        <v>3.7692307692307692</v>
      </c>
      <c r="Q21" s="97">
        <f>Datos!AU7</f>
        <v>3.8115773115773117</v>
      </c>
      <c r="R21" s="97">
        <f>Datos!AV7</f>
        <v>4.2307692307692308</v>
      </c>
      <c r="S21" s="99">
        <f>Datos!AW7</f>
        <v>3.8333333333333335</v>
      </c>
      <c r="T21" s="88">
        <f>+Datos!AB7</f>
        <v>4.1538461538461542</v>
      </c>
      <c r="U21" s="86">
        <f>+Datos!AC7</f>
        <v>3.8461538461538463</v>
      </c>
      <c r="V21" s="86">
        <f>+Datos!AD7</f>
        <v>3.5454545454545454</v>
      </c>
      <c r="W21" s="86">
        <f>+Datos!AE7</f>
        <v>4.5384615384615383</v>
      </c>
      <c r="X21" s="86">
        <f>+Datos!AF7</f>
        <v>4.384615384615385</v>
      </c>
      <c r="Y21" s="87">
        <f>+Datos!AG7</f>
        <v>3</v>
      </c>
      <c r="Z21" s="88">
        <f>+Datos!AH7</f>
        <v>3.6153846153846154</v>
      </c>
      <c r="AA21" s="87">
        <f>+Datos!AI7</f>
        <v>3.8461538461538463</v>
      </c>
      <c r="AB21" s="88">
        <f>+Datos!AJ7</f>
        <v>4.384615384615385</v>
      </c>
      <c r="AC21" s="87">
        <f>+Datos!AK7</f>
        <v>3.1538461538461537</v>
      </c>
      <c r="AD21" s="88">
        <f>+Datos!AL7</f>
        <v>3.9090909090909092</v>
      </c>
      <c r="AE21" s="86">
        <f>+Datos!AM7</f>
        <v>3.6923076923076925</v>
      </c>
      <c r="AF21" s="87">
        <f>+Datos!AN7</f>
        <v>3.8333333333333335</v>
      </c>
      <c r="AG21" s="103">
        <f>+Datos!AO7</f>
        <v>4.2307692307692308</v>
      </c>
      <c r="AH21" s="373">
        <f>+Datos!AP7</f>
        <v>3.8333333333333335</v>
      </c>
      <c r="AO21" s="419" t="s">
        <v>289</v>
      </c>
      <c r="AP21" s="417">
        <v>610</v>
      </c>
      <c r="AQ21" s="418">
        <f t="shared" ref="AQ21:AQ24" si="1">AP21/$AP$24</f>
        <v>0.51476793248945152</v>
      </c>
      <c r="AR21" s="418">
        <v>9.6202531645569689E-2</v>
      </c>
    </row>
    <row r="22" spans="2:46" ht="30" customHeight="1">
      <c r="B22" s="330">
        <v>3</v>
      </c>
      <c r="C22" s="195" t="s">
        <v>34</v>
      </c>
      <c r="D22" s="208">
        <v>5600867</v>
      </c>
      <c r="E22" s="84" t="s">
        <v>72</v>
      </c>
      <c r="F22" s="131" t="s">
        <v>125</v>
      </c>
      <c r="G22" s="339">
        <v>0.53333333333333333</v>
      </c>
      <c r="H22" s="347">
        <v>53</v>
      </c>
      <c r="I22" s="85">
        <f>+Datos!AY8</f>
        <v>22</v>
      </c>
      <c r="J22" s="134">
        <f t="shared" si="0"/>
        <v>0.41509433962264153</v>
      </c>
      <c r="K22" s="137">
        <v>3.9414682539682544</v>
      </c>
      <c r="L22" s="352">
        <v>4.2997448979591839</v>
      </c>
      <c r="M22" s="105">
        <f>Datos!AX8</f>
        <v>4.0307504873294349</v>
      </c>
      <c r="N22" s="96">
        <f>Datos!AR8</f>
        <v>3.8638888888888894</v>
      </c>
      <c r="O22" s="97">
        <f>Datos!AS8</f>
        <v>3.9473684210526319</v>
      </c>
      <c r="P22" s="97">
        <f>Datos!AT8</f>
        <v>3.8666666666666671</v>
      </c>
      <c r="Q22" s="97">
        <f>Datos!AU8</f>
        <v>4.2434210526315788</v>
      </c>
      <c r="R22" s="97">
        <f>Datos!AV8</f>
        <v>4.0526315789473681</v>
      </c>
      <c r="S22" s="99">
        <f>Datos!AW8</f>
        <v>4.2105263157894735</v>
      </c>
      <c r="T22" s="88">
        <f>+Datos!AB8</f>
        <v>4.1428571428571432</v>
      </c>
      <c r="U22" s="86">
        <f>+Datos!AC8</f>
        <v>4.1428571428571432</v>
      </c>
      <c r="V22" s="86">
        <f>+Datos!AD8</f>
        <v>3.5714285714285716</v>
      </c>
      <c r="W22" s="86">
        <f>+Datos!AE8</f>
        <v>4.0952380952380949</v>
      </c>
      <c r="X22" s="86">
        <f>+Datos!AF8</f>
        <v>4.3809523809523814</v>
      </c>
      <c r="Y22" s="87">
        <f>+Datos!AG8</f>
        <v>2.85</v>
      </c>
      <c r="Z22" s="88">
        <f>+Datos!AH8</f>
        <v>3.7894736842105261</v>
      </c>
      <c r="AA22" s="87">
        <f>+Datos!AI8</f>
        <v>4.1052631578947372</v>
      </c>
      <c r="AB22" s="88">
        <f>+Datos!AJ8</f>
        <v>4.1333333333333337</v>
      </c>
      <c r="AC22" s="87">
        <f>+Datos!AK8</f>
        <v>3.6</v>
      </c>
      <c r="AD22" s="88">
        <f>+Datos!AL8</f>
        <v>4.375</v>
      </c>
      <c r="AE22" s="86">
        <f>+Datos!AM8</f>
        <v>4.1052631578947372</v>
      </c>
      <c r="AF22" s="87">
        <f>+Datos!AN8</f>
        <v>4.25</v>
      </c>
      <c r="AG22" s="103">
        <f>+Datos!AO8</f>
        <v>4.0526315789473681</v>
      </c>
      <c r="AH22" s="373">
        <f>+Datos!AP8</f>
        <v>4.2105263157894735</v>
      </c>
      <c r="AO22" s="424" t="s">
        <v>290</v>
      </c>
      <c r="AP22" s="425">
        <v>1000</v>
      </c>
      <c r="AQ22" s="426">
        <f t="shared" si="1"/>
        <v>0.84388185654008441</v>
      </c>
      <c r="AR22" s="426">
        <v>0.32911392405063289</v>
      </c>
    </row>
    <row r="23" spans="2:46" ht="30" customHeight="1">
      <c r="B23" s="330">
        <v>4</v>
      </c>
      <c r="C23" s="195" t="s">
        <v>22</v>
      </c>
      <c r="D23" s="208">
        <v>5600896</v>
      </c>
      <c r="E23" s="84" t="s">
        <v>67</v>
      </c>
      <c r="F23" s="131" t="s">
        <v>125</v>
      </c>
      <c r="G23" s="339">
        <v>0.4</v>
      </c>
      <c r="H23" s="347">
        <v>82</v>
      </c>
      <c r="I23" s="85">
        <f>+Datos!AY9</f>
        <v>32</v>
      </c>
      <c r="J23" s="134">
        <f t="shared" si="0"/>
        <v>0.3902439024390244</v>
      </c>
      <c r="K23" s="137">
        <v>3.8658967836493172</v>
      </c>
      <c r="L23" s="352">
        <v>3.5425491834160567</v>
      </c>
      <c r="M23" s="105">
        <f>Datos!AX9</f>
        <v>4.072255189757124</v>
      </c>
      <c r="N23" s="96">
        <f>Datos!AR9</f>
        <v>3.9717032967032968</v>
      </c>
      <c r="O23" s="97">
        <f>Datos!AS9</f>
        <v>3.6133004926108376</v>
      </c>
      <c r="P23" s="97">
        <f>Datos!AT9</f>
        <v>3.9642857142857144</v>
      </c>
      <c r="Q23" s="97">
        <f>Datos!AU9</f>
        <v>3.9487577639751557</v>
      </c>
      <c r="R23" s="97">
        <f>Datos!AV9</f>
        <v>4.645161290322581</v>
      </c>
      <c r="S23" s="99">
        <f>Datos!AW9</f>
        <v>4.290322580645161</v>
      </c>
      <c r="T23" s="88">
        <f>+Datos!AB9</f>
        <v>4</v>
      </c>
      <c r="U23" s="86">
        <f>+Datos!AC9</f>
        <v>4</v>
      </c>
      <c r="V23" s="86">
        <f>+Datos!AD9</f>
        <v>4.1071428571428568</v>
      </c>
      <c r="W23" s="86">
        <f>+Datos!AE9</f>
        <v>4</v>
      </c>
      <c r="X23" s="86">
        <f>+Datos!AF9</f>
        <v>4.3</v>
      </c>
      <c r="Y23" s="87">
        <f>+Datos!AG9</f>
        <v>3.4230769230769229</v>
      </c>
      <c r="Z23" s="88">
        <f>+Datos!AH9</f>
        <v>3.5714285714285716</v>
      </c>
      <c r="AA23" s="87">
        <f>+Datos!AI9</f>
        <v>3.6551724137931036</v>
      </c>
      <c r="AB23" s="88">
        <f>+Datos!AJ9</f>
        <v>4.25</v>
      </c>
      <c r="AC23" s="87">
        <f>+Datos!AK9</f>
        <v>3.6785714285714284</v>
      </c>
      <c r="AD23" s="88">
        <f>+Datos!AL9</f>
        <v>4.6071428571428568</v>
      </c>
      <c r="AE23" s="86">
        <f>+Datos!AM9</f>
        <v>3.5</v>
      </c>
      <c r="AF23" s="87">
        <f>+Datos!AN9</f>
        <v>3.7391304347826089</v>
      </c>
      <c r="AG23" s="103">
        <f>+Datos!AO9</f>
        <v>4.645161290322581</v>
      </c>
      <c r="AH23" s="373">
        <f>+Datos!AP9</f>
        <v>4.290322580645161</v>
      </c>
      <c r="AO23" s="419" t="s">
        <v>291</v>
      </c>
      <c r="AP23" s="417">
        <v>1043</v>
      </c>
      <c r="AQ23" s="418">
        <f t="shared" si="1"/>
        <v>0.88016877637130797</v>
      </c>
      <c r="AR23" s="418">
        <v>3.6286919831223563E-2</v>
      </c>
      <c r="AT23" s="418"/>
    </row>
    <row r="24" spans="2:46" ht="30" customHeight="1">
      <c r="B24" s="330">
        <v>5</v>
      </c>
      <c r="C24" s="195" t="s">
        <v>25</v>
      </c>
      <c r="D24" s="208">
        <v>5600828</v>
      </c>
      <c r="E24" s="84" t="s">
        <v>92</v>
      </c>
      <c r="F24" s="131" t="s">
        <v>125</v>
      </c>
      <c r="G24" s="339">
        <v>0.66666666666666663</v>
      </c>
      <c r="H24" s="347">
        <v>13</v>
      </c>
      <c r="I24" s="85">
        <f>+Datos!AY10</f>
        <v>2</v>
      </c>
      <c r="J24" s="134">
        <f t="shared" si="0"/>
        <v>0.15384615384615385</v>
      </c>
      <c r="K24" s="137">
        <v>4.2299603174603178</v>
      </c>
      <c r="L24" s="352">
        <v>4.4806547619047619</v>
      </c>
      <c r="M24" s="105">
        <f>Datos!AX10</f>
        <v>3.875</v>
      </c>
      <c r="N24" s="96">
        <f>Datos!AR10</f>
        <v>3.6666666666666665</v>
      </c>
      <c r="O24" s="97">
        <f>Datos!AS10</f>
        <v>4</v>
      </c>
      <c r="P24" s="97">
        <f>Datos!AT10</f>
        <v>3.25</v>
      </c>
      <c r="Q24" s="97">
        <f>Datos!AU10</f>
        <v>3.8333333333333335</v>
      </c>
      <c r="R24" s="97">
        <f>Datos!AV10</f>
        <v>4.5</v>
      </c>
      <c r="S24" s="99">
        <f>Datos!AW10</f>
        <v>4</v>
      </c>
      <c r="T24" s="88">
        <f>+Datos!AB10</f>
        <v>4</v>
      </c>
      <c r="U24" s="86">
        <f>+Datos!AC10</f>
        <v>3.5</v>
      </c>
      <c r="V24" s="86">
        <f>+Datos!AD10</f>
        <v>4</v>
      </c>
      <c r="W24" s="86">
        <f>+Datos!AE10</f>
        <v>3.5</v>
      </c>
      <c r="X24" s="86">
        <f>+Datos!AF10</f>
        <v>4</v>
      </c>
      <c r="Y24" s="87">
        <f>+Datos!AG10</f>
        <v>3</v>
      </c>
      <c r="Z24" s="88">
        <f>+Datos!AH10</f>
        <v>4</v>
      </c>
      <c r="AA24" s="87">
        <f>+Datos!AI10</f>
        <v>4</v>
      </c>
      <c r="AB24" s="88">
        <f>+Datos!AJ10</f>
        <v>3.5</v>
      </c>
      <c r="AC24" s="87">
        <f>+Datos!AK10</f>
        <v>3</v>
      </c>
      <c r="AD24" s="88">
        <f>+Datos!AL10</f>
        <v>4.5</v>
      </c>
      <c r="AE24" s="86">
        <f>+Datos!AM10</f>
        <v>3</v>
      </c>
      <c r="AF24" s="87">
        <f>+Datos!AN10</f>
        <v>4</v>
      </c>
      <c r="AG24" s="103">
        <f>+Datos!AO10</f>
        <v>4.5</v>
      </c>
      <c r="AH24" s="373">
        <f>+Datos!AP10</f>
        <v>4</v>
      </c>
      <c r="AO24" s="419" t="s">
        <v>285</v>
      </c>
      <c r="AP24" s="417">
        <v>1185</v>
      </c>
      <c r="AQ24" s="418">
        <f t="shared" si="1"/>
        <v>1</v>
      </c>
      <c r="AR24" s="418">
        <v>0.11983122362869203</v>
      </c>
    </row>
    <row r="25" spans="2:46" ht="30" customHeight="1">
      <c r="B25" s="330">
        <v>6</v>
      </c>
      <c r="C25" s="195" t="s">
        <v>42</v>
      </c>
      <c r="D25" s="208">
        <v>5600702</v>
      </c>
      <c r="E25" s="84" t="s">
        <v>58</v>
      </c>
      <c r="F25" s="131" t="s">
        <v>125</v>
      </c>
      <c r="G25" s="339">
        <v>0.66666666666666663</v>
      </c>
      <c r="H25" s="347">
        <v>20</v>
      </c>
      <c r="I25" s="85">
        <f>+Datos!AY11</f>
        <v>10</v>
      </c>
      <c r="J25" s="134">
        <f t="shared" si="0"/>
        <v>0.5</v>
      </c>
      <c r="K25" s="137">
        <v>3.7429267161410018</v>
      </c>
      <c r="L25" s="352">
        <v>3.6834336298622019</v>
      </c>
      <c r="M25" s="105">
        <f>Datos!AX11</f>
        <v>4.0464506172839512</v>
      </c>
      <c r="N25" s="96">
        <f>Datos!AR11</f>
        <v>3.8481481481481481</v>
      </c>
      <c r="O25" s="97">
        <f>Datos!AS11</f>
        <v>3.5</v>
      </c>
      <c r="P25" s="97">
        <f>Datos!AT11</f>
        <v>3.9722222222222223</v>
      </c>
      <c r="Q25" s="97">
        <f>Datos!AU11</f>
        <v>4.1583333333333332</v>
      </c>
      <c r="R25" s="97">
        <f>Datos!AV11</f>
        <v>4.7</v>
      </c>
      <c r="S25" s="99">
        <f>Datos!AW11</f>
        <v>4.0999999999999996</v>
      </c>
      <c r="T25" s="88">
        <f>+Datos!AB11</f>
        <v>4.4000000000000004</v>
      </c>
      <c r="U25" s="86">
        <f>+Datos!AC11</f>
        <v>4</v>
      </c>
      <c r="V25" s="86">
        <f>+Datos!AD11</f>
        <v>3.6</v>
      </c>
      <c r="W25" s="86">
        <f>+Datos!AE11</f>
        <v>4.2</v>
      </c>
      <c r="X25" s="86">
        <f>+Datos!AF11</f>
        <v>4</v>
      </c>
      <c r="Y25" s="87">
        <f>+Datos!AG11</f>
        <v>2.8888888888888888</v>
      </c>
      <c r="Z25" s="88">
        <f>+Datos!AH11</f>
        <v>3.3333333333333335</v>
      </c>
      <c r="AA25" s="87">
        <f>+Datos!AI11</f>
        <v>3.6666666666666665</v>
      </c>
      <c r="AB25" s="88">
        <f>+Datos!AJ11</f>
        <v>4.5</v>
      </c>
      <c r="AC25" s="87">
        <f>+Datos!AK11</f>
        <v>3.4444444444444446</v>
      </c>
      <c r="AD25" s="88">
        <f>+Datos!AL11</f>
        <v>4.8</v>
      </c>
      <c r="AE25" s="86">
        <f>+Datos!AM11</f>
        <v>3.8</v>
      </c>
      <c r="AF25" s="87">
        <f>+Datos!AN11</f>
        <v>3.875</v>
      </c>
      <c r="AG25" s="103">
        <f>+Datos!AO11</f>
        <v>4.7</v>
      </c>
      <c r="AH25" s="373">
        <f>+Datos!AP11</f>
        <v>4.0999999999999996</v>
      </c>
    </row>
    <row r="26" spans="2:46" ht="30" customHeight="1">
      <c r="B26" s="330">
        <v>7</v>
      </c>
      <c r="C26" s="195" t="s">
        <v>26</v>
      </c>
      <c r="D26" s="208">
        <v>5600831</v>
      </c>
      <c r="E26" s="84" t="s">
        <v>71</v>
      </c>
      <c r="F26" s="131" t="s">
        <v>125</v>
      </c>
      <c r="G26" s="339">
        <v>0.8571428571428571</v>
      </c>
      <c r="H26" s="347">
        <v>45</v>
      </c>
      <c r="I26" s="85">
        <f>+Datos!AY12</f>
        <v>23</v>
      </c>
      <c r="J26" s="134">
        <f t="shared" si="0"/>
        <v>0.51111111111111107</v>
      </c>
      <c r="K26" s="137">
        <v>4.0502747252747247</v>
      </c>
      <c r="L26" s="352">
        <v>4.0016091853408033</v>
      </c>
      <c r="M26" s="105">
        <f>Datos!AX12</f>
        <v>4.5252525765100353</v>
      </c>
      <c r="N26" s="96">
        <f>Datos!AR12</f>
        <v>4.382165646232143</v>
      </c>
      <c r="O26" s="97">
        <f>Datos!AS12</f>
        <v>4.5909090909090917</v>
      </c>
      <c r="P26" s="97">
        <f>Datos!AT12</f>
        <v>4.3952569169960469</v>
      </c>
      <c r="Q26" s="97">
        <f>Datos!AU12</f>
        <v>4.4788359788359786</v>
      </c>
      <c r="R26" s="97">
        <f>Datos!AV12</f>
        <v>4.6521739130434785</v>
      </c>
      <c r="S26" s="99">
        <f>Datos!AW12</f>
        <v>4.6521739130434785</v>
      </c>
      <c r="T26" s="88">
        <f>+Datos!AB12</f>
        <v>4.6521739130434785</v>
      </c>
      <c r="U26" s="86">
        <f>+Datos!AC12</f>
        <v>4.6363636363636367</v>
      </c>
      <c r="V26" s="86">
        <f>+Datos!AD12</f>
        <v>4.3529411764705879</v>
      </c>
      <c r="W26" s="86">
        <f>+Datos!AE12</f>
        <v>4.5454545454545459</v>
      </c>
      <c r="X26" s="86">
        <f>+Datos!AF12</f>
        <v>4.2727272727272725</v>
      </c>
      <c r="Y26" s="87">
        <f>+Datos!AG12</f>
        <v>3.8333333333333335</v>
      </c>
      <c r="Z26" s="88">
        <f>+Datos!AH12</f>
        <v>4.6363636363636367</v>
      </c>
      <c r="AA26" s="87">
        <f>+Datos!AI12</f>
        <v>4.5454545454545459</v>
      </c>
      <c r="AB26" s="88">
        <f>+Datos!AJ12</f>
        <v>4.6086956521739131</v>
      </c>
      <c r="AC26" s="87">
        <f>+Datos!AK12</f>
        <v>4.1818181818181817</v>
      </c>
      <c r="AD26" s="88">
        <f>+Datos!AL12</f>
        <v>4.5</v>
      </c>
      <c r="AE26" s="86">
        <f>+Datos!AM12</f>
        <v>4.3809523809523814</v>
      </c>
      <c r="AF26" s="87">
        <f>+Datos!AN12</f>
        <v>4.5555555555555554</v>
      </c>
      <c r="AG26" s="103">
        <f>+Datos!AO12</f>
        <v>4.6521739130434785</v>
      </c>
      <c r="AH26" s="373">
        <f>+Datos!AP12</f>
        <v>4.6521739130434785</v>
      </c>
    </row>
    <row r="27" spans="2:46" ht="30" customHeight="1">
      <c r="B27" s="330">
        <v>8</v>
      </c>
      <c r="C27" s="195" t="s">
        <v>38</v>
      </c>
      <c r="D27" s="208">
        <v>5601225</v>
      </c>
      <c r="E27" s="84" t="s">
        <v>88</v>
      </c>
      <c r="F27" s="131" t="s">
        <v>125</v>
      </c>
      <c r="G27" s="339">
        <v>1</v>
      </c>
      <c r="H27" s="347">
        <v>17</v>
      </c>
      <c r="I27" s="85">
        <f>+Datos!AY13</f>
        <v>13</v>
      </c>
      <c r="J27" s="134">
        <f t="shared" si="0"/>
        <v>0.76470588235294112</v>
      </c>
      <c r="K27" s="137">
        <v>3.7793650793650797</v>
      </c>
      <c r="L27" s="352">
        <v>3.74390589569161</v>
      </c>
      <c r="M27" s="105">
        <f>Datos!AX13</f>
        <v>4.2955678580678578</v>
      </c>
      <c r="N27" s="96">
        <f>Datos!AR13</f>
        <v>4.1856060606060614</v>
      </c>
      <c r="O27" s="97">
        <f>Datos!AS13</f>
        <v>4.1818181818181817</v>
      </c>
      <c r="P27" s="97">
        <f>Datos!AT13</f>
        <v>4.1923076923076925</v>
      </c>
      <c r="Q27" s="97">
        <f>Datos!AU13</f>
        <v>4.3675213675213671</v>
      </c>
      <c r="R27" s="97">
        <f>Datos!AV13</f>
        <v>4.384615384615385</v>
      </c>
      <c r="S27" s="99">
        <f>Datos!AW13</f>
        <v>4.4615384615384617</v>
      </c>
      <c r="T27" s="88">
        <f>+Datos!AB13</f>
        <v>4.75</v>
      </c>
      <c r="U27" s="86">
        <f>+Datos!AC13</f>
        <v>4.5384615384615383</v>
      </c>
      <c r="V27" s="86">
        <f>+Datos!AD13</f>
        <v>4.0909090909090908</v>
      </c>
      <c r="W27" s="86">
        <f>+Datos!AE13</f>
        <v>4.4615384615384617</v>
      </c>
      <c r="X27" s="86">
        <f>+Datos!AF13</f>
        <v>4</v>
      </c>
      <c r="Y27" s="87">
        <f>+Datos!AG13</f>
        <v>3.2727272727272729</v>
      </c>
      <c r="Z27" s="88">
        <f>+Datos!AH13</f>
        <v>4.2727272727272725</v>
      </c>
      <c r="AA27" s="87">
        <f>+Datos!AI13</f>
        <v>4.0909090909090908</v>
      </c>
      <c r="AB27" s="88">
        <f>+Datos!AJ13</f>
        <v>4.5384615384615383</v>
      </c>
      <c r="AC27" s="87">
        <f>+Datos!AK13</f>
        <v>3.8461538461538463</v>
      </c>
      <c r="AD27" s="88">
        <f>+Datos!AL13</f>
        <v>4.5384615384615383</v>
      </c>
      <c r="AE27" s="86">
        <f>+Datos!AM13</f>
        <v>4.2307692307692308</v>
      </c>
      <c r="AF27" s="87">
        <f>+Datos!AN13</f>
        <v>4.333333333333333</v>
      </c>
      <c r="AG27" s="103">
        <f>+Datos!AO13</f>
        <v>4.384615384615385</v>
      </c>
      <c r="AH27" s="373">
        <f>+Datos!AP13</f>
        <v>4.4615384615384617</v>
      </c>
    </row>
    <row r="28" spans="2:46" ht="30" customHeight="1">
      <c r="B28" s="330">
        <v>9</v>
      </c>
      <c r="C28" s="195" t="s">
        <v>159</v>
      </c>
      <c r="D28" s="195" t="s">
        <v>224</v>
      </c>
      <c r="E28" s="84" t="s">
        <v>64</v>
      </c>
      <c r="F28" s="131" t="s">
        <v>125</v>
      </c>
      <c r="G28" s="339">
        <v>0.40350877192982454</v>
      </c>
      <c r="H28" s="347">
        <f>71+50</f>
        <v>121</v>
      </c>
      <c r="I28" s="85">
        <f>+Datos!AY14</f>
        <v>44</v>
      </c>
      <c r="J28" s="134">
        <f t="shared" si="0"/>
        <v>0.36363636363636365</v>
      </c>
      <c r="K28" s="137">
        <v>3.4231348847431473</v>
      </c>
      <c r="L28" s="352">
        <v>3.685875901764748</v>
      </c>
      <c r="M28" s="105">
        <f>Datos!AX14</f>
        <v>3.7448615744864444</v>
      </c>
      <c r="N28" s="96">
        <f>Datos!AR14</f>
        <v>3.602994377618598</v>
      </c>
      <c r="O28" s="97">
        <f>Datos!AS14</f>
        <v>3.706614509246088</v>
      </c>
      <c r="P28" s="97">
        <f>Datos!AT14</f>
        <v>3.6919070512820511</v>
      </c>
      <c r="Q28" s="97">
        <f>Datos!AU14</f>
        <v>3.8360745614035086</v>
      </c>
      <c r="R28" s="97">
        <f>Datos!AV14</f>
        <v>4</v>
      </c>
      <c r="S28" s="99">
        <f>Datos!AW14</f>
        <v>3.6315789473684212</v>
      </c>
      <c r="T28" s="88">
        <f>+Datos!AB14</f>
        <v>3.7906976744186047</v>
      </c>
      <c r="U28" s="86">
        <f>+Datos!AC14</f>
        <v>3.6749999999999998</v>
      </c>
      <c r="V28" s="86">
        <f>+Datos!AD14</f>
        <v>3.3513513513513513</v>
      </c>
      <c r="W28" s="86">
        <f>+Datos!AE14</f>
        <v>4.0487804878048781</v>
      </c>
      <c r="X28" s="86">
        <f>+Datos!AF14</f>
        <v>3.9743589743589745</v>
      </c>
      <c r="Y28" s="87">
        <f>+Datos!AG14</f>
        <v>2.7777777777777777</v>
      </c>
      <c r="Z28" s="88">
        <f>+Datos!AH14</f>
        <v>3.7027027027027026</v>
      </c>
      <c r="AA28" s="87">
        <f>+Datos!AI14</f>
        <v>3.7105263157894739</v>
      </c>
      <c r="AB28" s="88">
        <f>+Datos!AJ14</f>
        <v>4.1025641025641022</v>
      </c>
      <c r="AC28" s="87">
        <f>+Datos!AK14</f>
        <v>3.28125</v>
      </c>
      <c r="AD28" s="88">
        <f>+Datos!AL14</f>
        <v>3.90625</v>
      </c>
      <c r="AE28" s="86">
        <f>+Datos!AM14</f>
        <v>3.7894736842105261</v>
      </c>
      <c r="AF28" s="87">
        <f>+Datos!AN14</f>
        <v>3.8125</v>
      </c>
      <c r="AG28" s="103">
        <f>+Datos!AO14</f>
        <v>4</v>
      </c>
      <c r="AH28" s="373">
        <f>+Datos!AP14</f>
        <v>3.6315789473684212</v>
      </c>
    </row>
    <row r="29" spans="2:46" ht="30" customHeight="1">
      <c r="B29" s="330">
        <v>10</v>
      </c>
      <c r="C29" s="195" t="s">
        <v>32</v>
      </c>
      <c r="D29" s="208">
        <v>5600707</v>
      </c>
      <c r="E29" s="84" t="s">
        <v>61</v>
      </c>
      <c r="F29" s="131" t="s">
        <v>125</v>
      </c>
      <c r="G29" s="339">
        <v>0.7</v>
      </c>
      <c r="H29" s="347">
        <v>32</v>
      </c>
      <c r="I29" s="85">
        <f>+Datos!AY15</f>
        <v>22</v>
      </c>
      <c r="J29" s="134">
        <f t="shared" si="0"/>
        <v>0.6875</v>
      </c>
      <c r="K29" s="137">
        <v>3.6915794387930614</v>
      </c>
      <c r="L29" s="352">
        <v>3.9343510656010654</v>
      </c>
      <c r="M29" s="105">
        <f>Datos!AX15</f>
        <v>4.0564005585774163</v>
      </c>
      <c r="N29" s="96">
        <f>Datos!AR15</f>
        <v>4.0015434320581376</v>
      </c>
      <c r="O29" s="97">
        <f>Datos!AS15</f>
        <v>3.9486842105263156</v>
      </c>
      <c r="P29" s="97">
        <f>Datos!AT15</f>
        <v>3.7343358395989972</v>
      </c>
      <c r="Q29" s="97">
        <f>Datos!AU15</f>
        <v>4.2038398692810466</v>
      </c>
      <c r="R29" s="97">
        <f>Datos!AV15</f>
        <v>4.1500000000000004</v>
      </c>
      <c r="S29" s="99">
        <f>Datos!AW15</f>
        <v>4.3</v>
      </c>
      <c r="T29" s="88">
        <f>+Datos!AB15</f>
        <v>4.4090909090909092</v>
      </c>
      <c r="U29" s="86">
        <f>+Datos!AC15</f>
        <v>4.25</v>
      </c>
      <c r="V29" s="86">
        <f>+Datos!AD15</f>
        <v>3.6875</v>
      </c>
      <c r="W29" s="86">
        <f>+Datos!AE15</f>
        <v>4.45</v>
      </c>
      <c r="X29" s="86">
        <f>+Datos!AF15</f>
        <v>4.0588235294117645</v>
      </c>
      <c r="Y29" s="87">
        <f>+Datos!AG15</f>
        <v>3.1538461538461537</v>
      </c>
      <c r="Z29" s="88">
        <f>+Datos!AH15</f>
        <v>3.95</v>
      </c>
      <c r="AA29" s="87">
        <f>+Datos!AI15</f>
        <v>3.9473684210526314</v>
      </c>
      <c r="AB29" s="88">
        <f>+Datos!AJ15</f>
        <v>4.0476190476190474</v>
      </c>
      <c r="AC29" s="87">
        <f>+Datos!AK15</f>
        <v>3.4210526315789473</v>
      </c>
      <c r="AD29" s="88">
        <f>+Datos!AL15</f>
        <v>4.5625</v>
      </c>
      <c r="AE29" s="86">
        <f>+Datos!AM15</f>
        <v>3.8823529411764706</v>
      </c>
      <c r="AF29" s="87">
        <f>+Datos!AN15</f>
        <v>4.166666666666667</v>
      </c>
      <c r="AG29" s="103">
        <f>+Datos!AO15</f>
        <v>4.1500000000000004</v>
      </c>
      <c r="AH29" s="373">
        <f>+Datos!AP15</f>
        <v>4.3</v>
      </c>
    </row>
    <row r="30" spans="2:46" ht="30" customHeight="1">
      <c r="B30" s="330">
        <v>11</v>
      </c>
      <c r="C30" s="195" t="s">
        <v>39</v>
      </c>
      <c r="D30" s="208">
        <v>5600889</v>
      </c>
      <c r="E30" s="84" t="s">
        <v>74</v>
      </c>
      <c r="F30" s="131" t="s">
        <v>125</v>
      </c>
      <c r="G30" s="339">
        <v>0.48275862068965519</v>
      </c>
      <c r="H30" s="347">
        <v>37</v>
      </c>
      <c r="I30" s="85">
        <f>+Datos!AY16</f>
        <v>13</v>
      </c>
      <c r="J30" s="134">
        <f t="shared" si="0"/>
        <v>0.35135135135135137</v>
      </c>
      <c r="K30" s="137">
        <v>3.3603719693005409</v>
      </c>
      <c r="L30" s="352">
        <v>3.5469680782180788</v>
      </c>
      <c r="M30" s="105">
        <f>Datos!AX16</f>
        <v>4.1652583527583529</v>
      </c>
      <c r="N30" s="96">
        <f>Datos!AR16</f>
        <v>4.2136752136752138</v>
      </c>
      <c r="O30" s="97">
        <f>Datos!AS16</f>
        <v>4.3863636363636367</v>
      </c>
      <c r="P30" s="97">
        <f>Datos!AT16</f>
        <v>3.375</v>
      </c>
      <c r="Q30" s="97">
        <f>Datos!AU16</f>
        <v>3.9465811965811963</v>
      </c>
      <c r="R30" s="97">
        <f>Datos!AV16</f>
        <v>4.615384615384615</v>
      </c>
      <c r="S30" s="99">
        <f>Datos!AW16</f>
        <v>4.4545454545454541</v>
      </c>
      <c r="T30" s="88">
        <f>+Datos!AB16</f>
        <v>4.7692307692307692</v>
      </c>
      <c r="U30" s="86">
        <f>+Datos!AC16</f>
        <v>4.583333333333333</v>
      </c>
      <c r="V30" s="86">
        <f>+Datos!AD16</f>
        <v>4.083333333333333</v>
      </c>
      <c r="W30" s="86">
        <f>+Datos!AE16</f>
        <v>4.4615384615384617</v>
      </c>
      <c r="X30" s="86">
        <f>+Datos!AF16</f>
        <v>4.384615384615385</v>
      </c>
      <c r="Y30" s="87">
        <f>+Datos!AG16</f>
        <v>3</v>
      </c>
      <c r="Z30" s="88">
        <f>+Datos!AH16</f>
        <v>4.2727272727272725</v>
      </c>
      <c r="AA30" s="87">
        <f>+Datos!AI16</f>
        <v>4.5</v>
      </c>
      <c r="AB30" s="88">
        <f>+Datos!AJ16</f>
        <v>3.8333333333333335</v>
      </c>
      <c r="AC30" s="87">
        <f>+Datos!AK16</f>
        <v>2.9166666666666665</v>
      </c>
      <c r="AD30" s="88">
        <f>+Datos!AL16</f>
        <v>3.9166666666666665</v>
      </c>
      <c r="AE30" s="86">
        <f>+Datos!AM16</f>
        <v>3.9230769230769229</v>
      </c>
      <c r="AF30" s="87">
        <f>+Datos!AN16</f>
        <v>4</v>
      </c>
      <c r="AG30" s="103">
        <f>+Datos!AO16</f>
        <v>4.615384615384615</v>
      </c>
      <c r="AH30" s="373">
        <f>+Datos!AP16</f>
        <v>4.4545454545454541</v>
      </c>
    </row>
    <row r="31" spans="2:46" ht="30" customHeight="1">
      <c r="B31" s="330">
        <v>12</v>
      </c>
      <c r="C31" s="195" t="s">
        <v>136</v>
      </c>
      <c r="D31" s="208">
        <v>5601317</v>
      </c>
      <c r="E31" s="84" t="s">
        <v>85</v>
      </c>
      <c r="F31" s="131" t="s">
        <v>125</v>
      </c>
      <c r="G31" s="339">
        <v>0.31818181818181818</v>
      </c>
      <c r="H31" s="347">
        <v>48</v>
      </c>
      <c r="I31" s="85">
        <f>+Datos!AY17</f>
        <v>21</v>
      </c>
      <c r="J31" s="134">
        <f t="shared" si="0"/>
        <v>0.4375</v>
      </c>
      <c r="K31" s="137">
        <v>3.3571074263038549</v>
      </c>
      <c r="L31" s="352">
        <v>3.6408730158730158</v>
      </c>
      <c r="M31" s="105">
        <f>Datos!AX17</f>
        <v>3.6679196971186134</v>
      </c>
      <c r="N31" s="96">
        <f>Datos!AR17</f>
        <v>3.5379662391272304</v>
      </c>
      <c r="O31" s="97">
        <f>Datos!AS17</f>
        <v>3.5249999999999999</v>
      </c>
      <c r="P31" s="97">
        <f>Datos!AT17</f>
        <v>3.6781045751633989</v>
      </c>
      <c r="Q31" s="97">
        <f>Datos!AU17</f>
        <v>3.7664473684210527</v>
      </c>
      <c r="R31" s="97">
        <f>Datos!AV17</f>
        <v>4.05</v>
      </c>
      <c r="S31" s="99">
        <f>Datos!AW17</f>
        <v>3.45</v>
      </c>
      <c r="T31" s="88">
        <f>+Datos!AB17</f>
        <v>3.5714285714285716</v>
      </c>
      <c r="U31" s="86">
        <f>+Datos!AC17</f>
        <v>3.6315789473684212</v>
      </c>
      <c r="V31" s="86">
        <f>+Datos!AD17</f>
        <v>3.2352941176470589</v>
      </c>
      <c r="W31" s="86">
        <f>+Datos!AE17</f>
        <v>4.05</v>
      </c>
      <c r="X31" s="86">
        <f>+Datos!AF17</f>
        <v>3.8571428571428572</v>
      </c>
      <c r="Y31" s="87">
        <f>+Datos!AG17</f>
        <v>2.8823529411764706</v>
      </c>
      <c r="Z31" s="88">
        <f>+Datos!AH17</f>
        <v>3.65</v>
      </c>
      <c r="AA31" s="87">
        <f>+Datos!AI17</f>
        <v>3.4</v>
      </c>
      <c r="AB31" s="88">
        <f>+Datos!AJ17</f>
        <v>3.9444444444444446</v>
      </c>
      <c r="AC31" s="87">
        <f>+Datos!AK17</f>
        <v>3.4117647058823528</v>
      </c>
      <c r="AD31" s="88">
        <f>+Datos!AL17</f>
        <v>4.1578947368421053</v>
      </c>
      <c r="AE31" s="86">
        <f>+Datos!AM17</f>
        <v>3.5789473684210527</v>
      </c>
      <c r="AF31" s="87">
        <f>+Datos!AN17</f>
        <v>3.5625</v>
      </c>
      <c r="AG31" s="103">
        <f>+Datos!AO17</f>
        <v>4.05</v>
      </c>
      <c r="AH31" s="373">
        <f>+Datos!AP17</f>
        <v>3.45</v>
      </c>
    </row>
    <row r="32" spans="2:46" ht="30" customHeight="1">
      <c r="B32" s="330">
        <v>13</v>
      </c>
      <c r="C32" s="195" t="s">
        <v>137</v>
      </c>
      <c r="D32" s="208">
        <v>5600864</v>
      </c>
      <c r="E32" s="84" t="s">
        <v>75</v>
      </c>
      <c r="F32" s="131" t="s">
        <v>125</v>
      </c>
      <c r="G32" s="339">
        <v>0.34615384615384615</v>
      </c>
      <c r="H32" s="347">
        <v>32</v>
      </c>
      <c r="I32" s="85">
        <f>+Datos!AY18</f>
        <v>11</v>
      </c>
      <c r="J32" s="134">
        <f t="shared" si="0"/>
        <v>0.34375</v>
      </c>
      <c r="K32" s="137">
        <v>3.6049093355290833</v>
      </c>
      <c r="L32" s="352">
        <v>4.2631164965986388</v>
      </c>
      <c r="M32" s="105">
        <f>Datos!AX18</f>
        <v>4.0903549382716049</v>
      </c>
      <c r="N32" s="96">
        <f>Datos!AR18</f>
        <v>3.8787878787878785</v>
      </c>
      <c r="O32" s="97">
        <f>Datos!AS18</f>
        <v>4.1500000000000004</v>
      </c>
      <c r="P32" s="97">
        <f>Datos!AT18</f>
        <v>4.0625</v>
      </c>
      <c r="Q32" s="97">
        <f>Datos!AU18</f>
        <v>3.9053872053872052</v>
      </c>
      <c r="R32" s="97">
        <f>Datos!AV18</f>
        <v>4.2727272727272725</v>
      </c>
      <c r="S32" s="99">
        <f>Datos!AW18</f>
        <v>4.2727272727272725</v>
      </c>
      <c r="T32" s="88">
        <f>+Datos!AB18</f>
        <v>4</v>
      </c>
      <c r="U32" s="86">
        <f>+Datos!AC18</f>
        <v>4.2727272727272725</v>
      </c>
      <c r="V32" s="86">
        <f>+Datos!AD18</f>
        <v>3.7272727272727271</v>
      </c>
      <c r="W32" s="86">
        <f>+Datos!AE18</f>
        <v>4.1818181818181817</v>
      </c>
      <c r="X32" s="86">
        <f>+Datos!AF18</f>
        <v>4.0909090909090908</v>
      </c>
      <c r="Y32" s="87">
        <f>+Datos!AG18</f>
        <v>3</v>
      </c>
      <c r="Z32" s="88">
        <f>+Datos!AH18</f>
        <v>4.2</v>
      </c>
      <c r="AA32" s="87">
        <f>+Datos!AI18</f>
        <v>4.0999999999999996</v>
      </c>
      <c r="AB32" s="88">
        <f>+Datos!AJ18</f>
        <v>4.375</v>
      </c>
      <c r="AC32" s="87">
        <f>+Datos!AK18</f>
        <v>3.75</v>
      </c>
      <c r="AD32" s="88">
        <f>+Datos!AL18</f>
        <v>4.0999999999999996</v>
      </c>
      <c r="AE32" s="86">
        <f>+Datos!AM18</f>
        <v>3.7272727272727271</v>
      </c>
      <c r="AF32" s="87">
        <f>+Datos!AN18</f>
        <v>3.8888888888888888</v>
      </c>
      <c r="AG32" s="103">
        <f>+Datos!AO18</f>
        <v>4.2727272727272725</v>
      </c>
      <c r="AH32" s="373">
        <f>+Datos!AP18</f>
        <v>4.2727272727272725</v>
      </c>
    </row>
    <row r="33" spans="2:35" ht="30" customHeight="1">
      <c r="B33" s="330">
        <v>14</v>
      </c>
      <c r="C33" s="195" t="s">
        <v>29</v>
      </c>
      <c r="D33" s="208">
        <v>5600840</v>
      </c>
      <c r="E33" s="84" t="s">
        <v>77</v>
      </c>
      <c r="F33" s="131" t="s">
        <v>125</v>
      </c>
      <c r="G33" s="339">
        <v>0.40909090909090912</v>
      </c>
      <c r="H33" s="347">
        <v>29</v>
      </c>
      <c r="I33" s="85">
        <f>+Datos!AY19</f>
        <v>11</v>
      </c>
      <c r="J33" s="134">
        <f t="shared" si="0"/>
        <v>0.37931034482758619</v>
      </c>
      <c r="K33" s="137">
        <v>3.875</v>
      </c>
      <c r="L33" s="352">
        <v>4.1627574640967504</v>
      </c>
      <c r="M33" s="105">
        <f>Datos!AX19</f>
        <v>4.237107182940516</v>
      </c>
      <c r="N33" s="96">
        <f>Datos!AR19</f>
        <v>4.3326599326599329</v>
      </c>
      <c r="O33" s="97">
        <f>Datos!AS19</f>
        <v>3.9499999999999997</v>
      </c>
      <c r="P33" s="97">
        <f>Datos!AT19</f>
        <v>3.8636363636363633</v>
      </c>
      <c r="Q33" s="97">
        <f>Datos!AU19</f>
        <v>4.549074074074074</v>
      </c>
      <c r="R33" s="97">
        <f>Datos!AV19</f>
        <v>4.4545454545454541</v>
      </c>
      <c r="S33" s="99">
        <f>Datos!AW19</f>
        <v>4.2727272727272725</v>
      </c>
      <c r="T33" s="88">
        <f>+Datos!AB19</f>
        <v>4.5</v>
      </c>
      <c r="U33" s="86">
        <f>+Datos!AC19</f>
        <v>4.8181818181818183</v>
      </c>
      <c r="V33" s="86">
        <f>+Datos!AD19</f>
        <v>4.1111111111111107</v>
      </c>
      <c r="W33" s="86">
        <f>+Datos!AE19</f>
        <v>4.666666666666667</v>
      </c>
      <c r="X33" s="86">
        <f>+Datos!AF19</f>
        <v>4.3</v>
      </c>
      <c r="Y33" s="87">
        <f>+Datos!AG19</f>
        <v>3.6</v>
      </c>
      <c r="Z33" s="88">
        <f>+Datos!AH19</f>
        <v>3.8</v>
      </c>
      <c r="AA33" s="87">
        <f>+Datos!AI19</f>
        <v>4.0999999999999996</v>
      </c>
      <c r="AB33" s="88">
        <f>+Datos!AJ19</f>
        <v>4.2727272727272725</v>
      </c>
      <c r="AC33" s="87">
        <f>+Datos!AK19</f>
        <v>3.4545454545454546</v>
      </c>
      <c r="AD33" s="88">
        <f>+Datos!AL19</f>
        <v>4.2222222222222223</v>
      </c>
      <c r="AE33" s="86">
        <f>+Datos!AM19</f>
        <v>4.8</v>
      </c>
      <c r="AF33" s="87">
        <f>+Datos!AN19</f>
        <v>4.625</v>
      </c>
      <c r="AG33" s="103">
        <f>+Datos!AO19</f>
        <v>4.4545454545454541</v>
      </c>
      <c r="AH33" s="373">
        <f>+Datos!AP19</f>
        <v>4.2727272727272725</v>
      </c>
    </row>
    <row r="34" spans="2:35" ht="30" customHeight="1">
      <c r="B34" s="330">
        <v>15</v>
      </c>
      <c r="C34" s="195" t="s">
        <v>30</v>
      </c>
      <c r="D34" s="208">
        <v>5600956</v>
      </c>
      <c r="E34" s="84" t="s">
        <v>81</v>
      </c>
      <c r="F34" s="131" t="s">
        <v>125</v>
      </c>
      <c r="G34" s="339">
        <v>0.5</v>
      </c>
      <c r="H34" s="347">
        <v>21</v>
      </c>
      <c r="I34" s="85">
        <f>+Datos!AY20</f>
        <v>5</v>
      </c>
      <c r="J34" s="134">
        <f t="shared" si="0"/>
        <v>0.23809523809523808</v>
      </c>
      <c r="K34" s="137">
        <v>3.7717261904761905</v>
      </c>
      <c r="L34" s="352">
        <v>4.1514739229024942</v>
      </c>
      <c r="M34" s="105">
        <f>Datos!AX20</f>
        <v>3.7055555555555553</v>
      </c>
      <c r="N34" s="96">
        <f>Datos!AR20</f>
        <v>3.8333333333333335</v>
      </c>
      <c r="O34" s="97">
        <f>Datos!AS20</f>
        <v>1.6666666666666665</v>
      </c>
      <c r="P34" s="97">
        <f>Datos!AT20</f>
        <v>4</v>
      </c>
      <c r="Q34" s="97">
        <f>Datos!AU20</f>
        <v>3.9333333333333336</v>
      </c>
      <c r="R34" s="97">
        <f>Datos!AV20</f>
        <v>4.5999999999999996</v>
      </c>
      <c r="S34" s="99">
        <f>Datos!AW20</f>
        <v>4.2</v>
      </c>
      <c r="T34" s="88">
        <f>+Datos!AB20</f>
        <v>4.2</v>
      </c>
      <c r="U34" s="86">
        <f>+Datos!AC20</f>
        <v>4</v>
      </c>
      <c r="V34" s="86">
        <f>+Datos!AD20</f>
        <v>3.4</v>
      </c>
      <c r="W34" s="86">
        <f>+Datos!AE20</f>
        <v>4</v>
      </c>
      <c r="X34" s="86">
        <f>+Datos!AF20</f>
        <v>4.2</v>
      </c>
      <c r="Y34" s="87">
        <f>+Datos!AG20</f>
        <v>3.2</v>
      </c>
      <c r="Z34" s="88">
        <f>+Datos!AH20</f>
        <v>1.3333333333333333</v>
      </c>
      <c r="AA34" s="87">
        <f>+Datos!AI20</f>
        <v>2</v>
      </c>
      <c r="AB34" s="88">
        <f>+Datos!AJ20</f>
        <v>4.25</v>
      </c>
      <c r="AC34" s="87">
        <f>+Datos!AK20</f>
        <v>3.75</v>
      </c>
      <c r="AD34" s="88">
        <f>+Datos!AL20</f>
        <v>4</v>
      </c>
      <c r="AE34" s="86">
        <f>+Datos!AM20</f>
        <v>3.8</v>
      </c>
      <c r="AF34" s="87">
        <f>+Datos!AN20</f>
        <v>4</v>
      </c>
      <c r="AG34" s="103">
        <f>+Datos!AO20</f>
        <v>4.5999999999999996</v>
      </c>
      <c r="AH34" s="373">
        <f>+Datos!AP20</f>
        <v>4.2</v>
      </c>
    </row>
    <row r="35" spans="2:35" ht="30" customHeight="1">
      <c r="B35" s="330">
        <v>16</v>
      </c>
      <c r="C35" s="195" t="s">
        <v>31</v>
      </c>
      <c r="D35" s="208">
        <v>5600536</v>
      </c>
      <c r="E35" s="84" t="s">
        <v>91</v>
      </c>
      <c r="F35" s="131" t="s">
        <v>125</v>
      </c>
      <c r="G35" s="339">
        <v>0.33333333333333331</v>
      </c>
      <c r="H35" s="347">
        <v>8</v>
      </c>
      <c r="I35" s="85">
        <f>+Datos!AY21</f>
        <v>3</v>
      </c>
      <c r="J35" s="134">
        <f t="shared" si="0"/>
        <v>0.375</v>
      </c>
      <c r="K35" s="137">
        <v>3.4126984126984126</v>
      </c>
      <c r="L35" s="352">
        <v>4.1309523809523805</v>
      </c>
      <c r="M35" s="105">
        <f>Datos!AX21</f>
        <v>3.8796296296296293</v>
      </c>
      <c r="N35" s="96">
        <f>Datos!AR21</f>
        <v>4.2777777777777777</v>
      </c>
      <c r="O35" s="97">
        <f>Datos!AS21</f>
        <v>3.833333333333333</v>
      </c>
      <c r="P35" s="97">
        <f>Datos!AT21</f>
        <v>3.1666666666666665</v>
      </c>
      <c r="Q35" s="97">
        <f>Datos!AU21</f>
        <v>3.3333333333333335</v>
      </c>
      <c r="R35" s="97">
        <f>Datos!AV21</f>
        <v>4.333333333333333</v>
      </c>
      <c r="S35" s="99">
        <f>Datos!AW21</f>
        <v>4.333333333333333</v>
      </c>
      <c r="T35" s="88">
        <f>+Datos!AB21</f>
        <v>4.666666666666667</v>
      </c>
      <c r="U35" s="86">
        <f>+Datos!AC21</f>
        <v>4.666666666666667</v>
      </c>
      <c r="V35" s="86">
        <f>+Datos!AD21</f>
        <v>5</v>
      </c>
      <c r="W35" s="86">
        <f>+Datos!AE21</f>
        <v>5</v>
      </c>
      <c r="X35" s="86">
        <f>+Datos!AF21</f>
        <v>4.333333333333333</v>
      </c>
      <c r="Y35" s="87">
        <f>+Datos!AG21</f>
        <v>2</v>
      </c>
      <c r="Z35" s="88">
        <f>+Datos!AH21</f>
        <v>3.3333333333333335</v>
      </c>
      <c r="AA35" s="87">
        <f>+Datos!AI21</f>
        <v>4.333333333333333</v>
      </c>
      <c r="AB35" s="88">
        <f>+Datos!AJ21</f>
        <v>4.333333333333333</v>
      </c>
      <c r="AC35" s="87">
        <f>+Datos!AK21</f>
        <v>2</v>
      </c>
      <c r="AD35" s="88">
        <f>+Datos!AL21</f>
        <v>4.333333333333333</v>
      </c>
      <c r="AE35" s="86">
        <f>+Datos!AM21</f>
        <v>3</v>
      </c>
      <c r="AF35" s="87">
        <f>+Datos!AN21</f>
        <v>2.6666666666666665</v>
      </c>
      <c r="AG35" s="103">
        <f>+Datos!AO21</f>
        <v>4.333333333333333</v>
      </c>
      <c r="AH35" s="373">
        <f>+Datos!AP21</f>
        <v>4.333333333333333</v>
      </c>
    </row>
    <row r="36" spans="2:35" ht="30" customHeight="1">
      <c r="B36" s="330">
        <v>17</v>
      </c>
      <c r="C36" s="195" t="s">
        <v>33</v>
      </c>
      <c r="D36" s="208">
        <v>5600876</v>
      </c>
      <c r="E36" s="84" t="s">
        <v>57</v>
      </c>
      <c r="F36" s="131" t="s">
        <v>125</v>
      </c>
      <c r="G36" s="339">
        <v>0.89473684210526316</v>
      </c>
      <c r="H36" s="347">
        <v>19</v>
      </c>
      <c r="I36" s="85">
        <f>+Datos!AY22</f>
        <v>16</v>
      </c>
      <c r="J36" s="134">
        <f t="shared" si="0"/>
        <v>0.84210526315789469</v>
      </c>
      <c r="K36" s="137">
        <v>3.5429894179894177</v>
      </c>
      <c r="L36" s="352">
        <v>3.9994206773618539</v>
      </c>
      <c r="M36" s="105">
        <f>Datos!AX22</f>
        <v>4.2764850889850887</v>
      </c>
      <c r="N36" s="96">
        <f>Datos!AR22</f>
        <v>4.1375000000000002</v>
      </c>
      <c r="O36" s="97">
        <f>Datos!AS22</f>
        <v>4.34375</v>
      </c>
      <c r="P36" s="97">
        <f>Datos!AT22</f>
        <v>4.0104166666666661</v>
      </c>
      <c r="Q36" s="97">
        <f>Datos!AU22</f>
        <v>4.276767676767677</v>
      </c>
      <c r="R36" s="97">
        <f>Datos!AV22</f>
        <v>4.5333333333333332</v>
      </c>
      <c r="S36" s="99">
        <f>Datos!AW22</f>
        <v>4.3571428571428568</v>
      </c>
      <c r="T36" s="88">
        <f>+Datos!AB22</f>
        <v>4.5625</v>
      </c>
      <c r="U36" s="86">
        <f>+Datos!AC22</f>
        <v>4.3125</v>
      </c>
      <c r="V36" s="86">
        <f>+Datos!AD22</f>
        <v>3.9375</v>
      </c>
      <c r="W36" s="86">
        <f>+Datos!AE22</f>
        <v>4.375</v>
      </c>
      <c r="X36" s="86">
        <f>+Datos!AF22</f>
        <v>4.4375</v>
      </c>
      <c r="Y36" s="87">
        <f>+Datos!AG22</f>
        <v>3.2</v>
      </c>
      <c r="Z36" s="88">
        <f>+Datos!AH22</f>
        <v>4.0625</v>
      </c>
      <c r="AA36" s="87">
        <f>+Datos!AI22</f>
        <v>4.625</v>
      </c>
      <c r="AB36" s="88">
        <f>+Datos!AJ22</f>
        <v>4.333333333333333</v>
      </c>
      <c r="AC36" s="87">
        <f>+Datos!AK22</f>
        <v>3.6875</v>
      </c>
      <c r="AD36" s="88">
        <f>+Datos!AL22</f>
        <v>4.333333333333333</v>
      </c>
      <c r="AE36" s="86">
        <f>+Datos!AM22</f>
        <v>4.1333333333333337</v>
      </c>
      <c r="AF36" s="87">
        <f>+Datos!AN22</f>
        <v>4.3636363636363633</v>
      </c>
      <c r="AG36" s="103">
        <f>+Datos!AO22</f>
        <v>4.5333333333333332</v>
      </c>
      <c r="AH36" s="373">
        <f>+Datos!AP22</f>
        <v>4.3571428571428568</v>
      </c>
    </row>
    <row r="37" spans="2:35" ht="30" customHeight="1">
      <c r="B37" s="330">
        <v>18</v>
      </c>
      <c r="C37" s="195" t="s">
        <v>28</v>
      </c>
      <c r="D37" s="208">
        <v>5600884</v>
      </c>
      <c r="E37" s="84" t="s">
        <v>90</v>
      </c>
      <c r="F37" s="131" t="s">
        <v>125</v>
      </c>
      <c r="G37" s="339">
        <v>0.53333333333333333</v>
      </c>
      <c r="H37" s="347">
        <v>21</v>
      </c>
      <c r="I37" s="85">
        <f>+Datos!AY23</f>
        <v>11</v>
      </c>
      <c r="J37" s="134">
        <f t="shared" si="0"/>
        <v>0.52380952380952384</v>
      </c>
      <c r="K37" s="137">
        <v>3.7847222222222219</v>
      </c>
      <c r="L37" s="352">
        <v>4.1900226757369614</v>
      </c>
      <c r="M37" s="105">
        <f>Datos!AX23</f>
        <v>4.3714876944043617</v>
      </c>
      <c r="N37" s="96">
        <f>Datos!AR23</f>
        <v>4.4524831649831649</v>
      </c>
      <c r="O37" s="97">
        <f>Datos!AS23</f>
        <v>4.4000000000000004</v>
      </c>
      <c r="P37" s="97">
        <f>Datos!AT23</f>
        <v>3.9863636363636363</v>
      </c>
      <c r="Q37" s="97">
        <f>Datos!AU23</f>
        <v>4.4900793650793656</v>
      </c>
      <c r="R37" s="97">
        <f>Datos!AV23</f>
        <v>4.4000000000000004</v>
      </c>
      <c r="S37" s="99">
        <f>Datos!AW23</f>
        <v>4.5</v>
      </c>
      <c r="T37" s="88">
        <f>+Datos!AB23</f>
        <v>4.5</v>
      </c>
      <c r="U37" s="86">
        <f>+Datos!AC23</f>
        <v>4.9000000000000004</v>
      </c>
      <c r="V37" s="86">
        <f>+Datos!AD23</f>
        <v>4.4444444444444446</v>
      </c>
      <c r="W37" s="86">
        <f>+Datos!AE23</f>
        <v>4.5454545454545459</v>
      </c>
      <c r="X37" s="86">
        <f>+Datos!AF23</f>
        <v>4.2</v>
      </c>
      <c r="Y37" s="87">
        <f>+Datos!AG23</f>
        <v>4.125</v>
      </c>
      <c r="Z37" s="88">
        <f>+Datos!AH23</f>
        <v>4.3</v>
      </c>
      <c r="AA37" s="87">
        <f>+Datos!AI23</f>
        <v>4.5</v>
      </c>
      <c r="AB37" s="88">
        <f>+Datos!AJ23</f>
        <v>4.2727272727272725</v>
      </c>
      <c r="AC37" s="87">
        <f>+Datos!AK23</f>
        <v>3.7</v>
      </c>
      <c r="AD37" s="88">
        <f>+Datos!AL23</f>
        <v>4.666666666666667</v>
      </c>
      <c r="AE37" s="86">
        <f>+Datos!AM23</f>
        <v>4.375</v>
      </c>
      <c r="AF37" s="87">
        <f>+Datos!AN23</f>
        <v>4.4285714285714288</v>
      </c>
      <c r="AG37" s="103">
        <f>+Datos!AO23</f>
        <v>4.4000000000000004</v>
      </c>
      <c r="AH37" s="373">
        <f>+Datos!AP23</f>
        <v>4.5</v>
      </c>
    </row>
    <row r="38" spans="2:35" ht="30" customHeight="1">
      <c r="B38" s="330">
        <v>19</v>
      </c>
      <c r="C38" s="195" t="s">
        <v>46</v>
      </c>
      <c r="D38" s="208">
        <v>5600813</v>
      </c>
      <c r="E38" s="84" t="s">
        <v>59</v>
      </c>
      <c r="F38" s="131" t="s">
        <v>125</v>
      </c>
      <c r="G38" s="339">
        <v>0.75</v>
      </c>
      <c r="H38" s="347">
        <v>8</v>
      </c>
      <c r="I38" s="85">
        <f>+Datos!AY24</f>
        <v>4</v>
      </c>
      <c r="J38" s="134">
        <f t="shared" si="0"/>
        <v>0.5</v>
      </c>
      <c r="K38" s="137">
        <v>3.8690476190476186</v>
      </c>
      <c r="L38" s="352">
        <v>4.0565476190476186</v>
      </c>
      <c r="M38" s="105">
        <f>Datos!AX24</f>
        <v>4.0625</v>
      </c>
      <c r="N38" s="96">
        <f>Datos!AR24</f>
        <v>4.041666666666667</v>
      </c>
      <c r="O38" s="97">
        <f>Datos!AS24</f>
        <v>4</v>
      </c>
      <c r="P38" s="97">
        <f>Datos!AT24</f>
        <v>3.75</v>
      </c>
      <c r="Q38" s="97">
        <f>Datos!AU24</f>
        <v>3.3333333333333335</v>
      </c>
      <c r="R38" s="97">
        <f>Datos!AV24</f>
        <v>5</v>
      </c>
      <c r="S38" s="99">
        <f>Datos!AW24</f>
        <v>4.25</v>
      </c>
      <c r="T38" s="88">
        <f>+Datos!AB24</f>
        <v>4.75</v>
      </c>
      <c r="U38" s="86">
        <f>+Datos!AC24</f>
        <v>4</v>
      </c>
      <c r="V38" s="86">
        <f>+Datos!AD24</f>
        <v>3</v>
      </c>
      <c r="W38" s="86">
        <f>+Datos!AE24</f>
        <v>5</v>
      </c>
      <c r="X38" s="86">
        <f>+Datos!AF24</f>
        <v>4</v>
      </c>
      <c r="Y38" s="87">
        <f>+Datos!AG24</f>
        <v>3.5</v>
      </c>
      <c r="Z38" s="88">
        <f>+Datos!AH24</f>
        <v>3</v>
      </c>
      <c r="AA38" s="87">
        <f>+Datos!AI24</f>
        <v>5</v>
      </c>
      <c r="AB38" s="88">
        <f>+Datos!AJ24</f>
        <v>4.25</v>
      </c>
      <c r="AC38" s="87">
        <f>+Datos!AK24</f>
        <v>3.25</v>
      </c>
      <c r="AD38" s="88">
        <f>+Datos!AL24</f>
        <v>3.3333333333333335</v>
      </c>
      <c r="AE38" s="86">
        <f>+Datos!AM24</f>
        <v>2.6666666666666665</v>
      </c>
      <c r="AF38" s="87">
        <f>+Datos!AN24</f>
        <v>4</v>
      </c>
      <c r="AG38" s="103">
        <f>+Datos!AO24</f>
        <v>5</v>
      </c>
      <c r="AH38" s="373">
        <f>+Datos!AP24</f>
        <v>4.25</v>
      </c>
    </row>
    <row r="39" spans="2:35" ht="30" customHeight="1">
      <c r="B39" s="330">
        <v>20</v>
      </c>
      <c r="C39" s="195" t="s">
        <v>19</v>
      </c>
      <c r="D39" s="208">
        <v>5600811</v>
      </c>
      <c r="E39" s="84" t="s">
        <v>70</v>
      </c>
      <c r="F39" s="131" t="s">
        <v>125</v>
      </c>
      <c r="G39" s="339">
        <v>0.4375</v>
      </c>
      <c r="H39" s="347">
        <v>24</v>
      </c>
      <c r="I39" s="85">
        <f>+Datos!AY25</f>
        <v>1</v>
      </c>
      <c r="J39" s="134">
        <f t="shared" si="0"/>
        <v>4.1666666666666664E-2</v>
      </c>
      <c r="K39" s="137">
        <v>3.8711970899470902</v>
      </c>
      <c r="L39" s="352">
        <v>3.8772675736961451</v>
      </c>
      <c r="M39" s="105">
        <f>Datos!AX25</f>
        <v>3.9166666666666665</v>
      </c>
      <c r="N39" s="96">
        <f>Datos!AR25</f>
        <v>4</v>
      </c>
      <c r="O39" s="97">
        <f>Datos!AS25</f>
        <v>4</v>
      </c>
      <c r="P39" s="97">
        <f>Datos!AT25</f>
        <v>3.5</v>
      </c>
      <c r="Q39" s="97">
        <f>Datos!AU25</f>
        <v>4</v>
      </c>
      <c r="R39" s="97">
        <f>Datos!AV25</f>
        <v>4</v>
      </c>
      <c r="S39" s="99">
        <f>Datos!AW25</f>
        <v>4</v>
      </c>
      <c r="T39" s="88">
        <f>+Datos!AB25</f>
        <v>4</v>
      </c>
      <c r="U39" s="86">
        <f>+Datos!AC25</f>
        <v>4</v>
      </c>
      <c r="V39" s="86">
        <f>+Datos!AD25</f>
        <v>3</v>
      </c>
      <c r="W39" s="86">
        <f>+Datos!AE25</f>
        <v>4</v>
      </c>
      <c r="X39" s="86">
        <f>+Datos!AF25</f>
        <v>4</v>
      </c>
      <c r="Y39" s="87">
        <f>+Datos!AG25</f>
        <v>5</v>
      </c>
      <c r="Z39" s="88">
        <f>+Datos!AH25</f>
        <v>4</v>
      </c>
      <c r="AA39" s="87">
        <f>+Datos!AI25</f>
        <v>4</v>
      </c>
      <c r="AB39" s="88">
        <f>+Datos!AJ25</f>
        <v>4</v>
      </c>
      <c r="AC39" s="87">
        <f>+Datos!AK25</f>
        <v>3</v>
      </c>
      <c r="AD39" s="88">
        <f>+Datos!AL25</f>
        <v>4</v>
      </c>
      <c r="AE39" s="86">
        <f>+Datos!AM25</f>
        <v>4</v>
      </c>
      <c r="AF39" s="87">
        <f>+Datos!AN25</f>
        <v>4</v>
      </c>
      <c r="AG39" s="103">
        <f>+Datos!AO25</f>
        <v>4</v>
      </c>
      <c r="AH39" s="373">
        <f>+Datos!AP25</f>
        <v>4</v>
      </c>
    </row>
    <row r="40" spans="2:35" ht="30" customHeight="1">
      <c r="B40" s="330">
        <v>21</v>
      </c>
      <c r="C40" s="195" t="s">
        <v>23</v>
      </c>
      <c r="D40" s="208">
        <v>5600874</v>
      </c>
      <c r="E40" s="84" t="s">
        <v>82</v>
      </c>
      <c r="F40" s="131" t="s">
        <v>125</v>
      </c>
      <c r="G40" s="339">
        <v>0.55000000000000004</v>
      </c>
      <c r="H40" s="347">
        <v>21</v>
      </c>
      <c r="I40" s="85">
        <f>+Datos!AY26</f>
        <v>3</v>
      </c>
      <c r="J40" s="134">
        <f t="shared" si="0"/>
        <v>0.14285714285714285</v>
      </c>
      <c r="K40" s="137">
        <v>3.5485804539375967</v>
      </c>
      <c r="L40" s="352">
        <v>3.9252480158730161</v>
      </c>
      <c r="M40" s="105">
        <f>Datos!AX26</f>
        <v>3.6898148148148153</v>
      </c>
      <c r="N40" s="96">
        <f>Datos!AR26</f>
        <v>3.5</v>
      </c>
      <c r="O40" s="97">
        <f>Datos!AS26</f>
        <v>3.416666666666667</v>
      </c>
      <c r="P40" s="97">
        <f>Datos!AT26</f>
        <v>3</v>
      </c>
      <c r="Q40" s="97">
        <f>Datos!AU26</f>
        <v>4.5555555555555562</v>
      </c>
      <c r="R40" s="97">
        <f>Datos!AV26</f>
        <v>4</v>
      </c>
      <c r="S40" s="99">
        <f>Datos!AW26</f>
        <v>3.6666666666666665</v>
      </c>
      <c r="T40" s="88">
        <f>+Datos!AB26</f>
        <v>4</v>
      </c>
      <c r="U40" s="86">
        <f>+Datos!AC26</f>
        <v>4</v>
      </c>
      <c r="V40" s="86">
        <f>+Datos!AD26</f>
        <v>3.6666666666666665</v>
      </c>
      <c r="W40" s="86">
        <f>+Datos!AE26</f>
        <v>3.6666666666666665</v>
      </c>
      <c r="X40" s="86">
        <f>+Datos!AF26</f>
        <v>3</v>
      </c>
      <c r="Y40" s="87">
        <f>+Datos!AG26</f>
        <v>2.6666666666666665</v>
      </c>
      <c r="Z40" s="88">
        <f>+Datos!AH26</f>
        <v>3.5</v>
      </c>
      <c r="AA40" s="87">
        <f>+Datos!AI26</f>
        <v>3.3333333333333335</v>
      </c>
      <c r="AB40" s="88">
        <f>+Datos!AJ26</f>
        <v>3.3333333333333335</v>
      </c>
      <c r="AC40" s="87">
        <f>+Datos!AK26</f>
        <v>2.6666666666666665</v>
      </c>
      <c r="AD40" s="88">
        <f>+Datos!AL26</f>
        <v>4</v>
      </c>
      <c r="AE40" s="86">
        <f>+Datos!AM26</f>
        <v>4.666666666666667</v>
      </c>
      <c r="AF40" s="87">
        <f>+Datos!AN26</f>
        <v>5</v>
      </c>
      <c r="AG40" s="103">
        <f>+Datos!AO26</f>
        <v>4</v>
      </c>
      <c r="AH40" s="373">
        <f>+Datos!AP26</f>
        <v>3.6666666666666665</v>
      </c>
    </row>
    <row r="41" spans="2:35" ht="30" customHeight="1">
      <c r="B41" s="330">
        <v>22</v>
      </c>
      <c r="C41" s="195" t="s">
        <v>18</v>
      </c>
      <c r="D41" s="208">
        <v>5600870</v>
      </c>
      <c r="E41" s="84" t="s">
        <v>80</v>
      </c>
      <c r="F41" s="131" t="s">
        <v>125</v>
      </c>
      <c r="G41" s="339">
        <v>0.58333333333333337</v>
      </c>
      <c r="H41" s="347">
        <v>15</v>
      </c>
      <c r="I41" s="85">
        <f>+Datos!AY27</f>
        <v>7</v>
      </c>
      <c r="J41" s="134">
        <f t="shared" si="0"/>
        <v>0.46666666666666667</v>
      </c>
      <c r="K41" s="137">
        <v>3.9939649470899474</v>
      </c>
      <c r="L41" s="352">
        <v>4.2281746031746028</v>
      </c>
      <c r="M41" s="105">
        <f>Datos!AX27</f>
        <v>4.090608465608466</v>
      </c>
      <c r="N41" s="96">
        <f>Datos!AR27</f>
        <v>3.7817460317460316</v>
      </c>
      <c r="O41" s="97">
        <f>Datos!AS27</f>
        <v>4</v>
      </c>
      <c r="P41" s="97">
        <f>Datos!AT27</f>
        <v>4.0714285714285712</v>
      </c>
      <c r="Q41" s="97">
        <f>Datos!AU27</f>
        <v>4.5476190476190474</v>
      </c>
      <c r="R41" s="97">
        <f>Datos!AV27</f>
        <v>4.1428571428571432</v>
      </c>
      <c r="S41" s="99">
        <f>Datos!AW27</f>
        <v>4</v>
      </c>
      <c r="T41" s="88">
        <f>+Datos!AB27</f>
        <v>4.1428571428571432</v>
      </c>
      <c r="U41" s="86">
        <f>+Datos!AC27</f>
        <v>3.5714285714285716</v>
      </c>
      <c r="V41" s="86">
        <f>+Datos!AD27</f>
        <v>3.5</v>
      </c>
      <c r="W41" s="86">
        <f>+Datos!AE27</f>
        <v>4.1428571428571432</v>
      </c>
      <c r="X41" s="86">
        <f>+Datos!AF27</f>
        <v>4</v>
      </c>
      <c r="Y41" s="87">
        <f>+Datos!AG27</f>
        <v>3.3333333333333335</v>
      </c>
      <c r="Z41" s="88">
        <f>+Datos!AH27</f>
        <v>3.8571428571428572</v>
      </c>
      <c r="AA41" s="87">
        <f>+Datos!AI27</f>
        <v>4.1428571428571432</v>
      </c>
      <c r="AB41" s="88">
        <f>+Datos!AJ27</f>
        <v>4</v>
      </c>
      <c r="AC41" s="87">
        <f>+Datos!AK27</f>
        <v>4.1428571428571432</v>
      </c>
      <c r="AD41" s="88">
        <f>+Datos!AL27</f>
        <v>4.5714285714285712</v>
      </c>
      <c r="AE41" s="86">
        <f>+Datos!AM27</f>
        <v>4.5714285714285712</v>
      </c>
      <c r="AF41" s="87">
        <f>+Datos!AN27</f>
        <v>4.5</v>
      </c>
      <c r="AG41" s="103">
        <f>+Datos!AO27</f>
        <v>4.1428571428571432</v>
      </c>
      <c r="AH41" s="373">
        <f>+Datos!AP27</f>
        <v>4</v>
      </c>
    </row>
    <row r="42" spans="2:35" ht="30" customHeight="1">
      <c r="B42" s="330">
        <v>23</v>
      </c>
      <c r="C42" s="195" t="s">
        <v>21</v>
      </c>
      <c r="D42" s="208">
        <v>5600883</v>
      </c>
      <c r="E42" s="84" t="s">
        <v>62</v>
      </c>
      <c r="F42" s="131" t="s">
        <v>125</v>
      </c>
      <c r="G42" s="339">
        <v>0.2</v>
      </c>
      <c r="H42" s="347">
        <v>31</v>
      </c>
      <c r="I42" s="85">
        <f>+Datos!AY28</f>
        <v>10</v>
      </c>
      <c r="J42" s="134">
        <f t="shared" si="0"/>
        <v>0.32258064516129031</v>
      </c>
      <c r="K42" s="137">
        <v>3.5472635207929328</v>
      </c>
      <c r="L42" s="352">
        <v>3.8725198412698414</v>
      </c>
      <c r="M42" s="105">
        <f>Datos!AX28</f>
        <v>4.3944444444444448</v>
      </c>
      <c r="N42" s="96">
        <f>Datos!AR28</f>
        <v>4.2245370370370372</v>
      </c>
      <c r="O42" s="97">
        <f>Datos!AS28</f>
        <v>4.3333333333333339</v>
      </c>
      <c r="P42" s="97">
        <f>Datos!AT28</f>
        <v>4.1875</v>
      </c>
      <c r="Q42" s="97">
        <f>Datos!AU28</f>
        <v>4.4768518518518521</v>
      </c>
      <c r="R42" s="97">
        <f>Datos!AV28</f>
        <v>4.7</v>
      </c>
      <c r="S42" s="99">
        <f>Datos!AW28</f>
        <v>4.4444444444444446</v>
      </c>
      <c r="T42" s="88">
        <f>+Datos!AB28</f>
        <v>4.666666666666667</v>
      </c>
      <c r="U42" s="86">
        <f>+Datos!AC28</f>
        <v>4.125</v>
      </c>
      <c r="V42" s="86">
        <f>+Datos!AD28</f>
        <v>4.1111111111111107</v>
      </c>
      <c r="W42" s="86">
        <f>+Datos!AE28</f>
        <v>4.5555555555555554</v>
      </c>
      <c r="X42" s="86">
        <f>+Datos!AF28</f>
        <v>4.5555555555555554</v>
      </c>
      <c r="Y42" s="87">
        <f>+Datos!AG28</f>
        <v>3.3333333333333335</v>
      </c>
      <c r="Z42" s="88">
        <f>+Datos!AH28</f>
        <v>4.2222222222222223</v>
      </c>
      <c r="AA42" s="87">
        <f>+Datos!AI28</f>
        <v>4.4444444444444446</v>
      </c>
      <c r="AB42" s="88">
        <f>+Datos!AJ28</f>
        <v>4.375</v>
      </c>
      <c r="AC42" s="87">
        <f>+Datos!AK28</f>
        <v>4</v>
      </c>
      <c r="AD42" s="88">
        <f>+Datos!AL28</f>
        <v>4.25</v>
      </c>
      <c r="AE42" s="86">
        <f>+Datos!AM28</f>
        <v>4.5555555555555554</v>
      </c>
      <c r="AF42" s="87">
        <f>+Datos!AN28</f>
        <v>4.625</v>
      </c>
      <c r="AG42" s="103">
        <f>+Datos!AO28</f>
        <v>4.7</v>
      </c>
      <c r="AH42" s="373">
        <f>+Datos!AP28</f>
        <v>4.4444444444444446</v>
      </c>
    </row>
    <row r="43" spans="2:35" ht="30" customHeight="1">
      <c r="B43" s="330">
        <v>24</v>
      </c>
      <c r="C43" s="195" t="s">
        <v>40</v>
      </c>
      <c r="D43" s="208">
        <v>5600933</v>
      </c>
      <c r="E43" s="84" t="s">
        <v>84</v>
      </c>
      <c r="F43" s="131" t="s">
        <v>125</v>
      </c>
      <c r="G43" s="339">
        <v>0.5</v>
      </c>
      <c r="H43" s="347">
        <v>28</v>
      </c>
      <c r="I43" s="85">
        <f>+Datos!AY29</f>
        <v>10</v>
      </c>
      <c r="J43" s="134">
        <f t="shared" si="0"/>
        <v>0.35714285714285715</v>
      </c>
      <c r="K43" s="137">
        <v>4.0680390211640214</v>
      </c>
      <c r="L43" s="352">
        <v>4.2343133718133714</v>
      </c>
      <c r="M43" s="105">
        <f>Datos!AX29</f>
        <v>3.9272376543209879</v>
      </c>
      <c r="N43" s="96">
        <f>Datos!AR29</f>
        <v>3.9236111111111112</v>
      </c>
      <c r="O43" s="97">
        <f>Datos!AS29</f>
        <v>3.7777777777777777</v>
      </c>
      <c r="P43" s="97">
        <f>Datos!AT29</f>
        <v>3.3888888888888888</v>
      </c>
      <c r="Q43" s="97">
        <f>Datos!AU29</f>
        <v>3.9175925925925923</v>
      </c>
      <c r="R43" s="97">
        <f>Datos!AV29</f>
        <v>4.5555555555555554</v>
      </c>
      <c r="S43" s="99">
        <f>Datos!AW29</f>
        <v>4</v>
      </c>
      <c r="T43" s="88">
        <f>+Datos!AB29</f>
        <v>4.333333333333333</v>
      </c>
      <c r="U43" s="86">
        <f>+Datos!AC29</f>
        <v>4.25</v>
      </c>
      <c r="V43" s="86">
        <f>+Datos!AD29</f>
        <v>3.4285714285714284</v>
      </c>
      <c r="W43" s="86">
        <f>+Datos!AE29</f>
        <v>4.333333333333333</v>
      </c>
      <c r="X43" s="86">
        <f>+Datos!AF29</f>
        <v>4.625</v>
      </c>
      <c r="Y43" s="87">
        <f>+Datos!AG29</f>
        <v>2.5714285714285716</v>
      </c>
      <c r="Z43" s="88">
        <f>+Datos!AH29</f>
        <v>3.5555555555555554</v>
      </c>
      <c r="AA43" s="87">
        <f>+Datos!AI29</f>
        <v>4</v>
      </c>
      <c r="AB43" s="88">
        <f>+Datos!AJ29</f>
        <v>3.6666666666666665</v>
      </c>
      <c r="AC43" s="87">
        <f>+Datos!AK29</f>
        <v>3.1111111111111112</v>
      </c>
      <c r="AD43" s="88">
        <f>+Datos!AL29</f>
        <v>4.375</v>
      </c>
      <c r="AE43" s="86">
        <f>+Datos!AM29</f>
        <v>3.6</v>
      </c>
      <c r="AF43" s="87">
        <f>+Datos!AN29</f>
        <v>3.7777777777777777</v>
      </c>
      <c r="AG43" s="103">
        <f>+Datos!AO29</f>
        <v>4.5555555555555554</v>
      </c>
      <c r="AH43" s="373">
        <f>+Datos!AP29</f>
        <v>4</v>
      </c>
    </row>
    <row r="44" spans="2:35" ht="30" customHeight="1">
      <c r="B44" s="330">
        <v>25</v>
      </c>
      <c r="C44" s="195" t="s">
        <v>138</v>
      </c>
      <c r="D44" s="208">
        <v>5600812</v>
      </c>
      <c r="E44" s="84" t="s">
        <v>66</v>
      </c>
      <c r="F44" s="131" t="s">
        <v>125</v>
      </c>
      <c r="G44" s="339">
        <v>0.7</v>
      </c>
      <c r="H44" s="347">
        <v>9</v>
      </c>
      <c r="I44" s="85">
        <f>+Datos!AY30</f>
        <v>4</v>
      </c>
      <c r="J44" s="134">
        <f t="shared" si="0"/>
        <v>0.44444444444444442</v>
      </c>
      <c r="K44" s="137">
        <v>4.6044642857142861</v>
      </c>
      <c r="L44" s="352">
        <v>4.4635770975056692</v>
      </c>
      <c r="M44" s="105">
        <f>Datos!AX30</f>
        <v>4.2777777777777777</v>
      </c>
      <c r="N44" s="96">
        <f>Datos!AR30</f>
        <v>4.25</v>
      </c>
      <c r="O44" s="97">
        <f>Datos!AS30</f>
        <v>4</v>
      </c>
      <c r="P44" s="97">
        <f>Datos!AT30</f>
        <v>3.5</v>
      </c>
      <c r="Q44" s="97">
        <f>Datos!AU30</f>
        <v>4.416666666666667</v>
      </c>
      <c r="R44" s="97">
        <f>Datos!AV30</f>
        <v>4.75</v>
      </c>
      <c r="S44" s="99">
        <f>Datos!AW30</f>
        <v>4.75</v>
      </c>
      <c r="T44" s="88">
        <f>+Datos!AB30</f>
        <v>5</v>
      </c>
      <c r="U44" s="86">
        <f>+Datos!AC30</f>
        <v>5</v>
      </c>
      <c r="V44" s="86">
        <f>+Datos!AD30</f>
        <v>3.5</v>
      </c>
      <c r="W44" s="86">
        <f>+Datos!AE30</f>
        <v>5</v>
      </c>
      <c r="X44" s="86">
        <f>+Datos!AF30</f>
        <v>4.25</v>
      </c>
      <c r="Y44" s="87">
        <f>+Datos!AG30</f>
        <v>2.75</v>
      </c>
      <c r="Z44" s="88">
        <f>+Datos!AH30</f>
        <v>3.25</v>
      </c>
      <c r="AA44" s="87">
        <f>+Datos!AI30</f>
        <v>4.75</v>
      </c>
      <c r="AB44" s="88">
        <f>+Datos!AJ30</f>
        <v>4.5</v>
      </c>
      <c r="AC44" s="87">
        <f>+Datos!AK30</f>
        <v>2.5</v>
      </c>
      <c r="AD44" s="88">
        <f>+Datos!AL30</f>
        <v>4.75</v>
      </c>
      <c r="AE44" s="86">
        <f>+Datos!AM30</f>
        <v>4.5</v>
      </c>
      <c r="AF44" s="87">
        <f>+Datos!AN30</f>
        <v>4</v>
      </c>
      <c r="AG44" s="103">
        <f>+Datos!AO30</f>
        <v>4.75</v>
      </c>
      <c r="AH44" s="373">
        <f>+Datos!AP30</f>
        <v>4.75</v>
      </c>
    </row>
    <row r="45" spans="2:35" s="22" customFormat="1" ht="30" customHeight="1">
      <c r="B45" s="330">
        <v>26</v>
      </c>
      <c r="C45" s="195" t="s">
        <v>44</v>
      </c>
      <c r="D45" s="208">
        <v>5600861</v>
      </c>
      <c r="E45" s="84" t="s">
        <v>293</v>
      </c>
      <c r="F45" s="131" t="s">
        <v>125</v>
      </c>
      <c r="G45" s="339">
        <v>0.5</v>
      </c>
      <c r="H45" s="347">
        <v>52</v>
      </c>
      <c r="I45" s="85">
        <f>+Datos!AY31</f>
        <v>22</v>
      </c>
      <c r="J45" s="134">
        <f t="shared" si="0"/>
        <v>0.42307692307692307</v>
      </c>
      <c r="K45" s="137">
        <v>3.9791384609399318</v>
      </c>
      <c r="L45" s="352">
        <v>4.1812810540883021</v>
      </c>
      <c r="M45" s="105">
        <f>Datos!AX31</f>
        <v>4.4717356870091649</v>
      </c>
      <c r="N45" s="96">
        <f>Datos!AR31</f>
        <v>4.4835469541351891</v>
      </c>
      <c r="O45" s="97">
        <f>Datos!AS31</f>
        <v>4.5175438596491233</v>
      </c>
      <c r="P45" s="97">
        <f>Datos!AT31</f>
        <v>4.0642857142857141</v>
      </c>
      <c r="Q45" s="97">
        <f>Datos!AU31</f>
        <v>4.515037593984963</v>
      </c>
      <c r="R45" s="97">
        <f>Datos!AV31</f>
        <v>4.75</v>
      </c>
      <c r="S45" s="99">
        <f>Datos!AW31</f>
        <v>4.5</v>
      </c>
      <c r="T45" s="88">
        <f>+Datos!AB31</f>
        <v>4.6818181818181817</v>
      </c>
      <c r="U45" s="86">
        <f>+Datos!AC31</f>
        <v>4.3529411764705879</v>
      </c>
      <c r="V45" s="86">
        <f>+Datos!AD31</f>
        <v>4.5</v>
      </c>
      <c r="W45" s="86">
        <f>+Datos!AE31</f>
        <v>4.6190476190476186</v>
      </c>
      <c r="X45" s="86">
        <f>+Datos!AF31</f>
        <v>4.6363636363636367</v>
      </c>
      <c r="Y45" s="87">
        <f>+Datos!AG31</f>
        <v>4.1111111111111107</v>
      </c>
      <c r="Z45" s="88">
        <f>+Datos!AH31</f>
        <v>4.3684210526315788</v>
      </c>
      <c r="AA45" s="87">
        <f>+Datos!AI31</f>
        <v>4.666666666666667</v>
      </c>
      <c r="AB45" s="88">
        <f>+Datos!AJ31</f>
        <v>4.7</v>
      </c>
      <c r="AC45" s="87">
        <f>+Datos!AK31</f>
        <v>3.4285714285714284</v>
      </c>
      <c r="AD45" s="88">
        <f>+Datos!AL31</f>
        <v>4.4736842105263159</v>
      </c>
      <c r="AE45" s="86">
        <f>+Datos!AM31</f>
        <v>4.5714285714285712</v>
      </c>
      <c r="AF45" s="87">
        <f>+Datos!AN31</f>
        <v>4.5</v>
      </c>
      <c r="AG45" s="103">
        <f>+Datos!AO31</f>
        <v>4.75</v>
      </c>
      <c r="AH45" s="373">
        <f>+Datos!AP31</f>
        <v>4.5</v>
      </c>
      <c r="AI45" s="1"/>
    </row>
    <row r="46" spans="2:35" s="22" customFormat="1" ht="30" customHeight="1">
      <c r="B46" s="330">
        <v>27</v>
      </c>
      <c r="C46" s="195" t="s">
        <v>45</v>
      </c>
      <c r="D46" s="208">
        <v>5600847</v>
      </c>
      <c r="E46" s="84" t="s">
        <v>76</v>
      </c>
      <c r="F46" s="131" t="s">
        <v>125</v>
      </c>
      <c r="G46" s="339">
        <v>0.41666666666666669</v>
      </c>
      <c r="H46" s="347">
        <v>18</v>
      </c>
      <c r="I46" s="85">
        <f>+Datos!AY32</f>
        <v>5</v>
      </c>
      <c r="J46" s="134">
        <f t="shared" si="0"/>
        <v>0.27777777777777779</v>
      </c>
      <c r="K46" s="137">
        <v>4.1537698412698409</v>
      </c>
      <c r="L46" s="352">
        <v>3.7130952380952373</v>
      </c>
      <c r="M46" s="105">
        <f>Datos!AX32</f>
        <v>4.4268518518518514</v>
      </c>
      <c r="N46" s="96">
        <f>Datos!AR32</f>
        <v>4.5277777777777777</v>
      </c>
      <c r="O46" s="97">
        <f>Datos!AS32</f>
        <v>4.1500000000000004</v>
      </c>
      <c r="P46" s="97">
        <f>Datos!AT32</f>
        <v>4.0999999999999996</v>
      </c>
      <c r="Q46" s="97">
        <f>Datos!AU32</f>
        <v>4.2333333333333334</v>
      </c>
      <c r="R46" s="97">
        <f>Datos!AV32</f>
        <v>4.8</v>
      </c>
      <c r="S46" s="99">
        <f>Datos!AW32</f>
        <v>4.75</v>
      </c>
      <c r="T46" s="88">
        <f>+Datos!AB32</f>
        <v>4.8</v>
      </c>
      <c r="U46" s="86">
        <f>+Datos!AC32</f>
        <v>4.4000000000000004</v>
      </c>
      <c r="V46" s="86">
        <f>+Datos!AD32</f>
        <v>4.5</v>
      </c>
      <c r="W46" s="86">
        <f>+Datos!AE32</f>
        <v>5</v>
      </c>
      <c r="X46" s="86">
        <f>+Datos!AF32</f>
        <v>4.8</v>
      </c>
      <c r="Y46" s="87">
        <f>+Datos!AG32</f>
        <v>3.6666666666666665</v>
      </c>
      <c r="Z46" s="88">
        <f>+Datos!AH32</f>
        <v>3.8</v>
      </c>
      <c r="AA46" s="87">
        <f>+Datos!AI32</f>
        <v>4.5</v>
      </c>
      <c r="AB46" s="88">
        <f>+Datos!AJ32</f>
        <v>4.4000000000000004</v>
      </c>
      <c r="AC46" s="87">
        <f>+Datos!AK32</f>
        <v>3.8</v>
      </c>
      <c r="AD46" s="88">
        <f>+Datos!AL32</f>
        <v>4.5</v>
      </c>
      <c r="AE46" s="86">
        <f>+Datos!AM32</f>
        <v>4.2</v>
      </c>
      <c r="AF46" s="87">
        <f>+Datos!AN32</f>
        <v>4</v>
      </c>
      <c r="AG46" s="103">
        <f>+Datos!AO32</f>
        <v>4.8</v>
      </c>
      <c r="AH46" s="373">
        <f>+Datos!AP32</f>
        <v>4.75</v>
      </c>
      <c r="AI46" s="1"/>
    </row>
    <row r="47" spans="2:35" s="22" customFormat="1" ht="30" customHeight="1">
      <c r="B47" s="330">
        <v>28</v>
      </c>
      <c r="C47" s="195" t="s">
        <v>51</v>
      </c>
      <c r="D47" s="208">
        <v>5600178</v>
      </c>
      <c r="E47" s="84" t="s">
        <v>79</v>
      </c>
      <c r="F47" s="131" t="s">
        <v>125</v>
      </c>
      <c r="G47" s="339">
        <v>1</v>
      </c>
      <c r="H47" s="347">
        <v>0</v>
      </c>
      <c r="I47" s="85">
        <f>+Datos!AY33</f>
        <v>0</v>
      </c>
      <c r="J47" s="134">
        <v>0</v>
      </c>
      <c r="K47" s="137">
        <v>3.6259920634920633</v>
      </c>
      <c r="L47" s="352">
        <v>3.5952380952380949</v>
      </c>
      <c r="M47" s="105">
        <f>Datos!AX33</f>
        <v>0</v>
      </c>
      <c r="N47" s="96">
        <f>Datos!AR33</f>
        <v>0</v>
      </c>
      <c r="O47" s="97">
        <f>Datos!AS33</f>
        <v>0</v>
      </c>
      <c r="P47" s="97">
        <f>Datos!AT33</f>
        <v>0</v>
      </c>
      <c r="Q47" s="97">
        <f>Datos!AU33</f>
        <v>0</v>
      </c>
      <c r="R47" s="97">
        <f>Datos!AV33</f>
        <v>0</v>
      </c>
      <c r="S47" s="99">
        <f>Datos!AW33</f>
        <v>0</v>
      </c>
      <c r="T47" s="88">
        <f>+Datos!AB33</f>
        <v>0</v>
      </c>
      <c r="U47" s="86">
        <f>+Datos!AC33</f>
        <v>0</v>
      </c>
      <c r="V47" s="86">
        <f>+Datos!AD33</f>
        <v>0</v>
      </c>
      <c r="W47" s="86">
        <f>+Datos!AE33</f>
        <v>0</v>
      </c>
      <c r="X47" s="86">
        <f>+Datos!AF33</f>
        <v>0</v>
      </c>
      <c r="Y47" s="87">
        <f>+Datos!AG33</f>
        <v>0</v>
      </c>
      <c r="Z47" s="88">
        <f>+Datos!AH33</f>
        <v>0</v>
      </c>
      <c r="AA47" s="87">
        <f>+Datos!AI33</f>
        <v>0</v>
      </c>
      <c r="AB47" s="88">
        <f>+Datos!AJ33</f>
        <v>0</v>
      </c>
      <c r="AC47" s="87">
        <f>+Datos!AK33</f>
        <v>0</v>
      </c>
      <c r="AD47" s="88">
        <f>+Datos!AL33</f>
        <v>0</v>
      </c>
      <c r="AE47" s="86">
        <f>+Datos!AM33</f>
        <v>0</v>
      </c>
      <c r="AF47" s="87">
        <f>+Datos!AN33</f>
        <v>0</v>
      </c>
      <c r="AG47" s="103">
        <f>+Datos!AO33</f>
        <v>0</v>
      </c>
      <c r="AH47" s="373">
        <f>+Datos!AP33</f>
        <v>0</v>
      </c>
      <c r="AI47" s="1"/>
    </row>
    <row r="48" spans="2:35" s="22" customFormat="1" ht="30" customHeight="1">
      <c r="B48" s="330">
        <v>29</v>
      </c>
      <c r="C48" s="195" t="s">
        <v>37</v>
      </c>
      <c r="D48" s="208">
        <v>5600810</v>
      </c>
      <c r="E48" s="84" t="s">
        <v>87</v>
      </c>
      <c r="F48" s="131" t="s">
        <v>125</v>
      </c>
      <c r="G48" s="339">
        <v>0.125</v>
      </c>
      <c r="H48" s="347">
        <v>15</v>
      </c>
      <c r="I48" s="85">
        <f>+Datos!AY34</f>
        <v>5</v>
      </c>
      <c r="J48" s="134">
        <f t="shared" si="0"/>
        <v>0.33333333333333331</v>
      </c>
      <c r="K48" s="137">
        <v>3.7678571428571423</v>
      </c>
      <c r="L48" s="352">
        <v>3.6666666666666665</v>
      </c>
      <c r="M48" s="105">
        <f>Datos!AX34</f>
        <v>4.1763888888888889</v>
      </c>
      <c r="N48" s="96">
        <f>Datos!AR34</f>
        <v>3.8916666666666671</v>
      </c>
      <c r="O48" s="97">
        <f>Datos!AS34</f>
        <v>4.0999999999999996</v>
      </c>
      <c r="P48" s="97">
        <f>Datos!AT34</f>
        <v>3.75</v>
      </c>
      <c r="Q48" s="97">
        <f>Datos!AU34</f>
        <v>4.3166666666666664</v>
      </c>
      <c r="R48" s="97">
        <f>Datos!AV34</f>
        <v>4.8</v>
      </c>
      <c r="S48" s="99">
        <f>Datos!AW34</f>
        <v>4.2</v>
      </c>
      <c r="T48" s="88">
        <f>+Datos!AB34</f>
        <v>4.4000000000000004</v>
      </c>
      <c r="U48" s="86">
        <f>+Datos!AC34</f>
        <v>3.75</v>
      </c>
      <c r="V48" s="86">
        <f>+Datos!AD34</f>
        <v>4</v>
      </c>
      <c r="W48" s="86">
        <f>+Datos!AE34</f>
        <v>4.4000000000000004</v>
      </c>
      <c r="X48" s="86">
        <f>+Datos!AF34</f>
        <v>4.4000000000000004</v>
      </c>
      <c r="Y48" s="87">
        <f>+Datos!AG34</f>
        <v>2.4</v>
      </c>
      <c r="Z48" s="88">
        <f>+Datos!AH34</f>
        <v>3.8</v>
      </c>
      <c r="AA48" s="87">
        <f>+Datos!AI34</f>
        <v>4.4000000000000004</v>
      </c>
      <c r="AB48" s="88">
        <f>+Datos!AJ34</f>
        <v>4.5</v>
      </c>
      <c r="AC48" s="87">
        <f>+Datos!AK34</f>
        <v>3</v>
      </c>
      <c r="AD48" s="88">
        <f>+Datos!AL34</f>
        <v>4</v>
      </c>
      <c r="AE48" s="86">
        <f>+Datos!AM34</f>
        <v>4.2</v>
      </c>
      <c r="AF48" s="87">
        <f>+Datos!AN34</f>
        <v>4.75</v>
      </c>
      <c r="AG48" s="103">
        <f>+Datos!AO34</f>
        <v>4.8</v>
      </c>
      <c r="AH48" s="373">
        <f>+Datos!AP34</f>
        <v>4.2</v>
      </c>
      <c r="AI48" s="1"/>
    </row>
    <row r="49" spans="2:35" s="22" customFormat="1" ht="39.75" customHeight="1">
      <c r="B49" s="330">
        <v>30</v>
      </c>
      <c r="C49" s="195" t="s">
        <v>43</v>
      </c>
      <c r="D49" s="208">
        <v>5600983</v>
      </c>
      <c r="E49" s="84" t="s">
        <v>65</v>
      </c>
      <c r="F49" s="131" t="s">
        <v>125</v>
      </c>
      <c r="G49" s="339">
        <v>0.38461538461538464</v>
      </c>
      <c r="H49" s="347">
        <v>30</v>
      </c>
      <c r="I49" s="85">
        <f>+Datos!AY35</f>
        <v>12</v>
      </c>
      <c r="J49" s="134">
        <f t="shared" si="0"/>
        <v>0.4</v>
      </c>
      <c r="K49" s="138">
        <v>4.143886272457701</v>
      </c>
      <c r="L49" s="353">
        <v>4.0904761904761902</v>
      </c>
      <c r="M49" s="355">
        <f>Datos!AX35</f>
        <v>3.8551767676767672</v>
      </c>
      <c r="N49" s="96">
        <f>Datos!AR35</f>
        <v>3.6212121212121211</v>
      </c>
      <c r="O49" s="97">
        <f>Datos!AS35</f>
        <v>3.875</v>
      </c>
      <c r="P49" s="97">
        <f>Datos!AT35</f>
        <v>3.7181818181818178</v>
      </c>
      <c r="Q49" s="97">
        <f>Datos!AU35</f>
        <v>4</v>
      </c>
      <c r="R49" s="97">
        <f>Datos!AV35</f>
        <v>4.083333333333333</v>
      </c>
      <c r="S49" s="99">
        <f>Datos!AW35</f>
        <v>3.8333333333333335</v>
      </c>
      <c r="T49" s="88">
        <f>+Datos!AB35</f>
        <v>4.0909090909090908</v>
      </c>
      <c r="U49" s="86">
        <f>+Datos!AC35</f>
        <v>4.0909090909090908</v>
      </c>
      <c r="V49" s="86">
        <f>+Datos!AD35</f>
        <v>3</v>
      </c>
      <c r="W49" s="86">
        <f>+Datos!AE35</f>
        <v>4</v>
      </c>
      <c r="X49" s="86">
        <f>+Datos!AF35</f>
        <v>3.8181818181818183</v>
      </c>
      <c r="Y49" s="87">
        <f>+Datos!AG35</f>
        <v>2.7272727272727271</v>
      </c>
      <c r="Z49" s="88">
        <f>+Datos!AH35</f>
        <v>3.8333333333333335</v>
      </c>
      <c r="AA49" s="87">
        <f>+Datos!AI35</f>
        <v>3.9166666666666665</v>
      </c>
      <c r="AB49" s="88">
        <f>+Datos!AJ35</f>
        <v>3.8</v>
      </c>
      <c r="AC49" s="87">
        <f>+Datos!AK35</f>
        <v>3.6363636363636362</v>
      </c>
      <c r="AD49" s="88">
        <f>+Datos!AL35</f>
        <v>4.2</v>
      </c>
      <c r="AE49" s="86">
        <f>+Datos!AM35</f>
        <v>4</v>
      </c>
      <c r="AF49" s="87">
        <f>+Datos!AN35</f>
        <v>3.8</v>
      </c>
      <c r="AG49" s="103">
        <f>+Datos!AO35</f>
        <v>4.083333333333333</v>
      </c>
      <c r="AH49" s="373">
        <f>+Datos!AP35</f>
        <v>3.8333333333333335</v>
      </c>
    </row>
    <row r="50" spans="2:35" s="22" customFormat="1" ht="45">
      <c r="B50" s="330">
        <v>31</v>
      </c>
      <c r="C50" s="195" t="s">
        <v>160</v>
      </c>
      <c r="D50" s="195" t="s">
        <v>225</v>
      </c>
      <c r="E50" s="84" t="s">
        <v>68</v>
      </c>
      <c r="F50" s="131" t="s">
        <v>125</v>
      </c>
      <c r="G50" s="339">
        <v>1</v>
      </c>
      <c r="H50" s="347">
        <f>13+10+7</f>
        <v>30</v>
      </c>
      <c r="I50" s="85">
        <f>+Datos!AY36</f>
        <v>17</v>
      </c>
      <c r="J50" s="134">
        <f t="shared" si="0"/>
        <v>0.56666666666666665</v>
      </c>
      <c r="K50" s="137">
        <v>3.9435902886795744</v>
      </c>
      <c r="L50" s="352">
        <v>4.1309720041862903</v>
      </c>
      <c r="M50" s="105">
        <f>Datos!AX36</f>
        <v>4.4926582812612228</v>
      </c>
      <c r="N50" s="96">
        <f>Datos!AR36</f>
        <v>4.4577879228614528</v>
      </c>
      <c r="O50" s="97">
        <f>Datos!AS36</f>
        <v>4.4485294117647065</v>
      </c>
      <c r="P50" s="97">
        <f>Datos!AT36</f>
        <v>4.21875</v>
      </c>
      <c r="Q50" s="97">
        <f>Datos!AU36</f>
        <v>4.375</v>
      </c>
      <c r="R50" s="97">
        <f>Datos!AV36</f>
        <v>4.75</v>
      </c>
      <c r="S50" s="99">
        <f>Datos!AW36</f>
        <v>4.7058823529411766</v>
      </c>
      <c r="T50" s="88">
        <f>+Datos!AB36</f>
        <v>4.7647058823529411</v>
      </c>
      <c r="U50" s="86">
        <f>+Datos!AC36</f>
        <v>4.625</v>
      </c>
      <c r="V50" s="86">
        <f>+Datos!AD36</f>
        <v>4.4285714285714288</v>
      </c>
      <c r="W50" s="86">
        <f>+Datos!AE36</f>
        <v>4.9375</v>
      </c>
      <c r="X50" s="86">
        <f>+Datos!AF36</f>
        <v>4.5294117647058822</v>
      </c>
      <c r="Y50" s="87">
        <f>+Datos!AG36</f>
        <v>3.4615384615384617</v>
      </c>
      <c r="Z50" s="88">
        <f>+Datos!AH36</f>
        <v>4.25</v>
      </c>
      <c r="AA50" s="87">
        <f>+Datos!AI36</f>
        <v>4.6470588235294121</v>
      </c>
      <c r="AB50" s="88">
        <f>+Datos!AJ36</f>
        <v>4.4375</v>
      </c>
      <c r="AC50" s="87">
        <f>+Datos!AK36</f>
        <v>4</v>
      </c>
      <c r="AD50" s="88">
        <f>+Datos!AL36</f>
        <v>4.4375</v>
      </c>
      <c r="AE50" s="86">
        <f>+Datos!AM36</f>
        <v>4.25</v>
      </c>
      <c r="AF50" s="87">
        <f>+Datos!AN36</f>
        <v>4.4375</v>
      </c>
      <c r="AG50" s="103">
        <f>+Datos!AO36</f>
        <v>4.75</v>
      </c>
      <c r="AH50" s="373">
        <f>+Datos!AP36</f>
        <v>4.7058823529411766</v>
      </c>
    </row>
    <row r="51" spans="2:35" ht="30" customHeight="1">
      <c r="B51" s="330">
        <v>32</v>
      </c>
      <c r="C51" s="195" t="s">
        <v>50</v>
      </c>
      <c r="D51" s="208" t="s">
        <v>226</v>
      </c>
      <c r="E51" s="84" t="s">
        <v>86</v>
      </c>
      <c r="F51" s="131" t="s">
        <v>125</v>
      </c>
      <c r="G51" s="339">
        <v>0.5</v>
      </c>
      <c r="H51" s="347">
        <v>8</v>
      </c>
      <c r="I51" s="85">
        <f>+Datos!AY37</f>
        <v>5</v>
      </c>
      <c r="J51" s="134">
        <f t="shared" si="0"/>
        <v>0.625</v>
      </c>
      <c r="K51" s="137">
        <v>3.7589285714285712</v>
      </c>
      <c r="L51" s="352">
        <v>4.2936507936507935</v>
      </c>
      <c r="M51" s="105">
        <f>Datos!AX37</f>
        <v>4.416666666666667</v>
      </c>
      <c r="N51" s="96">
        <f>Datos!AR37</f>
        <v>4.3</v>
      </c>
      <c r="O51" s="97">
        <f>Datos!AS37</f>
        <v>4.45</v>
      </c>
      <c r="P51" s="97">
        <f>Datos!AT37</f>
        <v>4.1333333333333337</v>
      </c>
      <c r="Q51" s="97">
        <f>Datos!AU37</f>
        <v>4.2166666666666668</v>
      </c>
      <c r="R51" s="97">
        <f>Datos!AV37</f>
        <v>4.8</v>
      </c>
      <c r="S51" s="99">
        <f>Datos!AW37</f>
        <v>4.5999999999999996</v>
      </c>
      <c r="T51" s="88">
        <f>+Datos!AB37</f>
        <v>4.8</v>
      </c>
      <c r="U51" s="86">
        <f>+Datos!AC37</f>
        <v>4.5999999999999996</v>
      </c>
      <c r="V51" s="86">
        <f>+Datos!AD37</f>
        <v>4</v>
      </c>
      <c r="W51" s="86">
        <f>+Datos!AE37</f>
        <v>4.8</v>
      </c>
      <c r="X51" s="86">
        <f>+Datos!AF37</f>
        <v>4.8</v>
      </c>
      <c r="Y51" s="87">
        <f>+Datos!AG37</f>
        <v>2.8</v>
      </c>
      <c r="Z51" s="88">
        <f>+Datos!AH37</f>
        <v>4.5</v>
      </c>
      <c r="AA51" s="87">
        <f>+Datos!AI37</f>
        <v>4.4000000000000004</v>
      </c>
      <c r="AB51" s="88">
        <f>+Datos!AJ37</f>
        <v>4.666666666666667</v>
      </c>
      <c r="AC51" s="87">
        <f>+Datos!AK37</f>
        <v>3.6</v>
      </c>
      <c r="AD51" s="88">
        <f>+Datos!AL37</f>
        <v>4.4000000000000004</v>
      </c>
      <c r="AE51" s="86">
        <f>+Datos!AM37</f>
        <v>4.25</v>
      </c>
      <c r="AF51" s="87">
        <f>+Datos!AN37</f>
        <v>4</v>
      </c>
      <c r="AG51" s="103">
        <f>+Datos!AO37</f>
        <v>4.8</v>
      </c>
      <c r="AH51" s="373">
        <f>+Datos!AP37</f>
        <v>4.5999999999999996</v>
      </c>
      <c r="AI51" s="22"/>
    </row>
    <row r="52" spans="2:35" ht="30" customHeight="1">
      <c r="B52" s="330">
        <v>33</v>
      </c>
      <c r="C52" s="195" t="s">
        <v>36</v>
      </c>
      <c r="D52" s="208">
        <v>5600875</v>
      </c>
      <c r="E52" s="84" t="s">
        <v>73</v>
      </c>
      <c r="F52" s="131" t="s">
        <v>125</v>
      </c>
      <c r="G52" s="339">
        <v>0.51851851851851849</v>
      </c>
      <c r="H52" s="347">
        <v>27</v>
      </c>
      <c r="I52" s="85">
        <f>+Datos!AY38</f>
        <v>12</v>
      </c>
      <c r="J52" s="134">
        <f t="shared" si="0"/>
        <v>0.44444444444444442</v>
      </c>
      <c r="K52" s="137">
        <v>3.7286255411255405</v>
      </c>
      <c r="L52" s="352">
        <v>3.8592817896389326</v>
      </c>
      <c r="M52" s="105">
        <f>Datos!AX38</f>
        <v>4.0056397306397304</v>
      </c>
      <c r="N52" s="96">
        <f>Datos!AR38</f>
        <v>3.9663299663299658</v>
      </c>
      <c r="O52" s="97">
        <f>Datos!AS38</f>
        <v>3.622727272727273</v>
      </c>
      <c r="P52" s="97">
        <f>Datos!AT38</f>
        <v>3.7818181818181817</v>
      </c>
      <c r="Q52" s="97">
        <f>Datos!AU38</f>
        <v>3.9629629629629632</v>
      </c>
      <c r="R52" s="97">
        <f>Datos!AV38</f>
        <v>4.7</v>
      </c>
      <c r="S52" s="99">
        <f>Datos!AW38</f>
        <v>4</v>
      </c>
      <c r="T52" s="88">
        <f>+Datos!AB38</f>
        <v>4.2727272727272725</v>
      </c>
      <c r="U52" s="86">
        <f>+Datos!AC38</f>
        <v>3.8888888888888888</v>
      </c>
      <c r="V52" s="86">
        <f>+Datos!AD38</f>
        <v>3.8181818181818183</v>
      </c>
      <c r="W52" s="86">
        <f>+Datos!AE38</f>
        <v>4.3636363636363633</v>
      </c>
      <c r="X52" s="86">
        <f>+Datos!AF38</f>
        <v>4.4545454545454541</v>
      </c>
      <c r="Y52" s="87">
        <f>+Datos!AG38</f>
        <v>3</v>
      </c>
      <c r="Z52" s="88">
        <f>+Datos!AH38</f>
        <v>3.5454545454545454</v>
      </c>
      <c r="AA52" s="87">
        <f>+Datos!AI38</f>
        <v>3.7</v>
      </c>
      <c r="AB52" s="88">
        <f>+Datos!AJ38</f>
        <v>4.3636363636363633</v>
      </c>
      <c r="AC52" s="87">
        <f>+Datos!AK38</f>
        <v>3.2</v>
      </c>
      <c r="AD52" s="88">
        <f>+Datos!AL38</f>
        <v>3.8888888888888888</v>
      </c>
      <c r="AE52" s="86">
        <f>+Datos!AM38</f>
        <v>4</v>
      </c>
      <c r="AF52" s="87">
        <f>+Datos!AN38</f>
        <v>4</v>
      </c>
      <c r="AG52" s="103">
        <f>+Datos!AO38</f>
        <v>4.7</v>
      </c>
      <c r="AH52" s="373">
        <f>+Datos!AP38</f>
        <v>4</v>
      </c>
      <c r="AI52" s="22"/>
    </row>
    <row r="53" spans="2:35" ht="30" customHeight="1">
      <c r="B53" s="330">
        <v>34</v>
      </c>
      <c r="C53" s="195" t="s">
        <v>41</v>
      </c>
      <c r="D53" s="208">
        <v>5600869</v>
      </c>
      <c r="E53" s="84" t="s">
        <v>78</v>
      </c>
      <c r="F53" s="131" t="s">
        <v>125</v>
      </c>
      <c r="G53" s="339">
        <v>0.5</v>
      </c>
      <c r="H53" s="347">
        <v>20</v>
      </c>
      <c r="I53" s="85">
        <f>+Datos!AY39</f>
        <v>7</v>
      </c>
      <c r="J53" s="134">
        <f t="shared" si="0"/>
        <v>0.35</v>
      </c>
      <c r="K53" s="138">
        <v>3.762202380952381</v>
      </c>
      <c r="L53" s="353">
        <v>4.3609126984126982</v>
      </c>
      <c r="M53" s="105">
        <f>Datos!AX39</f>
        <v>4.7896825396825395</v>
      </c>
      <c r="N53" s="96">
        <f>Datos!AR39</f>
        <v>4.8095238095238093</v>
      </c>
      <c r="O53" s="97">
        <f>Datos!AS39</f>
        <v>4.7857142857142856</v>
      </c>
      <c r="P53" s="97">
        <f>Datos!AT39</f>
        <v>4.3571428571428568</v>
      </c>
      <c r="Q53" s="97">
        <f>Datos!AU39</f>
        <v>4.7857142857142856</v>
      </c>
      <c r="R53" s="97">
        <f>Datos!AV39</f>
        <v>5</v>
      </c>
      <c r="S53" s="99">
        <f>Datos!AW39</f>
        <v>5</v>
      </c>
      <c r="T53" s="88">
        <f>+Datos!AB39</f>
        <v>5</v>
      </c>
      <c r="U53" s="86">
        <f>+Datos!AC39</f>
        <v>5</v>
      </c>
      <c r="V53" s="86">
        <f>+Datos!AD39</f>
        <v>4.7142857142857144</v>
      </c>
      <c r="W53" s="86">
        <f>+Datos!AE39</f>
        <v>5</v>
      </c>
      <c r="X53" s="86">
        <f>+Datos!AF39</f>
        <v>4.8571428571428568</v>
      </c>
      <c r="Y53" s="87">
        <f>+Datos!AG39</f>
        <v>4.2857142857142856</v>
      </c>
      <c r="Z53" s="88">
        <f>+Datos!AH39</f>
        <v>5</v>
      </c>
      <c r="AA53" s="87">
        <f>+Datos!AI39</f>
        <v>4.5714285714285712</v>
      </c>
      <c r="AB53" s="88">
        <f>+Datos!AJ39</f>
        <v>4.8571428571428568</v>
      </c>
      <c r="AC53" s="87">
        <f>+Datos!AK39</f>
        <v>3.8571428571428572</v>
      </c>
      <c r="AD53" s="88">
        <f>+Datos!AL39</f>
        <v>4.666666666666667</v>
      </c>
      <c r="AE53" s="86">
        <f>+Datos!AM39</f>
        <v>4.8571428571428568</v>
      </c>
      <c r="AF53" s="87">
        <f>+Datos!AN39</f>
        <v>4.833333333333333</v>
      </c>
      <c r="AG53" s="103">
        <f>+Datos!AO39</f>
        <v>5</v>
      </c>
      <c r="AH53" s="373">
        <f>+Datos!AP39</f>
        <v>5</v>
      </c>
      <c r="AI53" s="22"/>
    </row>
    <row r="54" spans="2:35" ht="30" customHeight="1">
      <c r="B54" s="330">
        <v>35</v>
      </c>
      <c r="C54" s="195" t="s">
        <v>20</v>
      </c>
      <c r="D54" s="208">
        <v>5600839</v>
      </c>
      <c r="E54" s="84" t="s">
        <v>60</v>
      </c>
      <c r="F54" s="131" t="s">
        <v>125</v>
      </c>
      <c r="G54" s="339">
        <v>0.68181818181818177</v>
      </c>
      <c r="H54" s="347">
        <v>52</v>
      </c>
      <c r="I54" s="85">
        <f>+Datos!AY40</f>
        <v>30</v>
      </c>
      <c r="J54" s="134">
        <f t="shared" si="0"/>
        <v>0.57692307692307687</v>
      </c>
      <c r="K54" s="138">
        <v>3.6417214434131728</v>
      </c>
      <c r="L54" s="353">
        <v>3.8849532693026121</v>
      </c>
      <c r="M54" s="105">
        <f>Datos!AX40</f>
        <v>3.9780064621060789</v>
      </c>
      <c r="N54" s="96">
        <f>Datos!AR40</f>
        <v>4.0966049382716045</v>
      </c>
      <c r="O54" s="97">
        <f>Datos!AS40</f>
        <v>4.060919540229885</v>
      </c>
      <c r="P54" s="97">
        <f>Datos!AT40</f>
        <v>3.375</v>
      </c>
      <c r="Q54" s="97">
        <f>Datos!AU40</f>
        <v>3.6803418803418801</v>
      </c>
      <c r="R54" s="97">
        <f>Datos!AV40</f>
        <v>4.4482758620689653</v>
      </c>
      <c r="S54" s="99">
        <f>Datos!AW40</f>
        <v>4.2068965517241379</v>
      </c>
      <c r="T54" s="88">
        <f>+Datos!AB40</f>
        <v>4.666666666666667</v>
      </c>
      <c r="U54" s="86">
        <f>+Datos!AC40</f>
        <v>4.2962962962962967</v>
      </c>
      <c r="V54" s="86">
        <f>+Datos!AD40</f>
        <v>3.75</v>
      </c>
      <c r="W54" s="86">
        <f>+Datos!AE40</f>
        <v>4.5333333333333332</v>
      </c>
      <c r="X54" s="86">
        <f>+Datos!AF40</f>
        <v>4.0740740740740744</v>
      </c>
      <c r="Y54" s="87">
        <f>+Datos!AG40</f>
        <v>3.2592592592592591</v>
      </c>
      <c r="Z54" s="88">
        <f>+Datos!AH40</f>
        <v>3.6551724137931036</v>
      </c>
      <c r="AA54" s="87">
        <f>+Datos!AI40</f>
        <v>4.4666666666666668</v>
      </c>
      <c r="AB54" s="88">
        <f>+Datos!AJ40</f>
        <v>3.9642857142857144</v>
      </c>
      <c r="AC54" s="87">
        <f>+Datos!AK40</f>
        <v>2.7857142857142856</v>
      </c>
      <c r="AD54" s="88">
        <f>+Datos!AL40</f>
        <v>4.3076923076923075</v>
      </c>
      <c r="AE54" s="86">
        <f>+Datos!AM40</f>
        <v>3.3333333333333335</v>
      </c>
      <c r="AF54" s="87">
        <f>+Datos!AN40</f>
        <v>3.4</v>
      </c>
      <c r="AG54" s="103">
        <f>+Datos!AO40</f>
        <v>4.4482758620689653</v>
      </c>
      <c r="AH54" s="373">
        <f>+Datos!AP40</f>
        <v>4.2068965517241379</v>
      </c>
      <c r="AI54" s="22"/>
    </row>
    <row r="55" spans="2:35" ht="30" customHeight="1">
      <c r="B55" s="330">
        <v>36</v>
      </c>
      <c r="C55" s="195" t="s">
        <v>27</v>
      </c>
      <c r="D55" s="208">
        <v>5600881</v>
      </c>
      <c r="E55" s="84" t="s">
        <v>63</v>
      </c>
      <c r="F55" s="131" t="s">
        <v>125</v>
      </c>
      <c r="G55" s="339">
        <v>1</v>
      </c>
      <c r="H55" s="347">
        <v>22</v>
      </c>
      <c r="I55" s="85">
        <f>+Datos!AY41</f>
        <v>12</v>
      </c>
      <c r="J55" s="134">
        <f t="shared" si="0"/>
        <v>0.54545454545454541</v>
      </c>
      <c r="K55" s="137">
        <v>3.6446539571539573</v>
      </c>
      <c r="L55" s="352">
        <v>3.9644625478396485</v>
      </c>
      <c r="M55" s="105">
        <f>Datos!AX41</f>
        <v>4.1995370370370368</v>
      </c>
      <c r="N55" s="96">
        <f>Datos!AR41</f>
        <v>4.3194444444444446</v>
      </c>
      <c r="O55" s="97">
        <f>Datos!AS41</f>
        <v>4.3583333333333334</v>
      </c>
      <c r="P55" s="97">
        <f>Datos!AT41</f>
        <v>3.458333333333333</v>
      </c>
      <c r="Q55" s="97">
        <f>Datos!AU41</f>
        <v>4.0611111111111109</v>
      </c>
      <c r="R55" s="97">
        <f>Datos!AV41</f>
        <v>4.5</v>
      </c>
      <c r="S55" s="99">
        <f>Datos!AW41</f>
        <v>4.5</v>
      </c>
      <c r="T55" s="88">
        <f>+Datos!AB41</f>
        <v>4.666666666666667</v>
      </c>
      <c r="U55" s="86">
        <f>+Datos!AC41</f>
        <v>4.666666666666667</v>
      </c>
      <c r="V55" s="86">
        <f>+Datos!AD41</f>
        <v>4</v>
      </c>
      <c r="W55" s="86">
        <f>+Datos!AE41</f>
        <v>4.666666666666667</v>
      </c>
      <c r="X55" s="86">
        <f>+Datos!AF41</f>
        <v>4.666666666666667</v>
      </c>
      <c r="Y55" s="87">
        <f>+Datos!AG41</f>
        <v>3.25</v>
      </c>
      <c r="Z55" s="88">
        <f>+Datos!AH41</f>
        <v>4.3</v>
      </c>
      <c r="AA55" s="87">
        <f>+Datos!AI41</f>
        <v>4.416666666666667</v>
      </c>
      <c r="AB55" s="88">
        <f>+Datos!AJ41</f>
        <v>4</v>
      </c>
      <c r="AC55" s="87">
        <f>+Datos!AK41</f>
        <v>2.9166666666666665</v>
      </c>
      <c r="AD55" s="88">
        <f>+Datos!AL41</f>
        <v>4.166666666666667</v>
      </c>
      <c r="AE55" s="86">
        <f>+Datos!AM41</f>
        <v>3.9166666666666665</v>
      </c>
      <c r="AF55" s="87">
        <f>+Datos!AN41</f>
        <v>4.0999999999999996</v>
      </c>
      <c r="AG55" s="103">
        <f>+Datos!AO41</f>
        <v>4.5</v>
      </c>
      <c r="AH55" s="373">
        <f>+Datos!AP41</f>
        <v>4.5</v>
      </c>
    </row>
    <row r="56" spans="2:35" ht="30" customHeight="1">
      <c r="B56" s="330">
        <v>37</v>
      </c>
      <c r="C56" s="336" t="s">
        <v>162</v>
      </c>
      <c r="D56" s="337" t="s">
        <v>227</v>
      </c>
      <c r="E56" s="332" t="s">
        <v>163</v>
      </c>
      <c r="F56" s="340"/>
      <c r="G56" s="342"/>
      <c r="H56" s="347">
        <v>12</v>
      </c>
      <c r="I56" s="85">
        <f>+Datos!AY42</f>
        <v>6</v>
      </c>
      <c r="J56" s="134">
        <f t="shared" si="0"/>
        <v>0.5</v>
      </c>
      <c r="K56" s="356"/>
      <c r="L56" s="357"/>
      <c r="M56" s="105">
        <f>Datos!AX42</f>
        <v>4.2199074074074074</v>
      </c>
      <c r="N56" s="96">
        <f>Datos!AR42</f>
        <v>4.375</v>
      </c>
      <c r="O56" s="97">
        <f>Datos!AS42</f>
        <v>4.4166666666666661</v>
      </c>
      <c r="P56" s="97">
        <f>Datos!AT42</f>
        <v>3.75</v>
      </c>
      <c r="Q56" s="97">
        <f>Datos!AU42</f>
        <v>4.1111111111111116</v>
      </c>
      <c r="R56" s="97">
        <f>Datos!AV42</f>
        <v>4.166666666666667</v>
      </c>
      <c r="S56" s="99">
        <f>Datos!AW42</f>
        <v>4.5</v>
      </c>
      <c r="T56" s="88">
        <f>+Datos!AB42</f>
        <v>4.5999999999999996</v>
      </c>
      <c r="U56" s="86">
        <f>+Datos!AC42</f>
        <v>4.8</v>
      </c>
      <c r="V56" s="86">
        <f>+Datos!AD42</f>
        <v>4.75</v>
      </c>
      <c r="W56" s="86">
        <f>+Datos!AE42</f>
        <v>4.5999999999999996</v>
      </c>
      <c r="X56" s="86">
        <f>+Datos!AF42</f>
        <v>4.5</v>
      </c>
      <c r="Y56" s="87">
        <f>+Datos!AG42</f>
        <v>3</v>
      </c>
      <c r="Z56" s="88">
        <f>+Datos!AH42</f>
        <v>4.333333333333333</v>
      </c>
      <c r="AA56" s="87">
        <f>+Datos!AI42</f>
        <v>4.5</v>
      </c>
      <c r="AB56" s="88">
        <f>+Datos!AJ42</f>
        <v>4.333333333333333</v>
      </c>
      <c r="AC56" s="87">
        <f>+Datos!AK42</f>
        <v>3.1666666666666665</v>
      </c>
      <c r="AD56" s="88">
        <f>+Datos!AL42</f>
        <v>4.666666666666667</v>
      </c>
      <c r="AE56" s="86">
        <f>+Datos!AM42</f>
        <v>3.8333333333333335</v>
      </c>
      <c r="AF56" s="87">
        <f>+Datos!AN42</f>
        <v>3.8333333333333335</v>
      </c>
      <c r="AG56" s="103">
        <f>+Datos!AO42</f>
        <v>4.166666666666667</v>
      </c>
      <c r="AH56" s="373">
        <f>+Datos!AP42</f>
        <v>4.5</v>
      </c>
    </row>
    <row r="57" spans="2:35" ht="30" customHeight="1">
      <c r="B57" s="330">
        <v>38</v>
      </c>
      <c r="C57" s="195" t="s">
        <v>47</v>
      </c>
      <c r="D57" s="208">
        <v>5600984</v>
      </c>
      <c r="E57" s="84" t="s">
        <v>69</v>
      </c>
      <c r="F57" s="131" t="s">
        <v>125</v>
      </c>
      <c r="G57" s="339">
        <v>0.88888888888888884</v>
      </c>
      <c r="H57" s="347">
        <v>16</v>
      </c>
      <c r="I57" s="85">
        <f>+Datos!AY43</f>
        <v>9</v>
      </c>
      <c r="J57" s="134">
        <f t="shared" si="0"/>
        <v>0.5625</v>
      </c>
      <c r="K57" s="137">
        <v>4.0639880952380949</v>
      </c>
      <c r="L57" s="352">
        <v>4.4060374149659873</v>
      </c>
      <c r="M57" s="105">
        <f>Datos!AX42</f>
        <v>4.2199074074074074</v>
      </c>
      <c r="N57" s="96">
        <f>Datos!AR43</f>
        <v>4.1481481481481479</v>
      </c>
      <c r="O57" s="97">
        <f>Datos!AS43</f>
        <v>3.6111111111111112</v>
      </c>
      <c r="P57" s="97">
        <f>Datos!AT43</f>
        <v>4.0555555555555554</v>
      </c>
      <c r="Q57" s="97">
        <f>Datos!AU43</f>
        <v>3.8518518518518516</v>
      </c>
      <c r="R57" s="97">
        <f>Datos!AV43</f>
        <v>4.2222222222222223</v>
      </c>
      <c r="S57" s="99">
        <f>Datos!AW43</f>
        <v>4.4444444444444446</v>
      </c>
      <c r="T57" s="88">
        <f>+Datos!AB43</f>
        <v>4.333333333333333</v>
      </c>
      <c r="U57" s="86">
        <f>+Datos!AC43</f>
        <v>4.2222222222222223</v>
      </c>
      <c r="V57" s="86">
        <f>+Datos!AD43</f>
        <v>4.2222222222222223</v>
      </c>
      <c r="W57" s="86">
        <f>+Datos!AE43</f>
        <v>4.333333333333333</v>
      </c>
      <c r="X57" s="86">
        <f>+Datos!AF43</f>
        <v>4.2222222222222223</v>
      </c>
      <c r="Y57" s="87">
        <f>+Datos!AG43</f>
        <v>3.5555555555555554</v>
      </c>
      <c r="Z57" s="88">
        <f>+Datos!AH43</f>
        <v>3.4444444444444446</v>
      </c>
      <c r="AA57" s="87">
        <f>+Datos!AI43</f>
        <v>3.7777777777777777</v>
      </c>
      <c r="AB57" s="88">
        <f>+Datos!AJ43</f>
        <v>4.1111111111111107</v>
      </c>
      <c r="AC57" s="87">
        <f>+Datos!AK43</f>
        <v>4</v>
      </c>
      <c r="AD57" s="88">
        <f>+Datos!AL43</f>
        <v>4.4444444444444446</v>
      </c>
      <c r="AE57" s="86">
        <f>+Datos!AM43</f>
        <v>3.5555555555555554</v>
      </c>
      <c r="AF57" s="87">
        <f>+Datos!AN43</f>
        <v>3.5555555555555554</v>
      </c>
      <c r="AG57" s="103">
        <f>+Datos!AO43</f>
        <v>4.2222222222222223</v>
      </c>
      <c r="AH57" s="373">
        <f>+Datos!AP43</f>
        <v>4.4444444444444446</v>
      </c>
    </row>
    <row r="58" spans="2:35" ht="30" customHeight="1" thickBot="1">
      <c r="B58" s="331">
        <v>39</v>
      </c>
      <c r="C58" s="335" t="s">
        <v>35</v>
      </c>
      <c r="D58" s="333">
        <v>5600871</v>
      </c>
      <c r="E58" s="90" t="s">
        <v>56</v>
      </c>
      <c r="F58" s="132" t="s">
        <v>125</v>
      </c>
      <c r="G58" s="339">
        <v>0.5</v>
      </c>
      <c r="H58" s="348">
        <v>32</v>
      </c>
      <c r="I58" s="106">
        <f>+Datos!AY44</f>
        <v>12</v>
      </c>
      <c r="J58" s="135">
        <f t="shared" si="0"/>
        <v>0.375</v>
      </c>
      <c r="K58" s="138">
        <v>4.2814153439153433</v>
      </c>
      <c r="L58" s="353">
        <v>4.5790816326530619</v>
      </c>
      <c r="M58" s="107">
        <f>Datos!AX43</f>
        <v>4.0555555555555562</v>
      </c>
      <c r="N58" s="108">
        <f>Datos!AR44</f>
        <v>4.28800505050505</v>
      </c>
      <c r="O58" s="109">
        <f>Datos!AS44</f>
        <v>4.4090909090909092</v>
      </c>
      <c r="P58" s="109">
        <f>Datos!AT44</f>
        <v>3.7727272727272729</v>
      </c>
      <c r="Q58" s="109">
        <f>Datos!AU44</f>
        <v>4.3979797979797981</v>
      </c>
      <c r="R58" s="109">
        <f>Datos!AV44</f>
        <v>4.6363636363636367</v>
      </c>
      <c r="S58" s="110">
        <f>Datos!AW44</f>
        <v>4.833333333333333</v>
      </c>
      <c r="T58" s="111">
        <f>+Datos!AB44</f>
        <v>4.9090909090909092</v>
      </c>
      <c r="U58" s="112">
        <f>+Datos!AC44</f>
        <v>4.8</v>
      </c>
      <c r="V58" s="112">
        <f>+Datos!AD44</f>
        <v>3.8333333333333335</v>
      </c>
      <c r="W58" s="112">
        <f>+Datos!AE44</f>
        <v>4.7272727272727275</v>
      </c>
      <c r="X58" s="112">
        <f>+Datos!AF44</f>
        <v>4.583333333333333</v>
      </c>
      <c r="Y58" s="113">
        <f>+Datos!AG44</f>
        <v>2.875</v>
      </c>
      <c r="Z58" s="111">
        <f>+Datos!AH44</f>
        <v>4.2727272727272725</v>
      </c>
      <c r="AA58" s="113">
        <f>+Datos!AI44</f>
        <v>4.5454545454545459</v>
      </c>
      <c r="AB58" s="111">
        <f>+Datos!AJ44</f>
        <v>4.5454545454545459</v>
      </c>
      <c r="AC58" s="113">
        <f>+Datos!AK44</f>
        <v>3</v>
      </c>
      <c r="AD58" s="111">
        <f>+Datos!AL44</f>
        <v>4.3</v>
      </c>
      <c r="AE58" s="112">
        <f>+Datos!AM44</f>
        <v>4.166666666666667</v>
      </c>
      <c r="AF58" s="113">
        <f>+Datos!AN44</f>
        <v>4.7272727272727275</v>
      </c>
      <c r="AG58" s="114">
        <f>+Datos!AO44</f>
        <v>4.6363636363636367</v>
      </c>
      <c r="AH58" s="374">
        <f>+Datos!AP44</f>
        <v>4.833333333333333</v>
      </c>
    </row>
    <row r="59" spans="2:35" ht="37.5" customHeight="1" thickBot="1">
      <c r="B59" s="115"/>
      <c r="C59" s="334"/>
      <c r="D59" s="334"/>
      <c r="E59" s="350" t="s">
        <v>126</v>
      </c>
      <c r="F59" s="149">
        <v>0.52729999999999999</v>
      </c>
      <c r="G59" s="343">
        <v>0.52593486127864897</v>
      </c>
      <c r="H59" s="349">
        <f>+SUM(H20:H58)</f>
        <v>1185</v>
      </c>
      <c r="I59" s="146">
        <f>+SUM(I20:I58)</f>
        <v>496</v>
      </c>
      <c r="J59" s="145">
        <f t="shared" si="0"/>
        <v>0.41856540084388183</v>
      </c>
      <c r="K59" s="147">
        <v>3.6541301357375273</v>
      </c>
      <c r="L59" s="354">
        <v>3.878031117829722</v>
      </c>
      <c r="M59" s="148">
        <f>+Datos!I511</f>
        <v>4.0774070523852854</v>
      </c>
      <c r="N59" s="116">
        <f>+Datos!I510</f>
        <v>4.0537923531600955</v>
      </c>
      <c r="O59" s="117">
        <f>+Datos!O510</f>
        <v>4.0247619047619052</v>
      </c>
      <c r="P59" s="117">
        <f>+Datos!Q510</f>
        <v>3.8382665849441149</v>
      </c>
      <c r="Q59" s="117">
        <f>+Datos!S510</f>
        <v>4.1351676777615642</v>
      </c>
      <c r="R59" s="117">
        <f>+Datos!V510</f>
        <v>4.412262156448203</v>
      </c>
      <c r="S59" s="118">
        <f>+Datos!W510</f>
        <v>4.2505307855626331</v>
      </c>
      <c r="T59" s="100">
        <f>+Datos!I509</f>
        <v>4.3692946058091282</v>
      </c>
      <c r="U59" s="91">
        <f>+Datos!J509</f>
        <v>4.2428884026258205</v>
      </c>
      <c r="V59" s="91">
        <f>+Datos!K509</f>
        <v>3.8711217183770885</v>
      </c>
      <c r="W59" s="91">
        <f>+Datos!L509</f>
        <v>4.3792372881355934</v>
      </c>
      <c r="X59" s="91">
        <f>+Datos!M509</f>
        <v>4.2399150743099785</v>
      </c>
      <c r="Y59" s="101">
        <f>+Datos!N509</f>
        <v>3.2202970297029703</v>
      </c>
      <c r="Z59" s="100">
        <f>+Datos!O509</f>
        <v>3.9066666666666667</v>
      </c>
      <c r="AA59" s="101">
        <f>+Datos!P509</f>
        <v>4.1428571428571432</v>
      </c>
      <c r="AB59" s="100">
        <f>+Datos!Q509</f>
        <v>4.2295805739514352</v>
      </c>
      <c r="AC59" s="101">
        <f>+Datos!R509</f>
        <v>3.4469525959367946</v>
      </c>
      <c r="AD59" s="100">
        <f>+Datos!S509</f>
        <v>4.3325471698113205</v>
      </c>
      <c r="AE59" s="91">
        <f>+Datos!T509</f>
        <v>3.9913232104121477</v>
      </c>
      <c r="AF59" s="101">
        <f>+Datos!U509</f>
        <v>4.0816326530612246</v>
      </c>
      <c r="AG59" s="104">
        <f>+Datos!V509</f>
        <v>4.412262156448203</v>
      </c>
      <c r="AH59" s="375">
        <f>+Datos!W509</f>
        <v>4.2505307855626331</v>
      </c>
    </row>
    <row r="62" spans="2:35" ht="20.25">
      <c r="H62" s="377"/>
      <c r="J62" s="378" t="s">
        <v>257</v>
      </c>
      <c r="K62" s="379"/>
      <c r="L62" s="380">
        <v>3.65</v>
      </c>
      <c r="M62" s="381">
        <v>3.75</v>
      </c>
    </row>
    <row r="64" spans="2:35" ht="30" customHeight="1">
      <c r="F64" s="226" t="s">
        <v>258</v>
      </c>
    </row>
    <row r="65" spans="3:9" ht="16.5" customHeight="1">
      <c r="F65" s="226"/>
    </row>
    <row r="66" spans="3:9" ht="30" customHeight="1">
      <c r="F66" s="382"/>
      <c r="G66" s="226" t="s">
        <v>259</v>
      </c>
    </row>
    <row r="67" spans="3:9" ht="15" customHeight="1">
      <c r="F67" s="226"/>
    </row>
    <row r="68" spans="3:9" ht="30" customHeight="1">
      <c r="F68" s="226" t="s">
        <v>260</v>
      </c>
    </row>
    <row r="69" spans="3:9" ht="14.25" customHeight="1"/>
    <row r="70" spans="3:9" ht="30" customHeight="1">
      <c r="F70" s="226" t="s">
        <v>261</v>
      </c>
    </row>
    <row r="71" spans="3:9" ht="30" customHeight="1">
      <c r="F71" s="226"/>
    </row>
    <row r="74" spans="3:9" ht="47.1" customHeight="1" thickBot="1">
      <c r="F74" s="409" t="s">
        <v>284</v>
      </c>
      <c r="H74" s="19"/>
      <c r="I74" s="19"/>
    </row>
    <row r="75" spans="3:9" ht="72.75" thickBot="1">
      <c r="C75" s="411" t="s">
        <v>262</v>
      </c>
      <c r="D75" s="412" t="s">
        <v>263</v>
      </c>
      <c r="E75" s="412" t="s">
        <v>264</v>
      </c>
      <c r="F75" s="412" t="s">
        <v>238</v>
      </c>
      <c r="G75" s="412" t="s">
        <v>229</v>
      </c>
      <c r="H75" s="413" t="s">
        <v>256</v>
      </c>
      <c r="I75" s="410" t="s">
        <v>266</v>
      </c>
    </row>
    <row r="76" spans="3:9" ht="30" customHeight="1">
      <c r="C76" s="404">
        <v>1</v>
      </c>
      <c r="D76" s="383"/>
      <c r="E76" s="384" t="s">
        <v>267</v>
      </c>
      <c r="F76" s="385">
        <v>4.0199999999999996</v>
      </c>
      <c r="G76" s="385">
        <v>4.26</v>
      </c>
      <c r="H76" s="386">
        <v>4.37</v>
      </c>
      <c r="I76" s="387">
        <v>3.75</v>
      </c>
    </row>
    <row r="77" spans="3:9" ht="30" customHeight="1">
      <c r="C77" s="404">
        <v>2</v>
      </c>
      <c r="D77" s="383"/>
      <c r="E77" s="384" t="s">
        <v>268</v>
      </c>
      <c r="F77" s="394">
        <v>3.72</v>
      </c>
      <c r="G77" s="394">
        <v>3.87</v>
      </c>
      <c r="H77" s="395">
        <v>4.24</v>
      </c>
      <c r="I77" s="387">
        <v>3.75</v>
      </c>
    </row>
    <row r="78" spans="3:9" ht="30" customHeight="1">
      <c r="C78" s="404">
        <v>3</v>
      </c>
      <c r="D78" s="383"/>
      <c r="E78" s="384" t="s">
        <v>269</v>
      </c>
      <c r="F78" s="394">
        <v>3.05</v>
      </c>
      <c r="G78" s="394">
        <v>3.31</v>
      </c>
      <c r="H78" s="395">
        <v>3.87</v>
      </c>
      <c r="I78" s="387">
        <v>3.75</v>
      </c>
    </row>
    <row r="79" spans="3:9" ht="30" customHeight="1">
      <c r="C79" s="404">
        <v>4</v>
      </c>
      <c r="D79" s="383"/>
      <c r="E79" s="384" t="s">
        <v>270</v>
      </c>
      <c r="F79" s="394">
        <v>3.99</v>
      </c>
      <c r="G79" s="394">
        <v>4.1500000000000004</v>
      </c>
      <c r="H79" s="395">
        <v>4.38</v>
      </c>
      <c r="I79" s="387">
        <v>3.75</v>
      </c>
    </row>
    <row r="80" spans="3:9" ht="30" customHeight="1">
      <c r="C80" s="404">
        <v>5</v>
      </c>
      <c r="D80" s="383"/>
      <c r="E80" s="384" t="s">
        <v>271</v>
      </c>
      <c r="F80" s="394">
        <v>4.05</v>
      </c>
      <c r="G80" s="394">
        <v>4.13</v>
      </c>
      <c r="H80" s="395">
        <v>4.24</v>
      </c>
      <c r="I80" s="387">
        <v>3.75</v>
      </c>
    </row>
    <row r="81" spans="3:9" ht="30" customHeight="1">
      <c r="C81" s="405">
        <v>6</v>
      </c>
      <c r="D81" s="266"/>
      <c r="E81" s="84" t="s">
        <v>272</v>
      </c>
      <c r="F81" s="388">
        <v>2.86</v>
      </c>
      <c r="G81" s="388">
        <v>2.93</v>
      </c>
      <c r="H81" s="389">
        <v>3.22</v>
      </c>
      <c r="I81" s="387">
        <v>3.75</v>
      </c>
    </row>
    <row r="82" spans="3:9" ht="30" customHeight="1" thickBot="1">
      <c r="C82" s="406"/>
      <c r="D82" s="414">
        <v>1</v>
      </c>
      <c r="E82" s="390" t="s">
        <v>110</v>
      </c>
      <c r="F82" s="391">
        <v>3.64</v>
      </c>
      <c r="G82" s="391">
        <v>3.8</v>
      </c>
      <c r="H82" s="392">
        <v>4.05</v>
      </c>
      <c r="I82" s="387">
        <v>3.75</v>
      </c>
    </row>
    <row r="83" spans="3:9" ht="30" customHeight="1">
      <c r="C83" s="404">
        <v>7</v>
      </c>
      <c r="D83" s="263"/>
      <c r="E83" s="393" t="s">
        <v>273</v>
      </c>
      <c r="F83" s="394">
        <v>3.42</v>
      </c>
      <c r="G83" s="394">
        <v>3.65</v>
      </c>
      <c r="H83" s="395">
        <v>3.91</v>
      </c>
      <c r="I83" s="387">
        <v>3.75</v>
      </c>
    </row>
    <row r="84" spans="3:9" ht="30" customHeight="1">
      <c r="C84" s="405">
        <v>8</v>
      </c>
      <c r="D84" s="396"/>
      <c r="E84" s="84" t="s">
        <v>274</v>
      </c>
      <c r="F84" s="388">
        <v>3.84</v>
      </c>
      <c r="G84" s="388">
        <v>4.03</v>
      </c>
      <c r="H84" s="389">
        <v>4.1399999999999997</v>
      </c>
      <c r="I84" s="387">
        <v>3.75</v>
      </c>
    </row>
    <row r="85" spans="3:9" ht="30" customHeight="1" thickBot="1">
      <c r="C85" s="407"/>
      <c r="D85" s="414">
        <v>2</v>
      </c>
      <c r="E85" s="390" t="s">
        <v>111</v>
      </c>
      <c r="F85" s="397">
        <v>3.63</v>
      </c>
      <c r="G85" s="397">
        <v>3.84</v>
      </c>
      <c r="H85" s="398">
        <v>4.0199999999999996</v>
      </c>
      <c r="I85" s="387">
        <v>3.75</v>
      </c>
    </row>
    <row r="86" spans="3:9" ht="30" customHeight="1">
      <c r="C86" s="408">
        <v>9</v>
      </c>
      <c r="D86" s="399"/>
      <c r="E86" s="77" t="s">
        <v>275</v>
      </c>
      <c r="F86" s="385">
        <v>3.83</v>
      </c>
      <c r="G86" s="385">
        <v>4.07</v>
      </c>
      <c r="H86" s="386">
        <v>4.2300000000000004</v>
      </c>
      <c r="I86" s="387">
        <v>3.75</v>
      </c>
    </row>
    <row r="87" spans="3:9" ht="30" customHeight="1">
      <c r="C87" s="405">
        <v>10</v>
      </c>
      <c r="D87" s="266"/>
      <c r="E87" s="400" t="s">
        <v>276</v>
      </c>
      <c r="F87" s="388" t="s">
        <v>281</v>
      </c>
      <c r="G87" s="388" t="s">
        <v>281</v>
      </c>
      <c r="H87" s="389">
        <v>3.45</v>
      </c>
      <c r="I87" s="387">
        <v>3.75</v>
      </c>
    </row>
    <row r="88" spans="3:9" ht="30" customHeight="1" thickBot="1">
      <c r="C88" s="406"/>
      <c r="D88" s="414">
        <v>3</v>
      </c>
      <c r="E88" s="390" t="s">
        <v>112</v>
      </c>
      <c r="F88" s="391">
        <v>3.83</v>
      </c>
      <c r="G88" s="391">
        <v>4.07</v>
      </c>
      <c r="H88" s="392">
        <v>3.84</v>
      </c>
      <c r="I88" s="387">
        <v>3.75</v>
      </c>
    </row>
    <row r="89" spans="3:9" ht="30" customHeight="1">
      <c r="C89" s="404">
        <v>11</v>
      </c>
      <c r="D89" s="263"/>
      <c r="E89" s="384" t="s">
        <v>277</v>
      </c>
      <c r="F89" s="394">
        <v>4.05</v>
      </c>
      <c r="G89" s="394">
        <v>4.2300000000000004</v>
      </c>
      <c r="H89" s="395">
        <v>4.33</v>
      </c>
      <c r="I89" s="387">
        <v>3.75</v>
      </c>
    </row>
    <row r="90" spans="3:9" ht="30" customHeight="1">
      <c r="C90" s="404">
        <v>12</v>
      </c>
      <c r="D90" s="263"/>
      <c r="E90" s="384" t="s">
        <v>278</v>
      </c>
      <c r="F90" s="394">
        <v>3.22</v>
      </c>
      <c r="G90" s="394">
        <v>3.56</v>
      </c>
      <c r="H90" s="395">
        <v>3.99</v>
      </c>
      <c r="I90" s="387">
        <v>3.75</v>
      </c>
    </row>
    <row r="91" spans="3:9" ht="30" customHeight="1">
      <c r="C91" s="405">
        <v>13</v>
      </c>
      <c r="D91" s="266"/>
      <c r="E91" s="84" t="s">
        <v>279</v>
      </c>
      <c r="F91" s="388">
        <v>3.41</v>
      </c>
      <c r="G91" s="388">
        <v>3.81</v>
      </c>
      <c r="H91" s="389">
        <v>4.08</v>
      </c>
      <c r="I91" s="387">
        <v>3.75</v>
      </c>
    </row>
    <row r="92" spans="3:9" ht="30" customHeight="1" thickBot="1">
      <c r="C92" s="407"/>
      <c r="D92" s="414">
        <v>4</v>
      </c>
      <c r="E92" s="390" t="s">
        <v>113</v>
      </c>
      <c r="F92" s="397">
        <v>3.52</v>
      </c>
      <c r="G92" s="397">
        <v>3.81</v>
      </c>
      <c r="H92" s="398">
        <v>4.1399999999999997</v>
      </c>
      <c r="I92" s="387">
        <v>3.75</v>
      </c>
    </row>
    <row r="93" spans="3:9" ht="30" customHeight="1">
      <c r="C93" s="408">
        <v>14</v>
      </c>
      <c r="D93" s="399"/>
      <c r="E93" s="77" t="s">
        <v>280</v>
      </c>
      <c r="F93" s="385">
        <v>4.18</v>
      </c>
      <c r="G93" s="385">
        <v>4.22</v>
      </c>
      <c r="H93" s="386">
        <v>4.41</v>
      </c>
      <c r="I93" s="387">
        <v>3.75</v>
      </c>
    </row>
    <row r="94" spans="3:9" ht="30" customHeight="1" thickBot="1">
      <c r="C94" s="404"/>
      <c r="D94" s="414">
        <v>5</v>
      </c>
      <c r="E94" s="390" t="s">
        <v>114</v>
      </c>
      <c r="F94" s="391">
        <v>4.18</v>
      </c>
      <c r="G94" s="391">
        <v>4.22</v>
      </c>
      <c r="H94" s="392">
        <v>4.41</v>
      </c>
      <c r="I94" s="387">
        <v>3.75</v>
      </c>
    </row>
    <row r="95" spans="3:9" ht="30" customHeight="1">
      <c r="C95" s="405">
        <v>15</v>
      </c>
      <c r="D95" s="266"/>
      <c r="E95" s="400" t="s">
        <v>282</v>
      </c>
      <c r="F95" s="388">
        <v>3.89</v>
      </c>
      <c r="G95" s="388">
        <v>4.0999999999999996</v>
      </c>
      <c r="H95" s="389">
        <v>4.25</v>
      </c>
      <c r="I95" s="387">
        <v>3.75</v>
      </c>
    </row>
    <row r="96" spans="3:9" ht="30" customHeight="1" thickBot="1">
      <c r="C96" s="406"/>
      <c r="D96" s="414" t="s">
        <v>281</v>
      </c>
      <c r="E96" s="390" t="s">
        <v>265</v>
      </c>
      <c r="F96" s="391">
        <v>3.89</v>
      </c>
      <c r="G96" s="391">
        <v>4.0999999999999996</v>
      </c>
      <c r="H96" s="392">
        <v>4.25</v>
      </c>
      <c r="I96" s="387">
        <v>3.75</v>
      </c>
    </row>
    <row r="97" spans="2:9" ht="49.5" customHeight="1" thickBot="1">
      <c r="B97" s="401"/>
      <c r="C97" s="402"/>
      <c r="D97" s="402"/>
      <c r="E97" s="415" t="s">
        <v>283</v>
      </c>
      <c r="F97" s="117">
        <v>3.65</v>
      </c>
      <c r="G97" s="118">
        <v>3.88</v>
      </c>
      <c r="H97" s="403">
        <v>4.08</v>
      </c>
      <c r="I97" s="387">
        <v>3.75</v>
      </c>
    </row>
  </sheetData>
  <sortState xmlns:xlrd2="http://schemas.microsoft.com/office/spreadsheetml/2017/richdata2" ref="N8:Q9684">
    <sortCondition ref="O8:O9684"/>
  </sortState>
  <mergeCells count="2">
    <mergeCell ref="K18:M18"/>
    <mergeCell ref="F17:J17"/>
  </mergeCells>
  <conditionalFormatting sqref="K20:L48 K50:L52 K55:L5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G55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G55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7:L5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:F58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:F58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:J5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59:G59">
    <cfRule type="colorScale" priority="38">
      <colorScale>
        <cfvo type="min"/>
        <cfvo type="max"/>
        <color rgb="FFFCFCFF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7:G58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:G58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:G5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:G5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:G5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59 J20:J5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6:L5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6:L5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6:L5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0:AH59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:AH55 K57:AH59 M56:AH5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2:K6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2:K62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62:K6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5:H97 H76:H9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:G97 F76:G9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:G9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:H97 F76:H9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G9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G9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H9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6:H93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:H9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59 J20:J59 F5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:AH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59 F59 J20:J5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W8259"/>
  <sheetViews>
    <sheetView zoomScale="55" zoomScaleNormal="55" workbookViewId="0">
      <pane xSplit="1" ySplit="5" topLeftCell="B6" activePane="bottomRight" state="frozen"/>
      <selection activeCell="T22" sqref="T22"/>
      <selection pane="topRight" activeCell="T22" sqref="T22"/>
      <selection pane="bottomLeft" activeCell="T22" sqref="T22"/>
      <selection pane="bottomRight" activeCell="J13" sqref="J13"/>
    </sheetView>
  </sheetViews>
  <sheetFormatPr baseColWidth="10" defaultRowHeight="15"/>
  <cols>
    <col min="1" max="1" width="3.85546875" style="1" customWidth="1"/>
    <col min="2" max="2" width="16.5703125" style="20" customWidth="1"/>
    <col min="3" max="3" width="18" style="1" customWidth="1"/>
    <col min="4" max="4" width="13.7109375" style="1" customWidth="1"/>
    <col min="5" max="5" width="13.28515625" style="1" customWidth="1"/>
    <col min="6" max="7" width="31.140625" style="1" customWidth="1"/>
    <col min="8" max="8" width="76.7109375" style="1" customWidth="1"/>
    <col min="9" max="23" width="20.7109375" style="20" customWidth="1"/>
    <col min="24" max="25" width="15.7109375" style="1" customWidth="1"/>
    <col min="26" max="27" width="55.7109375" style="1" customWidth="1"/>
    <col min="28" max="42" width="20.7109375" style="20" customWidth="1"/>
    <col min="43" max="43" width="14.85546875" style="20" customWidth="1"/>
    <col min="44" max="49" width="20.7109375" style="20" customWidth="1"/>
    <col min="50" max="50" width="13.28515625" style="20" customWidth="1"/>
    <col min="51" max="51" width="14.85546875" style="20" bestFit="1" customWidth="1"/>
    <col min="52" max="52" width="13.28515625" style="1" customWidth="1"/>
    <col min="53" max="53" width="10.7109375" style="1" customWidth="1"/>
    <col min="54" max="68" width="10.7109375" style="20" customWidth="1"/>
    <col min="69" max="69" width="13.28515625" style="20" customWidth="1"/>
    <col min="70" max="70" width="13.28515625" style="1" customWidth="1"/>
    <col min="71" max="86" width="13.28515625" style="20" customWidth="1"/>
    <col min="87" max="87" width="16" style="20" customWidth="1"/>
    <col min="88" max="99" width="11.42578125" style="1"/>
    <col min="100" max="100" width="18" style="1" customWidth="1"/>
    <col min="101" max="16384" width="11.42578125" style="1"/>
  </cols>
  <sheetData>
    <row r="1" spans="2:101">
      <c r="B1"/>
      <c r="C1"/>
      <c r="D1"/>
      <c r="E1"/>
      <c r="F1"/>
      <c r="G1"/>
      <c r="CI1" s="1"/>
    </row>
    <row r="2" spans="2:101" ht="30" customHeight="1" thickBot="1">
      <c r="B2" s="1"/>
      <c r="C2"/>
      <c r="D2"/>
      <c r="E2"/>
      <c r="F2"/>
      <c r="G2"/>
      <c r="I2" s="144"/>
      <c r="AB2" s="188" t="s">
        <v>174</v>
      </c>
      <c r="BB2" s="257" t="s">
        <v>190</v>
      </c>
      <c r="BS2" s="257" t="s">
        <v>190</v>
      </c>
      <c r="CI2" s="1"/>
    </row>
    <row r="3" spans="2:101" ht="43.5" customHeight="1" thickBot="1">
      <c r="B3" s="39" t="s">
        <v>49</v>
      </c>
      <c r="C3" s="47"/>
      <c r="D3" s="47"/>
      <c r="E3" s="47"/>
      <c r="F3" s="47"/>
      <c r="G3" s="47"/>
      <c r="H3" s="213" t="s">
        <v>177</v>
      </c>
      <c r="I3" s="443" t="s">
        <v>179</v>
      </c>
      <c r="J3" s="444"/>
      <c r="K3" s="444"/>
      <c r="L3" s="444"/>
      <c r="M3" s="444"/>
      <c r="N3" s="444"/>
      <c r="O3" s="443" t="s">
        <v>180</v>
      </c>
      <c r="P3" s="445"/>
      <c r="Q3" s="443" t="s">
        <v>181</v>
      </c>
      <c r="R3" s="445"/>
      <c r="S3" s="450" t="s">
        <v>182</v>
      </c>
      <c r="T3" s="451"/>
      <c r="U3" s="452"/>
      <c r="V3" s="55" t="s">
        <v>183</v>
      </c>
      <c r="W3" s="187"/>
      <c r="X3" s="47"/>
      <c r="Y3" s="47"/>
      <c r="Z3" s="47"/>
      <c r="AA3" s="47"/>
      <c r="AB3" s="446" t="s">
        <v>179</v>
      </c>
      <c r="AC3" s="434"/>
      <c r="AD3" s="434"/>
      <c r="AE3" s="434"/>
      <c r="AF3" s="434"/>
      <c r="AG3" s="434"/>
      <c r="AH3" s="446" t="s">
        <v>180</v>
      </c>
      <c r="AI3" s="435"/>
      <c r="AJ3" s="446" t="s">
        <v>181</v>
      </c>
      <c r="AK3" s="435"/>
      <c r="AL3" s="447" t="s">
        <v>182</v>
      </c>
      <c r="AM3" s="448"/>
      <c r="AN3" s="449"/>
      <c r="AO3" s="218" t="s">
        <v>183</v>
      </c>
      <c r="AP3" s="219"/>
      <c r="AQ3" s="144"/>
      <c r="AR3" s="226"/>
      <c r="AS3" s="226"/>
      <c r="AT3" s="226"/>
      <c r="AU3" s="226"/>
      <c r="AV3" s="226"/>
      <c r="AW3" s="226"/>
      <c r="AX3" s="144"/>
      <c r="AY3" s="144"/>
      <c r="BB3" s="226" t="s">
        <v>191</v>
      </c>
      <c r="BC3" s="49"/>
      <c r="BD3" s="49"/>
      <c r="BE3" s="49"/>
      <c r="BF3" s="49"/>
      <c r="BG3" s="49"/>
      <c r="BH3" s="442"/>
      <c r="BI3" s="442"/>
      <c r="BJ3" s="442"/>
      <c r="BK3" s="442"/>
      <c r="BL3" s="47"/>
      <c r="BM3" s="47"/>
      <c r="BN3" s="47"/>
      <c r="BO3" s="48"/>
      <c r="BP3" s="46"/>
      <c r="BS3" s="226" t="s">
        <v>191</v>
      </c>
      <c r="BT3" s="49"/>
      <c r="BU3" s="49"/>
      <c r="BV3" s="49"/>
      <c r="BW3" s="49"/>
      <c r="BX3" s="49"/>
      <c r="BY3" s="442"/>
      <c r="BZ3" s="442"/>
      <c r="CA3" s="442"/>
      <c r="CB3" s="442"/>
      <c r="CC3" s="47"/>
      <c r="CD3" s="47"/>
      <c r="CE3" s="47"/>
      <c r="CF3" s="48"/>
      <c r="CG3" s="46"/>
      <c r="CI3" s="1"/>
      <c r="CJ3" s="226" t="s">
        <v>194</v>
      </c>
      <c r="CK3" s="226"/>
      <c r="CL3" s="226"/>
      <c r="CM3" s="226"/>
      <c r="CN3" s="226"/>
      <c r="CO3" s="226"/>
      <c r="CP3" s="226"/>
      <c r="CQ3" s="226"/>
      <c r="CR3" s="226"/>
      <c r="CS3" s="226"/>
    </row>
    <row r="4" spans="2:101" s="19" customFormat="1" ht="163.5" customHeight="1" thickBot="1">
      <c r="B4" s="48"/>
      <c r="C4" s="49"/>
      <c r="D4" s="49"/>
      <c r="E4" s="49"/>
      <c r="F4" s="49"/>
      <c r="G4" s="49"/>
      <c r="H4" s="214" t="s">
        <v>178</v>
      </c>
      <c r="I4" s="186" t="s">
        <v>164</v>
      </c>
      <c r="J4" s="48" t="s">
        <v>165</v>
      </c>
      <c r="K4" s="48" t="s">
        <v>166</v>
      </c>
      <c r="L4" s="48" t="s">
        <v>167</v>
      </c>
      <c r="M4" s="48" t="s">
        <v>168</v>
      </c>
      <c r="N4" s="48" t="s">
        <v>105</v>
      </c>
      <c r="O4" s="186" t="s">
        <v>169</v>
      </c>
      <c r="P4" s="125" t="s">
        <v>106</v>
      </c>
      <c r="Q4" s="186" t="s">
        <v>107</v>
      </c>
      <c r="R4" s="125" t="s">
        <v>170</v>
      </c>
      <c r="S4" s="48" t="s">
        <v>108</v>
      </c>
      <c r="T4" s="48" t="s">
        <v>171</v>
      </c>
      <c r="U4" s="48" t="s">
        <v>172</v>
      </c>
      <c r="V4" s="126" t="s">
        <v>109</v>
      </c>
      <c r="W4" s="126" t="s">
        <v>173</v>
      </c>
      <c r="X4" s="48"/>
      <c r="Y4" s="48"/>
      <c r="Z4" s="48"/>
      <c r="AA4" s="48"/>
      <c r="AB4" s="220" t="s">
        <v>164</v>
      </c>
      <c r="AC4" s="184" t="s">
        <v>165</v>
      </c>
      <c r="AD4" s="184" t="s">
        <v>166</v>
      </c>
      <c r="AE4" s="184" t="s">
        <v>167</v>
      </c>
      <c r="AF4" s="184" t="s">
        <v>168</v>
      </c>
      <c r="AG4" s="184" t="s">
        <v>105</v>
      </c>
      <c r="AH4" s="220" t="s">
        <v>169</v>
      </c>
      <c r="AI4" s="221" t="s">
        <v>106</v>
      </c>
      <c r="AJ4" s="220" t="s">
        <v>107</v>
      </c>
      <c r="AK4" s="221" t="s">
        <v>170</v>
      </c>
      <c r="AL4" s="184" t="s">
        <v>108</v>
      </c>
      <c r="AM4" s="184" t="s">
        <v>171</v>
      </c>
      <c r="AN4" s="184" t="s">
        <v>172</v>
      </c>
      <c r="AO4" s="222" t="s">
        <v>109</v>
      </c>
      <c r="AP4" s="222" t="s">
        <v>173</v>
      </c>
      <c r="AQ4" s="184"/>
      <c r="AR4" s="223" t="s">
        <v>179</v>
      </c>
      <c r="AS4" s="224" t="s">
        <v>180</v>
      </c>
      <c r="AT4" s="224" t="s">
        <v>181</v>
      </c>
      <c r="AU4" s="224" t="s">
        <v>182</v>
      </c>
      <c r="AV4" s="224" t="s">
        <v>183</v>
      </c>
      <c r="AW4" s="225" t="s">
        <v>237</v>
      </c>
      <c r="AX4" s="184"/>
      <c r="AY4" s="184"/>
      <c r="AZ4" s="32"/>
      <c r="BA4" s="32"/>
      <c r="BB4" s="257" t="s">
        <v>192</v>
      </c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32"/>
      <c r="BR4" s="32"/>
      <c r="BS4" s="257" t="s">
        <v>193</v>
      </c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32"/>
      <c r="CJ4" s="436" t="s">
        <v>195</v>
      </c>
      <c r="CK4" s="437"/>
      <c r="CL4" s="438" t="s">
        <v>196</v>
      </c>
      <c r="CM4" s="438"/>
      <c r="CN4" s="439" t="s">
        <v>112</v>
      </c>
      <c r="CO4" s="440"/>
      <c r="CP4" s="434" t="s">
        <v>197</v>
      </c>
      <c r="CQ4" s="441"/>
      <c r="CR4" s="434" t="s">
        <v>198</v>
      </c>
      <c r="CS4" s="435"/>
      <c r="CT4" s="434" t="s">
        <v>199</v>
      </c>
      <c r="CU4" s="435"/>
    </row>
    <row r="5" spans="2:101" ht="46.5" customHeight="1" thickBot="1">
      <c r="B5" s="42" t="s">
        <v>5</v>
      </c>
      <c r="C5" s="43" t="s">
        <v>157</v>
      </c>
      <c r="D5" s="43" t="s">
        <v>115</v>
      </c>
      <c r="E5" s="43" t="s">
        <v>17</v>
      </c>
      <c r="F5" s="43" t="s">
        <v>99</v>
      </c>
      <c r="G5" s="182" t="s">
        <v>158</v>
      </c>
      <c r="H5" s="43" t="s">
        <v>116</v>
      </c>
      <c r="I5" s="42" t="s">
        <v>100</v>
      </c>
      <c r="J5" s="43" t="s">
        <v>101</v>
      </c>
      <c r="K5" s="43" t="s">
        <v>102</v>
      </c>
      <c r="L5" s="43" t="s">
        <v>103</v>
      </c>
      <c r="M5" s="43" t="s">
        <v>104</v>
      </c>
      <c r="N5" s="43" t="s">
        <v>7</v>
      </c>
      <c r="O5" s="42" t="s">
        <v>8</v>
      </c>
      <c r="P5" s="44" t="s">
        <v>9</v>
      </c>
      <c r="Q5" s="42" t="s">
        <v>10</v>
      </c>
      <c r="R5" s="44" t="s">
        <v>11</v>
      </c>
      <c r="S5" s="43" t="s">
        <v>12</v>
      </c>
      <c r="T5" s="43" t="s">
        <v>13</v>
      </c>
      <c r="U5" s="43" t="s">
        <v>14</v>
      </c>
      <c r="V5" s="54" t="s">
        <v>15</v>
      </c>
      <c r="W5" s="54" t="s">
        <v>16</v>
      </c>
      <c r="X5" s="43"/>
      <c r="Y5" s="189" t="s">
        <v>175</v>
      </c>
      <c r="Z5" s="190" t="s">
        <v>117</v>
      </c>
      <c r="AA5" s="191" t="s">
        <v>127</v>
      </c>
      <c r="AB5" s="42" t="s">
        <v>100</v>
      </c>
      <c r="AC5" s="43" t="s">
        <v>101</v>
      </c>
      <c r="AD5" s="43" t="s">
        <v>102</v>
      </c>
      <c r="AE5" s="43" t="s">
        <v>103</v>
      </c>
      <c r="AF5" s="43" t="s">
        <v>104</v>
      </c>
      <c r="AG5" s="43" t="s">
        <v>7</v>
      </c>
      <c r="AH5" s="42" t="s">
        <v>8</v>
      </c>
      <c r="AI5" s="44" t="s">
        <v>9</v>
      </c>
      <c r="AJ5" s="42" t="s">
        <v>10</v>
      </c>
      <c r="AK5" s="44" t="s">
        <v>11</v>
      </c>
      <c r="AL5" s="43" t="s">
        <v>12</v>
      </c>
      <c r="AM5" s="43" t="s">
        <v>13</v>
      </c>
      <c r="AN5" s="43" t="s">
        <v>14</v>
      </c>
      <c r="AO5" s="54" t="s">
        <v>15</v>
      </c>
      <c r="AP5" s="54" t="s">
        <v>16</v>
      </c>
      <c r="AQ5" s="43"/>
      <c r="AR5" s="215" t="s">
        <v>184</v>
      </c>
      <c r="AS5" s="216" t="s">
        <v>185</v>
      </c>
      <c r="AT5" s="216" t="s">
        <v>186</v>
      </c>
      <c r="AU5" s="216" t="s">
        <v>187</v>
      </c>
      <c r="AV5" s="216" t="s">
        <v>188</v>
      </c>
      <c r="AW5" s="217" t="s">
        <v>189</v>
      </c>
      <c r="AX5" s="92" t="s">
        <v>6</v>
      </c>
      <c r="AY5" s="45" t="s">
        <v>48</v>
      </c>
      <c r="BB5" s="42" t="s">
        <v>100</v>
      </c>
      <c r="BC5" s="43" t="s">
        <v>101</v>
      </c>
      <c r="BD5" s="43" t="s">
        <v>102</v>
      </c>
      <c r="BE5" s="43" t="s">
        <v>103</v>
      </c>
      <c r="BF5" s="43" t="s">
        <v>104</v>
      </c>
      <c r="BG5" s="43" t="s">
        <v>7</v>
      </c>
      <c r="BH5" s="42" t="s">
        <v>8</v>
      </c>
      <c r="BI5" s="44" t="s">
        <v>9</v>
      </c>
      <c r="BJ5" s="42" t="s">
        <v>10</v>
      </c>
      <c r="BK5" s="44" t="s">
        <v>11</v>
      </c>
      <c r="BL5" s="43" t="s">
        <v>12</v>
      </c>
      <c r="BM5" s="43" t="s">
        <v>13</v>
      </c>
      <c r="BN5" s="43" t="s">
        <v>14</v>
      </c>
      <c r="BO5" s="54" t="s">
        <v>15</v>
      </c>
      <c r="BP5" s="54" t="s">
        <v>16</v>
      </c>
      <c r="BQ5" s="45" t="s">
        <v>118</v>
      </c>
      <c r="BR5" s="263"/>
      <c r="BS5" s="42" t="s">
        <v>100</v>
      </c>
      <c r="BT5" s="43" t="s">
        <v>101</v>
      </c>
      <c r="BU5" s="43" t="s">
        <v>102</v>
      </c>
      <c r="BV5" s="43" t="s">
        <v>103</v>
      </c>
      <c r="BW5" s="43" t="s">
        <v>104</v>
      </c>
      <c r="BX5" s="43" t="s">
        <v>7</v>
      </c>
      <c r="BY5" s="42" t="s">
        <v>8</v>
      </c>
      <c r="BZ5" s="44" t="s">
        <v>9</v>
      </c>
      <c r="CA5" s="42" t="s">
        <v>10</v>
      </c>
      <c r="CB5" s="44" t="s">
        <v>11</v>
      </c>
      <c r="CC5" s="43" t="s">
        <v>12</v>
      </c>
      <c r="CD5" s="43" t="s">
        <v>13</v>
      </c>
      <c r="CE5" s="43" t="s">
        <v>14</v>
      </c>
      <c r="CF5" s="54" t="s">
        <v>15</v>
      </c>
      <c r="CG5" s="54" t="s">
        <v>16</v>
      </c>
      <c r="CH5" s="258" t="s">
        <v>119</v>
      </c>
      <c r="CI5" s="1"/>
      <c r="CJ5" s="272" t="s">
        <v>200</v>
      </c>
      <c r="CK5" s="273" t="s">
        <v>201</v>
      </c>
      <c r="CL5" s="272" t="s">
        <v>202</v>
      </c>
      <c r="CM5" s="273" t="s">
        <v>203</v>
      </c>
      <c r="CN5" s="272" t="s">
        <v>204</v>
      </c>
      <c r="CO5" s="273" t="s">
        <v>205</v>
      </c>
      <c r="CP5" s="272" t="s">
        <v>206</v>
      </c>
      <c r="CQ5" s="273" t="s">
        <v>207</v>
      </c>
      <c r="CR5" s="272" t="s">
        <v>208</v>
      </c>
      <c r="CS5" s="273" t="s">
        <v>209</v>
      </c>
      <c r="CT5" s="272" t="s">
        <v>210</v>
      </c>
      <c r="CU5" s="273" t="s">
        <v>211</v>
      </c>
      <c r="CV5" s="274" t="s">
        <v>212</v>
      </c>
      <c r="CW5" s="275" t="s">
        <v>213</v>
      </c>
    </row>
    <row r="6" spans="2:101" ht="30" customHeight="1">
      <c r="B6" s="192">
        <v>1</v>
      </c>
      <c r="C6" s="193">
        <v>44742</v>
      </c>
      <c r="D6" s="192" t="s">
        <v>134</v>
      </c>
      <c r="E6" s="192" t="s">
        <v>94</v>
      </c>
      <c r="F6" s="192" t="s">
        <v>96</v>
      </c>
      <c r="G6" s="192" t="s">
        <v>20</v>
      </c>
      <c r="H6" s="194" t="s">
        <v>60</v>
      </c>
      <c r="I6" s="203">
        <v>5</v>
      </c>
      <c r="J6" s="204">
        <v>5</v>
      </c>
      <c r="K6" s="204">
        <v>4</v>
      </c>
      <c r="L6" s="204">
        <v>5</v>
      </c>
      <c r="M6" s="204">
        <v>4</v>
      </c>
      <c r="N6" s="204">
        <v>4</v>
      </c>
      <c r="O6" s="203">
        <v>5</v>
      </c>
      <c r="P6" s="205">
        <v>5</v>
      </c>
      <c r="Q6" s="203">
        <v>4</v>
      </c>
      <c r="R6" s="205">
        <v>4</v>
      </c>
      <c r="S6" s="204">
        <v>5</v>
      </c>
      <c r="T6" s="204">
        <v>3</v>
      </c>
      <c r="U6" s="204">
        <v>4</v>
      </c>
      <c r="V6" s="206">
        <v>5</v>
      </c>
      <c r="W6" s="206">
        <v>5</v>
      </c>
      <c r="X6" s="122"/>
      <c r="Y6" s="229" t="s">
        <v>24</v>
      </c>
      <c r="Z6" s="194" t="s">
        <v>83</v>
      </c>
      <c r="AA6" s="194" t="s">
        <v>128</v>
      </c>
      <c r="AB6" s="230">
        <f>+AVERAGEIF($H$6:$H$501,$Z6,I$6:I$501)</f>
        <v>4.387096774193548</v>
      </c>
      <c r="AC6" s="231">
        <f t="shared" ref="AC6:AP6" si="0">+AVERAGEIF($H$6:$H$501,$Z6,J$6:J$501)</f>
        <v>4.3</v>
      </c>
      <c r="AD6" s="231">
        <f t="shared" si="0"/>
        <v>4.041666666666667</v>
      </c>
      <c r="AE6" s="231">
        <f t="shared" si="0"/>
        <v>4.2413793103448274</v>
      </c>
      <c r="AF6" s="231">
        <f t="shared" si="0"/>
        <v>3.8666666666666667</v>
      </c>
      <c r="AG6" s="231">
        <f t="shared" si="0"/>
        <v>3.3043478260869565</v>
      </c>
      <c r="AH6" s="230">
        <f t="shared" si="0"/>
        <v>3.896551724137931</v>
      </c>
      <c r="AI6" s="232">
        <f t="shared" si="0"/>
        <v>4.2142857142857144</v>
      </c>
      <c r="AJ6" s="230">
        <f t="shared" si="0"/>
        <v>4.129032258064516</v>
      </c>
      <c r="AK6" s="232">
        <f t="shared" si="0"/>
        <v>3.3793103448275863</v>
      </c>
      <c r="AL6" s="231">
        <f t="shared" si="0"/>
        <v>4.5599999999999996</v>
      </c>
      <c r="AM6" s="231">
        <f t="shared" si="0"/>
        <v>4.3666666666666663</v>
      </c>
      <c r="AN6" s="231">
        <f t="shared" si="0"/>
        <v>4.333333333333333</v>
      </c>
      <c r="AO6" s="233">
        <f t="shared" si="0"/>
        <v>4.1333333333333337</v>
      </c>
      <c r="AP6" s="233">
        <f t="shared" si="0"/>
        <v>4.333333333333333</v>
      </c>
      <c r="AQ6" s="231"/>
      <c r="AR6" s="234">
        <f>AVERAGE(AB6:AG6)</f>
        <v>4.0235262073264453</v>
      </c>
      <c r="AS6" s="235">
        <f>AVERAGE(AH6:AI6)</f>
        <v>4.055418719211823</v>
      </c>
      <c r="AT6" s="235">
        <f>AVERAGE(AJ6:AK6)</f>
        <v>3.7541713014460512</v>
      </c>
      <c r="AU6" s="235">
        <f>AVERAGE(AL6:AN6)</f>
        <v>4.419999999999999</v>
      </c>
      <c r="AV6" s="235">
        <f>AVERAGE(AO6)</f>
        <v>4.1333333333333337</v>
      </c>
      <c r="AW6" s="235">
        <f>AVERAGE(AP6)</f>
        <v>4.333333333333333</v>
      </c>
      <c r="AX6" s="236">
        <f>AVERAGE(AR6:AW6)</f>
        <v>4.1199638157751641</v>
      </c>
      <c r="AY6" s="237">
        <f>+COUNTIF($H$6:$H$501,Z6)</f>
        <v>31</v>
      </c>
      <c r="AZ6" s="57"/>
      <c r="BA6" s="57"/>
      <c r="BB6" s="259">
        <f>+AVERAGEIFS(I$6:I$501,$H$6:$H$501,$Z6,$E$6:$E$501,"Muller")</f>
        <v>4.166666666666667</v>
      </c>
      <c r="BC6" s="260">
        <f t="shared" ref="BC6:BP6" si="1">+AVERAGEIFS(J$6:J$501,$H$6:$H$501,$Z6,$E$6:$E$501,"Muller")</f>
        <v>4.25</v>
      </c>
      <c r="BD6" s="260">
        <f t="shared" si="1"/>
        <v>4.25</v>
      </c>
      <c r="BE6" s="260">
        <f t="shared" si="1"/>
        <v>4.0909090909090908</v>
      </c>
      <c r="BF6" s="260">
        <f t="shared" si="1"/>
        <v>3.9166666666666665</v>
      </c>
      <c r="BG6" s="260">
        <f t="shared" si="1"/>
        <v>3.7777777777777777</v>
      </c>
      <c r="BH6" s="259">
        <f t="shared" si="1"/>
        <v>4.3636363636363633</v>
      </c>
      <c r="BI6" s="261">
        <f t="shared" si="1"/>
        <v>4.4545454545454541</v>
      </c>
      <c r="BJ6" s="259">
        <f t="shared" si="1"/>
        <v>4.166666666666667</v>
      </c>
      <c r="BK6" s="261">
        <f t="shared" si="1"/>
        <v>3.4545454545454546</v>
      </c>
      <c r="BL6" s="260">
        <f t="shared" si="1"/>
        <v>4.5555555555555554</v>
      </c>
      <c r="BM6" s="260">
        <f t="shared" si="1"/>
        <v>4.3636363636363633</v>
      </c>
      <c r="BN6" s="260">
        <f t="shared" si="1"/>
        <v>4.4285714285714288</v>
      </c>
      <c r="BO6" s="262">
        <f t="shared" si="1"/>
        <v>4.2727272727272725</v>
      </c>
      <c r="BP6" s="262">
        <f t="shared" si="1"/>
        <v>4.333333333333333</v>
      </c>
      <c r="BQ6" s="264">
        <f>+COUNTIFS($E$6:$E$501,"Muller",$H$6:$H$501,Z6)</f>
        <v>12</v>
      </c>
      <c r="BR6" s="265"/>
      <c r="BS6" s="259">
        <f>+AVERAGEIFS(I$6:I$501,$H$6:$H$501,$Z6,$E$6:$E$501,"Home")</f>
        <v>4.6111111111111107</v>
      </c>
      <c r="BT6" s="260">
        <f t="shared" ref="BT6:CG6" si="2">+AVERAGEIFS(J$6:J$501,$H$6:$H$501,$Z6,$E$6:$E$501,"Home")</f>
        <v>4.4117647058823533</v>
      </c>
      <c r="BU6" s="260">
        <f t="shared" si="2"/>
        <v>3.9333333333333331</v>
      </c>
      <c r="BV6" s="260">
        <f t="shared" si="2"/>
        <v>4.333333333333333</v>
      </c>
      <c r="BW6" s="260">
        <f t="shared" si="2"/>
        <v>3.8823529411764706</v>
      </c>
      <c r="BX6" s="260">
        <f t="shared" si="2"/>
        <v>2.9230769230769229</v>
      </c>
      <c r="BY6" s="259">
        <f t="shared" si="2"/>
        <v>3.6470588235294117</v>
      </c>
      <c r="BZ6" s="261">
        <f t="shared" si="2"/>
        <v>4.0625</v>
      </c>
      <c r="CA6" s="259">
        <f t="shared" si="2"/>
        <v>4.166666666666667</v>
      </c>
      <c r="CB6" s="261">
        <f t="shared" si="2"/>
        <v>3.4117647058823528</v>
      </c>
      <c r="CC6" s="260">
        <f t="shared" si="2"/>
        <v>4.5333333333333332</v>
      </c>
      <c r="CD6" s="260">
        <f t="shared" si="2"/>
        <v>4.4444444444444446</v>
      </c>
      <c r="CE6" s="260">
        <f t="shared" si="2"/>
        <v>4.375</v>
      </c>
      <c r="CF6" s="262">
        <f t="shared" si="2"/>
        <v>4.0555555555555554</v>
      </c>
      <c r="CG6" s="262">
        <f t="shared" si="2"/>
        <v>4.3529411764705879</v>
      </c>
      <c r="CH6" s="247">
        <f>+COUNTIFS($E$6:$E$501,"Home",$H$6:$H$501,Z6)</f>
        <v>18</v>
      </c>
      <c r="CI6" s="57"/>
      <c r="CJ6" s="276">
        <f>+AVERAGE(BB6:BG6)</f>
        <v>4.0753367003367007</v>
      </c>
      <c r="CK6" s="277">
        <f>+AVERAGE(BS6:BX6)</f>
        <v>4.0158287246522546</v>
      </c>
      <c r="CL6" s="276">
        <f>+AVERAGE(BH6:BI6)</f>
        <v>4.4090909090909083</v>
      </c>
      <c r="CM6" s="277">
        <f>+AVERAGE(BY6:BZ6)</f>
        <v>3.8547794117647056</v>
      </c>
      <c r="CN6" s="276">
        <f>+AVERAGE(BJ6:BK6)</f>
        <v>3.8106060606060606</v>
      </c>
      <c r="CO6" s="277">
        <f>+AVERAGE(CA6:CB6)</f>
        <v>3.7892156862745097</v>
      </c>
      <c r="CP6" s="276">
        <f>+AVERAGE(BL6:BN6)</f>
        <v>4.4492544492544495</v>
      </c>
      <c r="CQ6" s="277">
        <f>+AVERAGE(CC6:CE6)</f>
        <v>4.450925925925926</v>
      </c>
      <c r="CR6" s="276">
        <f>+AVERAGE(BO6)</f>
        <v>4.2727272727272725</v>
      </c>
      <c r="CS6" s="277">
        <f>+AVERAGE(CF6)</f>
        <v>4.0555555555555554</v>
      </c>
      <c r="CT6" s="276">
        <f>+AVERAGE(BP6)</f>
        <v>4.333333333333333</v>
      </c>
      <c r="CU6" s="277">
        <f t="shared" ref="CU6" si="3">+AVERAGE(CG6)</f>
        <v>4.3529411764705879</v>
      </c>
      <c r="CV6" s="276">
        <f>+AVERAGE(CJ6,CL6,CN6,CP6,CR6, CT6)</f>
        <v>4.2250581208914539</v>
      </c>
      <c r="CW6" s="278">
        <f>+AVERAGE(CK6,CM6,CO6,CQ6,CS6,CU6)</f>
        <v>4.0865410801072564</v>
      </c>
    </row>
    <row r="7" spans="2:101" ht="30" customHeight="1">
      <c r="B7" s="195">
        <v>2</v>
      </c>
      <c r="C7" s="196">
        <v>44742</v>
      </c>
      <c r="D7" s="195" t="s">
        <v>134</v>
      </c>
      <c r="E7" s="195" t="s">
        <v>95</v>
      </c>
      <c r="F7" s="195" t="s">
        <v>97</v>
      </c>
      <c r="G7" s="195" t="s">
        <v>44</v>
      </c>
      <c r="H7" s="197" t="s">
        <v>293</v>
      </c>
      <c r="I7" s="207">
        <v>5</v>
      </c>
      <c r="J7" s="208" t="s">
        <v>176</v>
      </c>
      <c r="K7" s="208">
        <v>5</v>
      </c>
      <c r="L7" s="208">
        <v>5</v>
      </c>
      <c r="M7" s="208">
        <v>5</v>
      </c>
      <c r="N7" s="208">
        <v>5</v>
      </c>
      <c r="O7" s="207">
        <v>5</v>
      </c>
      <c r="P7" s="209">
        <v>5</v>
      </c>
      <c r="Q7" s="207">
        <v>5</v>
      </c>
      <c r="R7" s="209">
        <v>2</v>
      </c>
      <c r="S7" s="208">
        <v>5</v>
      </c>
      <c r="T7" s="208">
        <v>4</v>
      </c>
      <c r="U7" s="208">
        <v>4</v>
      </c>
      <c r="V7" s="210">
        <v>5</v>
      </c>
      <c r="W7" s="210">
        <v>5</v>
      </c>
      <c r="X7" s="62"/>
      <c r="Y7" s="238" t="s">
        <v>161</v>
      </c>
      <c r="Z7" s="197" t="s">
        <v>89</v>
      </c>
      <c r="AA7" s="197" t="s">
        <v>131</v>
      </c>
      <c r="AB7" s="239">
        <f t="shared" ref="AB7:AB44" si="4">+AVERAGEIF($H$6:$H$501,$Z7,I$6:I$501)</f>
        <v>4.1538461538461542</v>
      </c>
      <c r="AC7" s="240">
        <f t="shared" ref="AC7:AC44" si="5">+AVERAGEIF($H$6:$H$501,$Z7,J$6:J$501)</f>
        <v>3.8461538461538463</v>
      </c>
      <c r="AD7" s="240">
        <f t="shared" ref="AD7:AD44" si="6">+AVERAGEIF($H$6:$H$501,$Z7,K$6:K$501)</f>
        <v>3.5454545454545454</v>
      </c>
      <c r="AE7" s="240">
        <f t="shared" ref="AE7:AE44" si="7">+AVERAGEIF($H$6:$H$501,$Z7,L$6:L$501)</f>
        <v>4.5384615384615383</v>
      </c>
      <c r="AF7" s="240">
        <f t="shared" ref="AF7:AF44" si="8">+AVERAGEIF($H$6:$H$501,$Z7,M$6:M$501)</f>
        <v>4.384615384615385</v>
      </c>
      <c r="AG7" s="240">
        <f t="shared" ref="AG7:AG44" si="9">+AVERAGEIF($H$6:$H$501,$Z7,N$6:N$501)</f>
        <v>3</v>
      </c>
      <c r="AH7" s="239">
        <f t="shared" ref="AH7:AH44" si="10">+AVERAGEIF($H$6:$H$501,$Z7,O$6:O$501)</f>
        <v>3.6153846153846154</v>
      </c>
      <c r="AI7" s="241">
        <f t="shared" ref="AI7:AI44" si="11">+AVERAGEIF($H$6:$H$501,$Z7,P$6:P$501)</f>
        <v>3.8461538461538463</v>
      </c>
      <c r="AJ7" s="239">
        <f t="shared" ref="AJ7:AJ44" si="12">+AVERAGEIF($H$6:$H$501,$Z7,Q$6:Q$501)</f>
        <v>4.384615384615385</v>
      </c>
      <c r="AK7" s="241">
        <f t="shared" ref="AK7:AK44" si="13">+AVERAGEIF($H$6:$H$501,$Z7,R$6:R$501)</f>
        <v>3.1538461538461537</v>
      </c>
      <c r="AL7" s="240">
        <f t="shared" ref="AL7:AL44" si="14">+AVERAGEIF($H$6:$H$501,$Z7,S$6:S$501)</f>
        <v>3.9090909090909092</v>
      </c>
      <c r="AM7" s="240">
        <f t="shared" ref="AM7:AM44" si="15">+AVERAGEIF($H$6:$H$501,$Z7,T$6:T$501)</f>
        <v>3.6923076923076925</v>
      </c>
      <c r="AN7" s="240">
        <f t="shared" ref="AN7:AN44" si="16">+AVERAGEIF($H$6:$H$501,$Z7,U$6:U$501)</f>
        <v>3.8333333333333335</v>
      </c>
      <c r="AO7" s="242">
        <f t="shared" ref="AO7:AO44" si="17">+AVERAGEIF($H$6:$H$501,$Z7,V$6:V$501)</f>
        <v>4.2307692307692308</v>
      </c>
      <c r="AP7" s="242">
        <f t="shared" ref="AP7:AP44" si="18">+AVERAGEIF($H$6:$H$501,$Z7,W$6:W$501)</f>
        <v>3.8333333333333335</v>
      </c>
      <c r="AQ7" s="240"/>
      <c r="AR7" s="243">
        <f t="shared" ref="AR7:AR44" si="19">AVERAGE(AB7:AG7)</f>
        <v>3.9114219114219111</v>
      </c>
      <c r="AS7" s="244">
        <f t="shared" ref="AS7:AS44" si="20">AVERAGE(AH7:AI7)</f>
        <v>3.7307692307692308</v>
      </c>
      <c r="AT7" s="244">
        <f t="shared" ref="AT7:AT44" si="21">AVERAGE(AJ7:AK7)</f>
        <v>3.7692307692307692</v>
      </c>
      <c r="AU7" s="244">
        <f t="shared" ref="AU7:AU44" si="22">AVERAGE(AL7:AN7)</f>
        <v>3.8115773115773117</v>
      </c>
      <c r="AV7" s="244">
        <f t="shared" ref="AV7:AV44" si="23">AVERAGE(AO7)</f>
        <v>4.2307692307692308</v>
      </c>
      <c r="AW7" s="245">
        <f t="shared" ref="AW7:AW44" si="24">AVERAGE(AP7)</f>
        <v>3.8333333333333335</v>
      </c>
      <c r="AX7" s="246">
        <f t="shared" ref="AX7:AX44" si="25">AVERAGE(AR7:AW7)</f>
        <v>3.8811836311836312</v>
      </c>
      <c r="AY7" s="247">
        <f t="shared" ref="AY7:AY44" si="26">+COUNTIF($H$6:$H$501,Z7)</f>
        <v>13</v>
      </c>
      <c r="AZ7" s="60"/>
      <c r="BA7" s="60"/>
      <c r="BB7" s="239">
        <f t="shared" ref="BB7:BB44" si="27">+AVERAGEIFS(I$6:I$501,$H$6:$H$501,$Z7,$E$6:$E$501,"Muller")</f>
        <v>4.25</v>
      </c>
      <c r="BC7" s="240">
        <f t="shared" ref="BC7:BC44" si="28">+AVERAGEIFS(J$6:J$501,$H$6:$H$501,$Z7,$E$6:$E$501,"Muller")</f>
        <v>3.5</v>
      </c>
      <c r="BD7" s="240">
        <f t="shared" ref="BD7:BD44" si="29">+AVERAGEIFS(K$6:K$501,$H$6:$H$501,$Z7,$E$6:$E$501,"Muller")</f>
        <v>3.75</v>
      </c>
      <c r="BE7" s="240">
        <f t="shared" ref="BE7:BE44" si="30">+AVERAGEIFS(L$6:L$501,$H$6:$H$501,$Z7,$E$6:$E$501,"Muller")</f>
        <v>4.5</v>
      </c>
      <c r="BF7" s="240">
        <f t="shared" ref="BF7:BF44" si="31">+AVERAGEIFS(M$6:M$501,$H$6:$H$501,$Z7,$E$6:$E$501,"Muller")</f>
        <v>4.5</v>
      </c>
      <c r="BG7" s="240">
        <f t="shared" ref="BG7:BG44" si="32">+AVERAGEIFS(N$6:N$501,$H$6:$H$501,$Z7,$E$6:$E$501,"Muller")</f>
        <v>2.3333333333333335</v>
      </c>
      <c r="BH7" s="239">
        <f t="shared" ref="BH7:BH44" si="33">+AVERAGEIFS(O$6:O$501,$H$6:$H$501,$Z7,$E$6:$E$501,"Muller")</f>
        <v>3.5</v>
      </c>
      <c r="BI7" s="241">
        <f t="shared" ref="BI7:BI44" si="34">+AVERAGEIFS(P$6:P$501,$H$6:$H$501,$Z7,$E$6:$E$501,"Muller")</f>
        <v>3.5</v>
      </c>
      <c r="BJ7" s="239">
        <f t="shared" ref="BJ7:BJ44" si="35">+AVERAGEIFS(Q$6:Q$501,$H$6:$H$501,$Z7,$E$6:$E$501,"Muller")</f>
        <v>4.5</v>
      </c>
      <c r="BK7" s="241">
        <f t="shared" ref="BK7:BK44" si="36">+AVERAGEIFS(R$6:R$501,$H$6:$H$501,$Z7,$E$6:$E$501,"Muller")</f>
        <v>3.5</v>
      </c>
      <c r="BL7" s="240">
        <f t="shared" ref="BL7:BL44" si="37">+AVERAGEIFS(S$6:S$501,$H$6:$H$501,$Z7,$E$6:$E$501,"Muller")</f>
        <v>4</v>
      </c>
      <c r="BM7" s="240">
        <f t="shared" ref="BM7:BM44" si="38">+AVERAGEIFS(T$6:T$501,$H$6:$H$501,$Z7,$E$6:$E$501,"Muller")</f>
        <v>3.75</v>
      </c>
      <c r="BN7" s="240">
        <f t="shared" ref="BN7:BN44" si="39">+AVERAGEIFS(U$6:U$501,$H$6:$H$501,$Z7,$E$6:$E$501,"Muller")</f>
        <v>4</v>
      </c>
      <c r="BO7" s="242">
        <f t="shared" ref="BO7:BO44" si="40">+AVERAGEIFS(V$6:V$501,$H$6:$H$501,$Z7,$E$6:$E$501,"Muller")</f>
        <v>4</v>
      </c>
      <c r="BP7" s="242">
        <f t="shared" ref="BP7:BP44" si="41">+AVERAGEIFS(W$6:W$501,$H$6:$H$501,$Z7,$E$6:$E$501,"Muller")</f>
        <v>4</v>
      </c>
      <c r="BQ7" s="247">
        <f t="shared" ref="BQ7:BQ44" si="42">+COUNTIFS($E$6:$E$501,"Muller",$H$6:$H$501,Z7)</f>
        <v>4</v>
      </c>
      <c r="BR7" s="265"/>
      <c r="BS7" s="239">
        <f t="shared" ref="BS7:BS44" si="43">+AVERAGEIFS(I$6:I$501,$H$6:$H$501,$Z7,$E$6:$E$501,"Home")</f>
        <v>4.125</v>
      </c>
      <c r="BT7" s="240">
        <f t="shared" ref="BT7:BT44" si="44">+AVERAGEIFS(J$6:J$501,$H$6:$H$501,$Z7,$E$6:$E$501,"Home")</f>
        <v>3.875</v>
      </c>
      <c r="BU7" s="240">
        <f t="shared" ref="BU7:BU44" si="45">+AVERAGEIFS(K$6:K$501,$H$6:$H$501,$Z7,$E$6:$E$501,"Home")</f>
        <v>3.6666666666666665</v>
      </c>
      <c r="BV7" s="240">
        <f t="shared" ref="BV7:BV44" si="46">+AVERAGEIFS(L$6:L$501,$H$6:$H$501,$Z7,$E$6:$E$501,"Home")</f>
        <v>4.625</v>
      </c>
      <c r="BW7" s="240">
        <f t="shared" ref="BW7:BW44" si="47">+AVERAGEIFS(M$6:M$501,$H$6:$H$501,$Z7,$E$6:$E$501,"Home")</f>
        <v>4.375</v>
      </c>
      <c r="BX7" s="240">
        <f t="shared" ref="BX7:BX44" si="48">+AVERAGEIFS(N$6:N$501,$H$6:$H$501,$Z7,$E$6:$E$501,"Home")</f>
        <v>3.3333333333333335</v>
      </c>
      <c r="BY7" s="239">
        <f t="shared" ref="BY7:BY44" si="49">+AVERAGEIFS(O$6:O$501,$H$6:$H$501,$Z7,$E$6:$E$501,"Home")</f>
        <v>3.625</v>
      </c>
      <c r="BZ7" s="241">
        <f t="shared" ref="BZ7:BZ44" si="50">+AVERAGEIFS(P$6:P$501,$H$6:$H$501,$Z7,$E$6:$E$501,"Home")</f>
        <v>4</v>
      </c>
      <c r="CA7" s="239">
        <f t="shared" ref="CA7:CA44" si="51">+AVERAGEIFS(Q$6:Q$501,$H$6:$H$501,$Z7,$E$6:$E$501,"Home")</f>
        <v>4.375</v>
      </c>
      <c r="CB7" s="241">
        <f t="shared" ref="CB7:CB44" si="52">+AVERAGEIFS(R$6:R$501,$H$6:$H$501,$Z7,$E$6:$E$501,"Home")</f>
        <v>2.875</v>
      </c>
      <c r="CC7" s="240">
        <f t="shared" ref="CC7:CC44" si="53">+AVERAGEIFS(S$6:S$501,$H$6:$H$501,$Z7,$E$6:$E$501,"Home")</f>
        <v>3.8571428571428572</v>
      </c>
      <c r="CD7" s="240">
        <f t="shared" ref="CD7:CD44" si="54">+AVERAGEIFS(T$6:T$501,$H$6:$H$501,$Z7,$E$6:$E$501,"Home")</f>
        <v>3.5</v>
      </c>
      <c r="CE7" s="240">
        <f t="shared" ref="CE7:CE44" si="55">+AVERAGEIFS(U$6:U$501,$H$6:$H$501,$Z7,$E$6:$E$501,"Home")</f>
        <v>3.5714285714285716</v>
      </c>
      <c r="CF7" s="242">
        <f t="shared" ref="CF7:CF44" si="56">+AVERAGEIFS(V$6:V$501,$H$6:$H$501,$Z7,$E$6:$E$501,"Home")</f>
        <v>4.25</v>
      </c>
      <c r="CG7" s="242">
        <f t="shared" ref="CG7:CG44" si="57">+AVERAGEIFS(W$6:W$501,$H$6:$H$501,$Z7,$E$6:$E$501,"Home")</f>
        <v>3.7142857142857144</v>
      </c>
      <c r="CH7" s="247">
        <f t="shared" ref="CH7:CH44" si="58">+COUNTIFS($E$6:$E$501,"Home",$H$6:$H$501,Z7)</f>
        <v>8</v>
      </c>
      <c r="CI7" s="60"/>
      <c r="CJ7" s="276">
        <f t="shared" ref="CJ7:CJ44" si="59">+AVERAGE(BB7:BG7)</f>
        <v>3.8055555555555554</v>
      </c>
      <c r="CK7" s="277">
        <f t="shared" ref="CK7:CK44" si="60">+AVERAGE(BS7:BX7)</f>
        <v>3.9999999999999996</v>
      </c>
      <c r="CL7" s="276">
        <f t="shared" ref="CL7:CL44" si="61">+AVERAGE(BH7:BI7)</f>
        <v>3.5</v>
      </c>
      <c r="CM7" s="277">
        <f t="shared" ref="CM7:CM44" si="62">+AVERAGE(BY7:BZ7)</f>
        <v>3.8125</v>
      </c>
      <c r="CN7" s="276">
        <f t="shared" ref="CN7:CN44" si="63">+AVERAGE(BJ7:BK7)</f>
        <v>4</v>
      </c>
      <c r="CO7" s="277">
        <f t="shared" ref="CO7:CO44" si="64">+AVERAGE(CA7:CB7)</f>
        <v>3.625</v>
      </c>
      <c r="CP7" s="276">
        <f t="shared" ref="CP7:CP44" si="65">+AVERAGE(BL7:BN7)</f>
        <v>3.9166666666666665</v>
      </c>
      <c r="CQ7" s="277">
        <f t="shared" ref="CQ7:CQ44" si="66">+AVERAGE(CC7:CE7)</f>
        <v>3.6428571428571428</v>
      </c>
      <c r="CR7" s="276">
        <f t="shared" ref="CR7:CR44" si="67">+AVERAGE(BO7)</f>
        <v>4</v>
      </c>
      <c r="CS7" s="277">
        <f t="shared" ref="CS7:CS44" si="68">+AVERAGE(CF7)</f>
        <v>4.25</v>
      </c>
      <c r="CT7" s="276">
        <f t="shared" ref="CT7:CT44" si="69">+AVERAGE(BP7)</f>
        <v>4</v>
      </c>
      <c r="CU7" s="277">
        <f t="shared" ref="CU7:CU44" si="70">+AVERAGE(CG7)</f>
        <v>3.7142857142857144</v>
      </c>
      <c r="CV7" s="276">
        <f t="shared" ref="CV7:CV44" si="71">+AVERAGE(CJ7,CL7,CN7,CP7,CR7, CT7)</f>
        <v>3.8703703703703702</v>
      </c>
      <c r="CW7" s="278">
        <f t="shared" ref="CW7:CW44" si="72">+AVERAGE(CK7,CM7,CO7,CQ7,CS7,CU7)</f>
        <v>3.8407738095238098</v>
      </c>
    </row>
    <row r="8" spans="2:101" ht="30" customHeight="1">
      <c r="B8" s="195">
        <v>3</v>
      </c>
      <c r="C8" s="196">
        <v>44742</v>
      </c>
      <c r="D8" s="195" t="s">
        <v>134</v>
      </c>
      <c r="E8" s="195" t="s">
        <v>94</v>
      </c>
      <c r="F8" s="195" t="s">
        <v>98</v>
      </c>
      <c r="G8" s="195" t="s">
        <v>44</v>
      </c>
      <c r="H8" s="197" t="s">
        <v>293</v>
      </c>
      <c r="I8" s="207">
        <v>5</v>
      </c>
      <c r="J8" s="208">
        <v>4</v>
      </c>
      <c r="K8" s="208">
        <v>3</v>
      </c>
      <c r="L8" s="208">
        <v>5</v>
      </c>
      <c r="M8" s="208">
        <v>4</v>
      </c>
      <c r="N8" s="208">
        <v>3</v>
      </c>
      <c r="O8" s="207">
        <v>4</v>
      </c>
      <c r="P8" s="209">
        <v>4</v>
      </c>
      <c r="Q8" s="207">
        <v>4</v>
      </c>
      <c r="R8" s="209">
        <v>2</v>
      </c>
      <c r="S8" s="208">
        <v>4</v>
      </c>
      <c r="T8" s="208">
        <v>3</v>
      </c>
      <c r="U8" s="208">
        <v>3</v>
      </c>
      <c r="V8" s="210">
        <v>4</v>
      </c>
      <c r="W8" s="210">
        <v>4</v>
      </c>
      <c r="X8" s="62"/>
      <c r="Y8" s="238" t="s">
        <v>34</v>
      </c>
      <c r="Z8" s="197" t="s">
        <v>72</v>
      </c>
      <c r="AA8" s="197" t="s">
        <v>131</v>
      </c>
      <c r="AB8" s="239">
        <f t="shared" si="4"/>
        <v>4.1428571428571432</v>
      </c>
      <c r="AC8" s="240">
        <f t="shared" si="5"/>
        <v>4.1428571428571432</v>
      </c>
      <c r="AD8" s="240">
        <f t="shared" si="6"/>
        <v>3.5714285714285716</v>
      </c>
      <c r="AE8" s="240">
        <f t="shared" si="7"/>
        <v>4.0952380952380949</v>
      </c>
      <c r="AF8" s="240">
        <f t="shared" si="8"/>
        <v>4.3809523809523814</v>
      </c>
      <c r="AG8" s="240">
        <f t="shared" si="9"/>
        <v>2.85</v>
      </c>
      <c r="AH8" s="239">
        <f t="shared" si="10"/>
        <v>3.7894736842105261</v>
      </c>
      <c r="AI8" s="241">
        <f t="shared" si="11"/>
        <v>4.1052631578947372</v>
      </c>
      <c r="AJ8" s="239">
        <f t="shared" si="12"/>
        <v>4.1333333333333337</v>
      </c>
      <c r="AK8" s="241">
        <f t="shared" si="13"/>
        <v>3.6</v>
      </c>
      <c r="AL8" s="240">
        <f t="shared" si="14"/>
        <v>4.375</v>
      </c>
      <c r="AM8" s="240">
        <f t="shared" si="15"/>
        <v>4.1052631578947372</v>
      </c>
      <c r="AN8" s="240">
        <f t="shared" si="16"/>
        <v>4.25</v>
      </c>
      <c r="AO8" s="242">
        <f t="shared" si="17"/>
        <v>4.0526315789473681</v>
      </c>
      <c r="AP8" s="242">
        <f t="shared" si="18"/>
        <v>4.2105263157894735</v>
      </c>
      <c r="AQ8" s="240"/>
      <c r="AR8" s="243">
        <f t="shared" si="19"/>
        <v>3.8638888888888894</v>
      </c>
      <c r="AS8" s="244">
        <f t="shared" si="20"/>
        <v>3.9473684210526319</v>
      </c>
      <c r="AT8" s="244">
        <f t="shared" si="21"/>
        <v>3.8666666666666671</v>
      </c>
      <c r="AU8" s="244">
        <f t="shared" si="22"/>
        <v>4.2434210526315788</v>
      </c>
      <c r="AV8" s="244">
        <f t="shared" si="23"/>
        <v>4.0526315789473681</v>
      </c>
      <c r="AW8" s="245">
        <f t="shared" si="24"/>
        <v>4.2105263157894735</v>
      </c>
      <c r="AX8" s="246">
        <f t="shared" si="25"/>
        <v>4.0307504873294349</v>
      </c>
      <c r="AY8" s="247">
        <f t="shared" si="26"/>
        <v>22</v>
      </c>
      <c r="AZ8" s="60"/>
      <c r="BA8" s="60"/>
      <c r="BB8" s="239">
        <f t="shared" si="27"/>
        <v>4.0769230769230766</v>
      </c>
      <c r="BC8" s="240">
        <f t="shared" si="28"/>
        <v>4.1538461538461542</v>
      </c>
      <c r="BD8" s="240">
        <f t="shared" si="29"/>
        <v>3.6923076923076925</v>
      </c>
      <c r="BE8" s="240">
        <f t="shared" si="30"/>
        <v>3.9230769230769229</v>
      </c>
      <c r="BF8" s="240">
        <f t="shared" si="31"/>
        <v>4.25</v>
      </c>
      <c r="BG8" s="240">
        <f t="shared" si="32"/>
        <v>2.9230769230769229</v>
      </c>
      <c r="BH8" s="239">
        <f t="shared" si="33"/>
        <v>3.5454545454545454</v>
      </c>
      <c r="BI8" s="241">
        <f t="shared" si="34"/>
        <v>4.0909090909090908</v>
      </c>
      <c r="BJ8" s="239">
        <f t="shared" si="35"/>
        <v>4.1111111111111107</v>
      </c>
      <c r="BK8" s="241">
        <f t="shared" si="36"/>
        <v>3.3333333333333335</v>
      </c>
      <c r="BL8" s="240">
        <f t="shared" si="37"/>
        <v>4.333333333333333</v>
      </c>
      <c r="BM8" s="240">
        <f t="shared" si="38"/>
        <v>4.1818181818181817</v>
      </c>
      <c r="BN8" s="240">
        <f t="shared" si="39"/>
        <v>4.1111111111111107</v>
      </c>
      <c r="BO8" s="242">
        <f t="shared" si="40"/>
        <v>4.083333333333333</v>
      </c>
      <c r="BP8" s="242">
        <f t="shared" si="41"/>
        <v>4.2727272727272725</v>
      </c>
      <c r="BQ8" s="247">
        <f t="shared" si="42"/>
        <v>13</v>
      </c>
      <c r="BR8" s="265"/>
      <c r="BS8" s="239">
        <f t="shared" si="43"/>
        <v>4.5714285714285712</v>
      </c>
      <c r="BT8" s="240">
        <f t="shared" si="44"/>
        <v>4.2857142857142856</v>
      </c>
      <c r="BU8" s="240">
        <f t="shared" si="45"/>
        <v>3.2857142857142856</v>
      </c>
      <c r="BV8" s="240">
        <f t="shared" si="46"/>
        <v>4.4285714285714288</v>
      </c>
      <c r="BW8" s="240">
        <f t="shared" si="47"/>
        <v>4.875</v>
      </c>
      <c r="BX8" s="240">
        <f t="shared" si="48"/>
        <v>3</v>
      </c>
      <c r="BY8" s="239">
        <f t="shared" si="49"/>
        <v>4.2857142857142856</v>
      </c>
      <c r="BZ8" s="241">
        <f t="shared" si="50"/>
        <v>4.4285714285714288</v>
      </c>
      <c r="CA8" s="239">
        <f t="shared" si="51"/>
        <v>4.2</v>
      </c>
      <c r="CB8" s="241">
        <f t="shared" si="52"/>
        <v>4.4000000000000004</v>
      </c>
      <c r="CC8" s="240">
        <f t="shared" si="53"/>
        <v>4.333333333333333</v>
      </c>
      <c r="CD8" s="240">
        <f t="shared" si="54"/>
        <v>4.2857142857142856</v>
      </c>
      <c r="CE8" s="240">
        <f t="shared" si="55"/>
        <v>4.333333333333333</v>
      </c>
      <c r="CF8" s="242">
        <f t="shared" si="56"/>
        <v>4.333333333333333</v>
      </c>
      <c r="CG8" s="242">
        <f t="shared" si="57"/>
        <v>4.2857142857142856</v>
      </c>
      <c r="CH8" s="247">
        <f t="shared" si="58"/>
        <v>8</v>
      </c>
      <c r="CI8" s="60"/>
      <c r="CJ8" s="276">
        <f t="shared" si="59"/>
        <v>3.8365384615384617</v>
      </c>
      <c r="CK8" s="277">
        <f t="shared" si="60"/>
        <v>4.0744047619047619</v>
      </c>
      <c r="CL8" s="276">
        <f t="shared" si="61"/>
        <v>3.8181818181818183</v>
      </c>
      <c r="CM8" s="277">
        <f t="shared" si="62"/>
        <v>4.3571428571428577</v>
      </c>
      <c r="CN8" s="276">
        <f t="shared" si="63"/>
        <v>3.7222222222222223</v>
      </c>
      <c r="CO8" s="277">
        <f t="shared" si="64"/>
        <v>4.3000000000000007</v>
      </c>
      <c r="CP8" s="276">
        <f t="shared" si="65"/>
        <v>4.2087542087542085</v>
      </c>
      <c r="CQ8" s="277">
        <f t="shared" si="66"/>
        <v>4.3174603174603172</v>
      </c>
      <c r="CR8" s="276">
        <f t="shared" si="67"/>
        <v>4.083333333333333</v>
      </c>
      <c r="CS8" s="277">
        <f t="shared" si="68"/>
        <v>4.333333333333333</v>
      </c>
      <c r="CT8" s="276">
        <f t="shared" si="69"/>
        <v>4.2727272727272725</v>
      </c>
      <c r="CU8" s="277">
        <f t="shared" si="70"/>
        <v>4.2857142857142856</v>
      </c>
      <c r="CV8" s="276">
        <f t="shared" si="71"/>
        <v>3.9902928861262192</v>
      </c>
      <c r="CW8" s="278">
        <f t="shared" si="72"/>
        <v>4.2780092592592593</v>
      </c>
    </row>
    <row r="9" spans="2:101" ht="30" customHeight="1">
      <c r="B9" s="195">
        <v>4</v>
      </c>
      <c r="C9" s="196">
        <v>44742</v>
      </c>
      <c r="D9" s="195" t="s">
        <v>134</v>
      </c>
      <c r="E9" s="195" t="s">
        <v>94</v>
      </c>
      <c r="F9" s="195" t="s">
        <v>96</v>
      </c>
      <c r="G9" s="195" t="s">
        <v>44</v>
      </c>
      <c r="H9" s="197" t="s">
        <v>293</v>
      </c>
      <c r="I9" s="207">
        <v>5</v>
      </c>
      <c r="J9" s="208">
        <v>5</v>
      </c>
      <c r="K9" s="208">
        <v>5</v>
      </c>
      <c r="L9" s="208">
        <v>5</v>
      </c>
      <c r="M9" s="208">
        <v>5</v>
      </c>
      <c r="N9" s="208">
        <v>5</v>
      </c>
      <c r="O9" s="207">
        <v>4</v>
      </c>
      <c r="P9" s="209">
        <v>5</v>
      </c>
      <c r="Q9" s="207">
        <v>5</v>
      </c>
      <c r="R9" s="209">
        <v>5</v>
      </c>
      <c r="S9" s="208">
        <v>5</v>
      </c>
      <c r="T9" s="208">
        <v>5</v>
      </c>
      <c r="U9" s="208">
        <v>5</v>
      </c>
      <c r="V9" s="210">
        <v>5</v>
      </c>
      <c r="W9" s="210">
        <v>5</v>
      </c>
      <c r="X9" s="62"/>
      <c r="Y9" s="238" t="s">
        <v>22</v>
      </c>
      <c r="Z9" s="197" t="s">
        <v>67</v>
      </c>
      <c r="AA9" s="197" t="s">
        <v>131</v>
      </c>
      <c r="AB9" s="239">
        <f t="shared" si="4"/>
        <v>4</v>
      </c>
      <c r="AC9" s="240">
        <f t="shared" si="5"/>
        <v>4</v>
      </c>
      <c r="AD9" s="240">
        <f t="shared" si="6"/>
        <v>4.1071428571428568</v>
      </c>
      <c r="AE9" s="240">
        <f t="shared" si="7"/>
        <v>4</v>
      </c>
      <c r="AF9" s="240">
        <f t="shared" si="8"/>
        <v>4.3</v>
      </c>
      <c r="AG9" s="240">
        <f t="shared" si="9"/>
        <v>3.4230769230769229</v>
      </c>
      <c r="AH9" s="239">
        <f t="shared" si="10"/>
        <v>3.5714285714285716</v>
      </c>
      <c r="AI9" s="241">
        <f t="shared" si="11"/>
        <v>3.6551724137931036</v>
      </c>
      <c r="AJ9" s="239">
        <f t="shared" si="12"/>
        <v>4.25</v>
      </c>
      <c r="AK9" s="241">
        <f t="shared" si="13"/>
        <v>3.6785714285714284</v>
      </c>
      <c r="AL9" s="240">
        <f t="shared" si="14"/>
        <v>4.6071428571428568</v>
      </c>
      <c r="AM9" s="240">
        <f t="shared" si="15"/>
        <v>3.5</v>
      </c>
      <c r="AN9" s="240">
        <f t="shared" si="16"/>
        <v>3.7391304347826089</v>
      </c>
      <c r="AO9" s="242">
        <f t="shared" si="17"/>
        <v>4.645161290322581</v>
      </c>
      <c r="AP9" s="242">
        <f t="shared" si="18"/>
        <v>4.290322580645161</v>
      </c>
      <c r="AQ9" s="240"/>
      <c r="AR9" s="243">
        <f t="shared" si="19"/>
        <v>3.9717032967032968</v>
      </c>
      <c r="AS9" s="244">
        <f t="shared" si="20"/>
        <v>3.6133004926108376</v>
      </c>
      <c r="AT9" s="244">
        <f t="shared" si="21"/>
        <v>3.9642857142857144</v>
      </c>
      <c r="AU9" s="244">
        <f t="shared" si="22"/>
        <v>3.9487577639751557</v>
      </c>
      <c r="AV9" s="244">
        <f t="shared" si="23"/>
        <v>4.645161290322581</v>
      </c>
      <c r="AW9" s="245">
        <f t="shared" si="24"/>
        <v>4.290322580645161</v>
      </c>
      <c r="AX9" s="246">
        <f t="shared" si="25"/>
        <v>4.072255189757124</v>
      </c>
      <c r="AY9" s="247">
        <f t="shared" si="26"/>
        <v>32</v>
      </c>
      <c r="AZ9" s="60"/>
      <c r="BA9" s="60"/>
      <c r="BB9" s="239">
        <f t="shared" si="27"/>
        <v>4.0526315789473681</v>
      </c>
      <c r="BC9" s="240">
        <f t="shared" si="28"/>
        <v>4</v>
      </c>
      <c r="BD9" s="240">
        <f t="shared" si="29"/>
        <v>4.1052631578947372</v>
      </c>
      <c r="BE9" s="240">
        <f t="shared" si="30"/>
        <v>4.1052631578947372</v>
      </c>
      <c r="BF9" s="240">
        <f t="shared" si="31"/>
        <v>4.3</v>
      </c>
      <c r="BG9" s="240">
        <f t="shared" si="32"/>
        <v>3.4705882352941178</v>
      </c>
      <c r="BH9" s="239">
        <f t="shared" si="33"/>
        <v>3.5555555555555554</v>
      </c>
      <c r="BI9" s="241">
        <f t="shared" si="34"/>
        <v>3.5789473684210527</v>
      </c>
      <c r="BJ9" s="239">
        <f t="shared" si="35"/>
        <v>4.166666666666667</v>
      </c>
      <c r="BK9" s="241">
        <f t="shared" si="36"/>
        <v>3.6111111111111112</v>
      </c>
      <c r="BL9" s="240">
        <f t="shared" si="37"/>
        <v>4.5789473684210522</v>
      </c>
      <c r="BM9" s="240">
        <f t="shared" si="38"/>
        <v>3.6842105263157894</v>
      </c>
      <c r="BN9" s="240">
        <f t="shared" si="39"/>
        <v>3.5333333333333332</v>
      </c>
      <c r="BO9" s="242">
        <f t="shared" si="40"/>
        <v>4.6500000000000004</v>
      </c>
      <c r="BP9" s="242">
        <f t="shared" si="41"/>
        <v>4.3</v>
      </c>
      <c r="BQ9" s="247">
        <f t="shared" si="42"/>
        <v>21</v>
      </c>
      <c r="BR9" s="265"/>
      <c r="BS9" s="239">
        <f t="shared" si="43"/>
        <v>3.9</v>
      </c>
      <c r="BT9" s="240">
        <f t="shared" si="44"/>
        <v>4</v>
      </c>
      <c r="BU9" s="240">
        <f t="shared" si="45"/>
        <v>4.1111111111111107</v>
      </c>
      <c r="BV9" s="240">
        <f t="shared" si="46"/>
        <v>3.8</v>
      </c>
      <c r="BW9" s="240">
        <f t="shared" si="47"/>
        <v>4.3</v>
      </c>
      <c r="BX9" s="240">
        <f t="shared" si="48"/>
        <v>3.3333333333333335</v>
      </c>
      <c r="BY9" s="239">
        <f t="shared" si="49"/>
        <v>3.6</v>
      </c>
      <c r="BZ9" s="241">
        <f t="shared" si="50"/>
        <v>3.8</v>
      </c>
      <c r="CA9" s="239">
        <f t="shared" si="51"/>
        <v>4.4000000000000004</v>
      </c>
      <c r="CB9" s="241">
        <f t="shared" si="52"/>
        <v>3.8</v>
      </c>
      <c r="CC9" s="240">
        <f t="shared" si="53"/>
        <v>4.666666666666667</v>
      </c>
      <c r="CD9" s="240">
        <f t="shared" si="54"/>
        <v>3.1818181818181817</v>
      </c>
      <c r="CE9" s="240">
        <f t="shared" si="55"/>
        <v>4.125</v>
      </c>
      <c r="CF9" s="242">
        <f t="shared" si="56"/>
        <v>4.6363636363636367</v>
      </c>
      <c r="CG9" s="242">
        <f t="shared" si="57"/>
        <v>4.2727272727272725</v>
      </c>
      <c r="CH9" s="247">
        <f t="shared" si="58"/>
        <v>11</v>
      </c>
      <c r="CI9" s="60"/>
      <c r="CJ9" s="276">
        <f t="shared" si="59"/>
        <v>4.0056243550051605</v>
      </c>
      <c r="CK9" s="277">
        <f t="shared" si="60"/>
        <v>3.907407407407407</v>
      </c>
      <c r="CL9" s="276">
        <f t="shared" si="61"/>
        <v>3.5672514619883042</v>
      </c>
      <c r="CM9" s="277">
        <f t="shared" si="62"/>
        <v>3.7</v>
      </c>
      <c r="CN9" s="276">
        <f t="shared" si="63"/>
        <v>3.8888888888888893</v>
      </c>
      <c r="CO9" s="277">
        <f t="shared" si="64"/>
        <v>4.0999999999999996</v>
      </c>
      <c r="CP9" s="276">
        <f t="shared" si="65"/>
        <v>3.9321637426900584</v>
      </c>
      <c r="CQ9" s="277">
        <f t="shared" si="66"/>
        <v>3.9911616161616159</v>
      </c>
      <c r="CR9" s="276">
        <f t="shared" si="67"/>
        <v>4.6500000000000004</v>
      </c>
      <c r="CS9" s="277">
        <f t="shared" si="68"/>
        <v>4.6363636363636367</v>
      </c>
      <c r="CT9" s="276">
        <f t="shared" si="69"/>
        <v>4.3</v>
      </c>
      <c r="CU9" s="277">
        <f t="shared" si="70"/>
        <v>4.2727272727272725</v>
      </c>
      <c r="CV9" s="276">
        <f t="shared" si="71"/>
        <v>4.0573214080954019</v>
      </c>
      <c r="CW9" s="278">
        <f t="shared" si="72"/>
        <v>4.1012766554433222</v>
      </c>
    </row>
    <row r="10" spans="2:101" ht="30" customHeight="1">
      <c r="B10" s="195">
        <v>5</v>
      </c>
      <c r="C10" s="196">
        <v>44742</v>
      </c>
      <c r="D10" s="195" t="s">
        <v>134</v>
      </c>
      <c r="E10" s="195" t="s">
        <v>95</v>
      </c>
      <c r="F10" s="195" t="s">
        <v>97</v>
      </c>
      <c r="G10" s="195" t="s">
        <v>22</v>
      </c>
      <c r="H10" s="197" t="s">
        <v>67</v>
      </c>
      <c r="I10" s="207">
        <v>5</v>
      </c>
      <c r="J10" s="208">
        <v>5</v>
      </c>
      <c r="K10" s="208">
        <v>5</v>
      </c>
      <c r="L10" s="208">
        <v>5</v>
      </c>
      <c r="M10" s="208">
        <v>4</v>
      </c>
      <c r="N10" s="208">
        <v>5</v>
      </c>
      <c r="O10" s="207">
        <v>5</v>
      </c>
      <c r="P10" s="209">
        <v>5</v>
      </c>
      <c r="Q10" s="207">
        <v>5</v>
      </c>
      <c r="R10" s="209">
        <v>4</v>
      </c>
      <c r="S10" s="208">
        <v>5</v>
      </c>
      <c r="T10" s="208">
        <v>5</v>
      </c>
      <c r="U10" s="208"/>
      <c r="V10" s="210">
        <v>5</v>
      </c>
      <c r="W10" s="210">
        <v>5</v>
      </c>
      <c r="X10" s="62"/>
      <c r="Y10" s="238" t="s">
        <v>25</v>
      </c>
      <c r="Z10" s="197" t="s">
        <v>92</v>
      </c>
      <c r="AA10" s="197" t="s">
        <v>131</v>
      </c>
      <c r="AB10" s="239">
        <f t="shared" si="4"/>
        <v>4</v>
      </c>
      <c r="AC10" s="240">
        <f t="shared" si="5"/>
        <v>3.5</v>
      </c>
      <c r="AD10" s="240">
        <f t="shared" si="6"/>
        <v>4</v>
      </c>
      <c r="AE10" s="240">
        <f t="shared" si="7"/>
        <v>3.5</v>
      </c>
      <c r="AF10" s="240">
        <f t="shared" si="8"/>
        <v>4</v>
      </c>
      <c r="AG10" s="240">
        <f t="shared" si="9"/>
        <v>3</v>
      </c>
      <c r="AH10" s="239">
        <f t="shared" si="10"/>
        <v>4</v>
      </c>
      <c r="AI10" s="241">
        <f t="shared" si="11"/>
        <v>4</v>
      </c>
      <c r="AJ10" s="239">
        <f t="shared" si="12"/>
        <v>3.5</v>
      </c>
      <c r="AK10" s="241">
        <f t="shared" si="13"/>
        <v>3</v>
      </c>
      <c r="AL10" s="240">
        <f t="shared" si="14"/>
        <v>4.5</v>
      </c>
      <c r="AM10" s="240">
        <f t="shared" si="15"/>
        <v>3</v>
      </c>
      <c r="AN10" s="240">
        <f t="shared" si="16"/>
        <v>4</v>
      </c>
      <c r="AO10" s="242">
        <f t="shared" si="17"/>
        <v>4.5</v>
      </c>
      <c r="AP10" s="242">
        <f t="shared" si="18"/>
        <v>4</v>
      </c>
      <c r="AQ10" s="240"/>
      <c r="AR10" s="243">
        <f t="shared" si="19"/>
        <v>3.6666666666666665</v>
      </c>
      <c r="AS10" s="244">
        <f t="shared" si="20"/>
        <v>4</v>
      </c>
      <c r="AT10" s="244">
        <f t="shared" si="21"/>
        <v>3.25</v>
      </c>
      <c r="AU10" s="244">
        <f t="shared" si="22"/>
        <v>3.8333333333333335</v>
      </c>
      <c r="AV10" s="244">
        <f t="shared" si="23"/>
        <v>4.5</v>
      </c>
      <c r="AW10" s="245">
        <f t="shared" si="24"/>
        <v>4</v>
      </c>
      <c r="AX10" s="246">
        <f t="shared" si="25"/>
        <v>3.875</v>
      </c>
      <c r="AY10" s="247">
        <f t="shared" si="26"/>
        <v>2</v>
      </c>
      <c r="AZ10" s="60"/>
      <c r="BA10" s="60"/>
      <c r="BB10" s="239"/>
      <c r="BC10" s="240"/>
      <c r="BD10" s="240"/>
      <c r="BE10" s="240"/>
      <c r="BF10" s="240"/>
      <c r="BG10" s="240"/>
      <c r="BH10" s="239"/>
      <c r="BI10" s="241"/>
      <c r="BJ10" s="239"/>
      <c r="BK10" s="241"/>
      <c r="BL10" s="240"/>
      <c r="BM10" s="240"/>
      <c r="BN10" s="240"/>
      <c r="BO10" s="242"/>
      <c r="BP10" s="242"/>
      <c r="BQ10" s="247">
        <f t="shared" si="42"/>
        <v>0</v>
      </c>
      <c r="BR10" s="265"/>
      <c r="BS10" s="239">
        <f t="shared" si="43"/>
        <v>4</v>
      </c>
      <c r="BT10" s="240">
        <f t="shared" si="44"/>
        <v>3.5</v>
      </c>
      <c r="BU10" s="240">
        <f t="shared" si="45"/>
        <v>4</v>
      </c>
      <c r="BV10" s="240">
        <f t="shared" si="46"/>
        <v>3.5</v>
      </c>
      <c r="BW10" s="240">
        <f t="shared" si="47"/>
        <v>4</v>
      </c>
      <c r="BX10" s="240">
        <f t="shared" si="48"/>
        <v>3</v>
      </c>
      <c r="BY10" s="239">
        <f t="shared" si="49"/>
        <v>4</v>
      </c>
      <c r="BZ10" s="241">
        <f t="shared" si="50"/>
        <v>4</v>
      </c>
      <c r="CA10" s="239">
        <f t="shared" si="51"/>
        <v>3.5</v>
      </c>
      <c r="CB10" s="241">
        <f t="shared" si="52"/>
        <v>3</v>
      </c>
      <c r="CC10" s="240">
        <f t="shared" si="53"/>
        <v>4.5</v>
      </c>
      <c r="CD10" s="240">
        <f t="shared" si="54"/>
        <v>3</v>
      </c>
      <c r="CE10" s="240">
        <f t="shared" si="55"/>
        <v>4</v>
      </c>
      <c r="CF10" s="242">
        <f t="shared" si="56"/>
        <v>4.5</v>
      </c>
      <c r="CG10" s="242">
        <f t="shared" si="57"/>
        <v>4</v>
      </c>
      <c r="CH10" s="247">
        <f t="shared" si="58"/>
        <v>2</v>
      </c>
      <c r="CI10" s="60"/>
      <c r="CJ10" s="276"/>
      <c r="CK10" s="277">
        <f t="shared" si="60"/>
        <v>3.6666666666666665</v>
      </c>
      <c r="CL10" s="276"/>
      <c r="CM10" s="277">
        <f t="shared" si="62"/>
        <v>4</v>
      </c>
      <c r="CN10" s="276"/>
      <c r="CO10" s="277">
        <f t="shared" si="64"/>
        <v>3.25</v>
      </c>
      <c r="CP10" s="276"/>
      <c r="CQ10" s="277">
        <f t="shared" si="66"/>
        <v>3.8333333333333335</v>
      </c>
      <c r="CR10" s="276"/>
      <c r="CS10" s="277">
        <f t="shared" si="68"/>
        <v>4.5</v>
      </c>
      <c r="CT10" s="276"/>
      <c r="CU10" s="277">
        <f t="shared" si="70"/>
        <v>4</v>
      </c>
      <c r="CV10" s="276"/>
      <c r="CW10" s="278">
        <f t="shared" si="72"/>
        <v>3.875</v>
      </c>
    </row>
    <row r="11" spans="2:101" ht="30" customHeight="1">
      <c r="B11" s="195">
        <v>6</v>
      </c>
      <c r="C11" s="196">
        <v>44742</v>
      </c>
      <c r="D11" s="195" t="s">
        <v>134</v>
      </c>
      <c r="E11" s="195" t="s">
        <v>94</v>
      </c>
      <c r="F11" s="195" t="s">
        <v>97</v>
      </c>
      <c r="G11" s="195" t="s">
        <v>47</v>
      </c>
      <c r="H11" s="197" t="s">
        <v>69</v>
      </c>
      <c r="I11" s="207">
        <v>5</v>
      </c>
      <c r="J11" s="208">
        <v>5</v>
      </c>
      <c r="K11" s="208">
        <v>5</v>
      </c>
      <c r="L11" s="208">
        <v>5</v>
      </c>
      <c r="M11" s="208">
        <v>5</v>
      </c>
      <c r="N11" s="208">
        <v>2</v>
      </c>
      <c r="O11" s="207">
        <v>5</v>
      </c>
      <c r="P11" s="209">
        <v>5</v>
      </c>
      <c r="Q11" s="207">
        <v>5</v>
      </c>
      <c r="R11" s="209">
        <v>5</v>
      </c>
      <c r="S11" s="208">
        <v>5</v>
      </c>
      <c r="T11" s="208">
        <v>1</v>
      </c>
      <c r="U11" s="208">
        <v>1</v>
      </c>
      <c r="V11" s="210">
        <v>4</v>
      </c>
      <c r="W11" s="210">
        <v>5</v>
      </c>
      <c r="X11" s="62"/>
      <c r="Y11" s="238" t="s">
        <v>42</v>
      </c>
      <c r="Z11" s="197" t="s">
        <v>58</v>
      </c>
      <c r="AA11" s="197" t="s">
        <v>131</v>
      </c>
      <c r="AB11" s="239">
        <f t="shared" si="4"/>
        <v>4.4000000000000004</v>
      </c>
      <c r="AC11" s="240">
        <f t="shared" si="5"/>
        <v>4</v>
      </c>
      <c r="AD11" s="240">
        <f t="shared" si="6"/>
        <v>3.6</v>
      </c>
      <c r="AE11" s="240">
        <f t="shared" si="7"/>
        <v>4.2</v>
      </c>
      <c r="AF11" s="240">
        <f t="shared" si="8"/>
        <v>4</v>
      </c>
      <c r="AG11" s="240">
        <f t="shared" si="9"/>
        <v>2.8888888888888888</v>
      </c>
      <c r="AH11" s="239">
        <f t="shared" si="10"/>
        <v>3.3333333333333335</v>
      </c>
      <c r="AI11" s="241">
        <f t="shared" si="11"/>
        <v>3.6666666666666665</v>
      </c>
      <c r="AJ11" s="239">
        <f t="shared" si="12"/>
        <v>4.5</v>
      </c>
      <c r="AK11" s="241">
        <f t="shared" si="13"/>
        <v>3.4444444444444446</v>
      </c>
      <c r="AL11" s="240">
        <f t="shared" si="14"/>
        <v>4.8</v>
      </c>
      <c r="AM11" s="240">
        <f t="shared" si="15"/>
        <v>3.8</v>
      </c>
      <c r="AN11" s="240">
        <f t="shared" si="16"/>
        <v>3.875</v>
      </c>
      <c r="AO11" s="242">
        <f t="shared" si="17"/>
        <v>4.7</v>
      </c>
      <c r="AP11" s="242">
        <f t="shared" si="18"/>
        <v>4.0999999999999996</v>
      </c>
      <c r="AQ11" s="240"/>
      <c r="AR11" s="243">
        <f t="shared" si="19"/>
        <v>3.8481481481481481</v>
      </c>
      <c r="AS11" s="244">
        <f t="shared" si="20"/>
        <v>3.5</v>
      </c>
      <c r="AT11" s="244">
        <f t="shared" si="21"/>
        <v>3.9722222222222223</v>
      </c>
      <c r="AU11" s="244">
        <f t="shared" si="22"/>
        <v>4.1583333333333332</v>
      </c>
      <c r="AV11" s="244">
        <f t="shared" si="23"/>
        <v>4.7</v>
      </c>
      <c r="AW11" s="245">
        <f t="shared" si="24"/>
        <v>4.0999999999999996</v>
      </c>
      <c r="AX11" s="246">
        <f t="shared" si="25"/>
        <v>4.0464506172839512</v>
      </c>
      <c r="AY11" s="247">
        <f t="shared" si="26"/>
        <v>10</v>
      </c>
      <c r="AZ11" s="60"/>
      <c r="BA11" s="60"/>
      <c r="BB11" s="239">
        <f t="shared" si="27"/>
        <v>4.25</v>
      </c>
      <c r="BC11" s="240">
        <f t="shared" si="28"/>
        <v>3.5</v>
      </c>
      <c r="BD11" s="240">
        <f t="shared" si="29"/>
        <v>3.5</v>
      </c>
      <c r="BE11" s="240">
        <f t="shared" si="30"/>
        <v>4.25</v>
      </c>
      <c r="BF11" s="240">
        <f t="shared" si="31"/>
        <v>4</v>
      </c>
      <c r="BG11" s="240">
        <f t="shared" si="32"/>
        <v>2.25</v>
      </c>
      <c r="BH11" s="239">
        <f t="shared" si="33"/>
        <v>3.3333333333333335</v>
      </c>
      <c r="BI11" s="241">
        <f t="shared" si="34"/>
        <v>3.6666666666666665</v>
      </c>
      <c r="BJ11" s="239">
        <f t="shared" si="35"/>
        <v>4.5</v>
      </c>
      <c r="BK11" s="241">
        <f t="shared" si="36"/>
        <v>3.25</v>
      </c>
      <c r="BL11" s="240">
        <f t="shared" si="37"/>
        <v>4.75</v>
      </c>
      <c r="BM11" s="240">
        <f t="shared" si="38"/>
        <v>3.5</v>
      </c>
      <c r="BN11" s="240">
        <f t="shared" si="39"/>
        <v>3.6666666666666665</v>
      </c>
      <c r="BO11" s="242">
        <f t="shared" si="40"/>
        <v>4.75</v>
      </c>
      <c r="BP11" s="242">
        <f t="shared" si="41"/>
        <v>4</v>
      </c>
      <c r="BQ11" s="247">
        <f t="shared" si="42"/>
        <v>4</v>
      </c>
      <c r="BR11" s="265"/>
      <c r="BS11" s="239">
        <f t="shared" si="43"/>
        <v>4.5999999999999996</v>
      </c>
      <c r="BT11" s="240">
        <f t="shared" si="44"/>
        <v>4.4000000000000004</v>
      </c>
      <c r="BU11" s="240">
        <f t="shared" si="45"/>
        <v>3.4</v>
      </c>
      <c r="BV11" s="240">
        <f t="shared" si="46"/>
        <v>4.2</v>
      </c>
      <c r="BW11" s="240">
        <f t="shared" si="47"/>
        <v>4.2</v>
      </c>
      <c r="BX11" s="240">
        <f t="shared" si="48"/>
        <v>3.5</v>
      </c>
      <c r="BY11" s="239">
        <f t="shared" si="49"/>
        <v>3.2</v>
      </c>
      <c r="BZ11" s="241">
        <f t="shared" si="50"/>
        <v>3.6</v>
      </c>
      <c r="CA11" s="239">
        <f t="shared" si="51"/>
        <v>4.4000000000000004</v>
      </c>
      <c r="CB11" s="241">
        <f t="shared" si="52"/>
        <v>3.25</v>
      </c>
      <c r="CC11" s="240">
        <f t="shared" si="53"/>
        <v>4.8</v>
      </c>
      <c r="CD11" s="240">
        <f t="shared" si="54"/>
        <v>4.2</v>
      </c>
      <c r="CE11" s="240">
        <f t="shared" si="55"/>
        <v>4</v>
      </c>
      <c r="CF11" s="242">
        <f t="shared" si="56"/>
        <v>4.5999999999999996</v>
      </c>
      <c r="CG11" s="242">
        <f t="shared" si="57"/>
        <v>4.2</v>
      </c>
      <c r="CH11" s="247">
        <f t="shared" si="58"/>
        <v>5</v>
      </c>
      <c r="CI11" s="60"/>
      <c r="CJ11" s="276">
        <f t="shared" si="59"/>
        <v>3.625</v>
      </c>
      <c r="CK11" s="277">
        <f t="shared" si="60"/>
        <v>4.05</v>
      </c>
      <c r="CL11" s="276">
        <f t="shared" si="61"/>
        <v>3.5</v>
      </c>
      <c r="CM11" s="277">
        <f t="shared" si="62"/>
        <v>3.4000000000000004</v>
      </c>
      <c r="CN11" s="276">
        <f t="shared" si="63"/>
        <v>3.875</v>
      </c>
      <c r="CO11" s="277">
        <f t="shared" si="64"/>
        <v>3.8250000000000002</v>
      </c>
      <c r="CP11" s="276">
        <f t="shared" si="65"/>
        <v>3.9722222222222219</v>
      </c>
      <c r="CQ11" s="277">
        <f t="shared" si="66"/>
        <v>4.333333333333333</v>
      </c>
      <c r="CR11" s="276">
        <f t="shared" si="67"/>
        <v>4.75</v>
      </c>
      <c r="CS11" s="277">
        <f t="shared" si="68"/>
        <v>4.5999999999999996</v>
      </c>
      <c r="CT11" s="276">
        <f t="shared" si="69"/>
        <v>4</v>
      </c>
      <c r="CU11" s="277">
        <f t="shared" si="70"/>
        <v>4.2</v>
      </c>
      <c r="CV11" s="276">
        <f t="shared" si="71"/>
        <v>3.9537037037037037</v>
      </c>
      <c r="CW11" s="278">
        <f t="shared" si="72"/>
        <v>4.0680555555555555</v>
      </c>
    </row>
    <row r="12" spans="2:101" ht="30" customHeight="1">
      <c r="B12" s="195">
        <v>7</v>
      </c>
      <c r="C12" s="196">
        <v>44742</v>
      </c>
      <c r="D12" s="195" t="s">
        <v>134</v>
      </c>
      <c r="E12" s="195" t="s">
        <v>94</v>
      </c>
      <c r="F12" s="195" t="s">
        <v>96</v>
      </c>
      <c r="G12" s="195" t="s">
        <v>159</v>
      </c>
      <c r="H12" s="197" t="s">
        <v>64</v>
      </c>
      <c r="I12" s="207">
        <v>4</v>
      </c>
      <c r="J12" s="208">
        <v>4</v>
      </c>
      <c r="K12" s="208">
        <v>3</v>
      </c>
      <c r="L12" s="208">
        <v>4</v>
      </c>
      <c r="M12" s="208">
        <v>4</v>
      </c>
      <c r="N12" s="208">
        <v>3</v>
      </c>
      <c r="O12" s="207">
        <v>3</v>
      </c>
      <c r="P12" s="209">
        <v>3</v>
      </c>
      <c r="Q12" s="207"/>
      <c r="R12" s="209"/>
      <c r="S12" s="208">
        <v>3</v>
      </c>
      <c r="T12" s="208">
        <v>4</v>
      </c>
      <c r="U12" s="208"/>
      <c r="V12" s="210">
        <v>4</v>
      </c>
      <c r="W12" s="210">
        <v>4</v>
      </c>
      <c r="X12" s="62"/>
      <c r="Y12" s="248" t="s">
        <v>26</v>
      </c>
      <c r="Z12" s="197" t="s">
        <v>71</v>
      </c>
      <c r="AA12" s="197" t="s">
        <v>128</v>
      </c>
      <c r="AB12" s="239">
        <f t="shared" si="4"/>
        <v>4.6521739130434785</v>
      </c>
      <c r="AC12" s="240">
        <f t="shared" si="5"/>
        <v>4.6363636363636367</v>
      </c>
      <c r="AD12" s="240">
        <f t="shared" si="6"/>
        <v>4.3529411764705879</v>
      </c>
      <c r="AE12" s="240">
        <f t="shared" si="7"/>
        <v>4.5454545454545459</v>
      </c>
      <c r="AF12" s="240">
        <f t="shared" si="8"/>
        <v>4.2727272727272725</v>
      </c>
      <c r="AG12" s="240">
        <f t="shared" si="9"/>
        <v>3.8333333333333335</v>
      </c>
      <c r="AH12" s="239">
        <f t="shared" si="10"/>
        <v>4.6363636363636367</v>
      </c>
      <c r="AI12" s="241">
        <f t="shared" si="11"/>
        <v>4.5454545454545459</v>
      </c>
      <c r="AJ12" s="239">
        <f t="shared" si="12"/>
        <v>4.6086956521739131</v>
      </c>
      <c r="AK12" s="241">
        <f t="shared" si="13"/>
        <v>4.1818181818181817</v>
      </c>
      <c r="AL12" s="240">
        <f t="shared" si="14"/>
        <v>4.5</v>
      </c>
      <c r="AM12" s="240">
        <f t="shared" si="15"/>
        <v>4.3809523809523814</v>
      </c>
      <c r="AN12" s="240">
        <f t="shared" si="16"/>
        <v>4.5555555555555554</v>
      </c>
      <c r="AO12" s="242">
        <f t="shared" si="17"/>
        <v>4.6521739130434785</v>
      </c>
      <c r="AP12" s="242">
        <f t="shared" si="18"/>
        <v>4.6521739130434785</v>
      </c>
      <c r="AQ12" s="240"/>
      <c r="AR12" s="243">
        <f t="shared" si="19"/>
        <v>4.382165646232143</v>
      </c>
      <c r="AS12" s="244">
        <f t="shared" si="20"/>
        <v>4.5909090909090917</v>
      </c>
      <c r="AT12" s="244">
        <f t="shared" si="21"/>
        <v>4.3952569169960469</v>
      </c>
      <c r="AU12" s="244">
        <f t="shared" si="22"/>
        <v>4.4788359788359786</v>
      </c>
      <c r="AV12" s="244">
        <f t="shared" si="23"/>
        <v>4.6521739130434785</v>
      </c>
      <c r="AW12" s="245">
        <f t="shared" si="24"/>
        <v>4.6521739130434785</v>
      </c>
      <c r="AX12" s="246">
        <f t="shared" si="25"/>
        <v>4.5252525765100353</v>
      </c>
      <c r="AY12" s="247">
        <f t="shared" si="26"/>
        <v>23</v>
      </c>
      <c r="AZ12" s="60"/>
      <c r="BA12" s="60"/>
      <c r="BB12" s="239">
        <f t="shared" si="27"/>
        <v>4.4615384615384617</v>
      </c>
      <c r="BC12" s="240">
        <f t="shared" si="28"/>
        <v>4.5</v>
      </c>
      <c r="BD12" s="240">
        <f t="shared" si="29"/>
        <v>4.0999999999999996</v>
      </c>
      <c r="BE12" s="240">
        <f t="shared" si="30"/>
        <v>4.333333333333333</v>
      </c>
      <c r="BF12" s="240">
        <f t="shared" si="31"/>
        <v>4.2307692307692308</v>
      </c>
      <c r="BG12" s="240">
        <f t="shared" si="32"/>
        <v>3.6</v>
      </c>
      <c r="BH12" s="239">
        <f t="shared" si="33"/>
        <v>4.4615384615384617</v>
      </c>
      <c r="BI12" s="241">
        <f t="shared" si="34"/>
        <v>4.333333333333333</v>
      </c>
      <c r="BJ12" s="239">
        <f t="shared" si="35"/>
        <v>4.5384615384615383</v>
      </c>
      <c r="BK12" s="241">
        <f t="shared" si="36"/>
        <v>4</v>
      </c>
      <c r="BL12" s="240">
        <f t="shared" si="37"/>
        <v>4.333333333333333</v>
      </c>
      <c r="BM12" s="240">
        <f t="shared" si="38"/>
        <v>4</v>
      </c>
      <c r="BN12" s="240">
        <f t="shared" si="39"/>
        <v>4.3</v>
      </c>
      <c r="BO12" s="242">
        <f t="shared" si="40"/>
        <v>4.6923076923076925</v>
      </c>
      <c r="BP12" s="242">
        <f t="shared" si="41"/>
        <v>4.4615384615384617</v>
      </c>
      <c r="BQ12" s="247">
        <f t="shared" si="42"/>
        <v>13</v>
      </c>
      <c r="BR12" s="265"/>
      <c r="BS12" s="239">
        <f t="shared" si="43"/>
        <v>4.9000000000000004</v>
      </c>
      <c r="BT12" s="240">
        <f t="shared" si="44"/>
        <v>4.8</v>
      </c>
      <c r="BU12" s="240">
        <f t="shared" si="45"/>
        <v>4.7142857142857144</v>
      </c>
      <c r="BV12" s="240">
        <f t="shared" si="46"/>
        <v>4.8</v>
      </c>
      <c r="BW12" s="240">
        <f t="shared" si="47"/>
        <v>4.333333333333333</v>
      </c>
      <c r="BX12" s="240">
        <f t="shared" si="48"/>
        <v>4.125</v>
      </c>
      <c r="BY12" s="239">
        <f t="shared" si="49"/>
        <v>4.8888888888888893</v>
      </c>
      <c r="BZ12" s="241">
        <f t="shared" si="50"/>
        <v>4.8</v>
      </c>
      <c r="CA12" s="239">
        <f t="shared" si="51"/>
        <v>4.7</v>
      </c>
      <c r="CB12" s="241">
        <f t="shared" si="52"/>
        <v>4.4000000000000004</v>
      </c>
      <c r="CC12" s="240">
        <f t="shared" si="53"/>
        <v>4.75</v>
      </c>
      <c r="CD12" s="240">
        <f t="shared" si="54"/>
        <v>4.8888888888888893</v>
      </c>
      <c r="CE12" s="240">
        <f t="shared" si="55"/>
        <v>4.875</v>
      </c>
      <c r="CF12" s="242">
        <f t="shared" si="56"/>
        <v>4.5999999999999996</v>
      </c>
      <c r="CG12" s="242">
        <f t="shared" si="57"/>
        <v>4.9000000000000004</v>
      </c>
      <c r="CH12" s="247">
        <f t="shared" si="58"/>
        <v>10</v>
      </c>
      <c r="CI12" s="60"/>
      <c r="CJ12" s="276">
        <f t="shared" si="59"/>
        <v>4.2042735042735044</v>
      </c>
      <c r="CK12" s="277">
        <f t="shared" si="60"/>
        <v>4.6121031746031749</v>
      </c>
      <c r="CL12" s="276">
        <f t="shared" si="61"/>
        <v>4.3974358974358978</v>
      </c>
      <c r="CM12" s="277">
        <f t="shared" si="62"/>
        <v>4.844444444444445</v>
      </c>
      <c r="CN12" s="276">
        <f t="shared" si="63"/>
        <v>4.2692307692307692</v>
      </c>
      <c r="CO12" s="277">
        <f t="shared" si="64"/>
        <v>4.5500000000000007</v>
      </c>
      <c r="CP12" s="276">
        <f t="shared" si="65"/>
        <v>4.2111111111111112</v>
      </c>
      <c r="CQ12" s="277">
        <f t="shared" si="66"/>
        <v>4.8379629629629628</v>
      </c>
      <c r="CR12" s="276">
        <f t="shared" si="67"/>
        <v>4.6923076923076925</v>
      </c>
      <c r="CS12" s="277">
        <f t="shared" si="68"/>
        <v>4.5999999999999996</v>
      </c>
      <c r="CT12" s="276">
        <f t="shared" si="69"/>
        <v>4.4615384615384617</v>
      </c>
      <c r="CU12" s="277">
        <f t="shared" si="70"/>
        <v>4.9000000000000004</v>
      </c>
      <c r="CV12" s="276">
        <f t="shared" si="71"/>
        <v>4.372649572649574</v>
      </c>
      <c r="CW12" s="278">
        <f t="shared" si="72"/>
        <v>4.7240850970017627</v>
      </c>
    </row>
    <row r="13" spans="2:101" ht="30" customHeight="1">
      <c r="B13" s="195">
        <v>8</v>
      </c>
      <c r="C13" s="196">
        <v>44742</v>
      </c>
      <c r="D13" s="195" t="s">
        <v>134</v>
      </c>
      <c r="E13" s="195" t="s">
        <v>95</v>
      </c>
      <c r="F13" s="195" t="s">
        <v>97</v>
      </c>
      <c r="G13" s="195" t="s">
        <v>32</v>
      </c>
      <c r="H13" s="197" t="s">
        <v>61</v>
      </c>
      <c r="I13" s="207">
        <v>3</v>
      </c>
      <c r="J13" s="208">
        <v>3</v>
      </c>
      <c r="K13" s="208">
        <v>3</v>
      </c>
      <c r="L13" s="208">
        <v>3</v>
      </c>
      <c r="M13" s="208">
        <v>1</v>
      </c>
      <c r="N13" s="208"/>
      <c r="O13" s="207">
        <v>2</v>
      </c>
      <c r="P13" s="209">
        <v>3</v>
      </c>
      <c r="Q13" s="207">
        <v>2</v>
      </c>
      <c r="R13" s="209">
        <v>1</v>
      </c>
      <c r="S13" s="208"/>
      <c r="T13" s="208"/>
      <c r="U13" s="208"/>
      <c r="V13" s="210">
        <v>1</v>
      </c>
      <c r="W13" s="210">
        <v>3</v>
      </c>
      <c r="X13" s="62"/>
      <c r="Y13" s="238" t="s">
        <v>38</v>
      </c>
      <c r="Z13" s="197" t="s">
        <v>88</v>
      </c>
      <c r="AA13" s="197" t="s">
        <v>128</v>
      </c>
      <c r="AB13" s="239">
        <f t="shared" si="4"/>
        <v>4.75</v>
      </c>
      <c r="AC13" s="240">
        <f t="shared" si="5"/>
        <v>4.5384615384615383</v>
      </c>
      <c r="AD13" s="240">
        <f t="shared" si="6"/>
        <v>4.0909090909090908</v>
      </c>
      <c r="AE13" s="240">
        <f t="shared" si="7"/>
        <v>4.4615384615384617</v>
      </c>
      <c r="AF13" s="240">
        <f t="shared" si="8"/>
        <v>4</v>
      </c>
      <c r="AG13" s="240">
        <f t="shared" si="9"/>
        <v>3.2727272727272729</v>
      </c>
      <c r="AH13" s="239">
        <f t="shared" si="10"/>
        <v>4.2727272727272725</v>
      </c>
      <c r="AI13" s="241">
        <f t="shared" si="11"/>
        <v>4.0909090909090908</v>
      </c>
      <c r="AJ13" s="239">
        <f t="shared" si="12"/>
        <v>4.5384615384615383</v>
      </c>
      <c r="AK13" s="241">
        <f t="shared" si="13"/>
        <v>3.8461538461538463</v>
      </c>
      <c r="AL13" s="240">
        <f t="shared" si="14"/>
        <v>4.5384615384615383</v>
      </c>
      <c r="AM13" s="240">
        <f t="shared" si="15"/>
        <v>4.2307692307692308</v>
      </c>
      <c r="AN13" s="240">
        <f t="shared" si="16"/>
        <v>4.333333333333333</v>
      </c>
      <c r="AO13" s="242">
        <f t="shared" si="17"/>
        <v>4.384615384615385</v>
      </c>
      <c r="AP13" s="242">
        <f t="shared" si="18"/>
        <v>4.4615384615384617</v>
      </c>
      <c r="AQ13" s="240"/>
      <c r="AR13" s="243">
        <f t="shared" si="19"/>
        <v>4.1856060606060614</v>
      </c>
      <c r="AS13" s="244">
        <f t="shared" si="20"/>
        <v>4.1818181818181817</v>
      </c>
      <c r="AT13" s="244">
        <f t="shared" si="21"/>
        <v>4.1923076923076925</v>
      </c>
      <c r="AU13" s="244">
        <f t="shared" si="22"/>
        <v>4.3675213675213671</v>
      </c>
      <c r="AV13" s="244">
        <f t="shared" si="23"/>
        <v>4.384615384615385</v>
      </c>
      <c r="AW13" s="245">
        <f t="shared" si="24"/>
        <v>4.4615384615384617</v>
      </c>
      <c r="AX13" s="246">
        <f t="shared" si="25"/>
        <v>4.2955678580678578</v>
      </c>
      <c r="AY13" s="247">
        <f t="shared" si="26"/>
        <v>13</v>
      </c>
      <c r="AZ13" s="60"/>
      <c r="BA13" s="60"/>
      <c r="BB13" s="239">
        <f t="shared" si="27"/>
        <v>5</v>
      </c>
      <c r="BC13" s="240">
        <f t="shared" si="28"/>
        <v>4.333333333333333</v>
      </c>
      <c r="BD13" s="240">
        <f t="shared" si="29"/>
        <v>4.5</v>
      </c>
      <c r="BE13" s="240">
        <f t="shared" si="30"/>
        <v>4.333333333333333</v>
      </c>
      <c r="BF13" s="240">
        <f t="shared" si="31"/>
        <v>3.6666666666666665</v>
      </c>
      <c r="BG13" s="240">
        <f t="shared" si="32"/>
        <v>2</v>
      </c>
      <c r="BH13" s="239">
        <f t="shared" si="33"/>
        <v>3</v>
      </c>
      <c r="BI13" s="241">
        <f t="shared" si="34"/>
        <v>3</v>
      </c>
      <c r="BJ13" s="239">
        <f t="shared" si="35"/>
        <v>4.666666666666667</v>
      </c>
      <c r="BK13" s="241">
        <f t="shared" si="36"/>
        <v>3.6666666666666665</v>
      </c>
      <c r="BL13" s="240">
        <f t="shared" si="37"/>
        <v>4.333333333333333</v>
      </c>
      <c r="BM13" s="240">
        <f t="shared" si="38"/>
        <v>4.666666666666667</v>
      </c>
      <c r="BN13" s="240">
        <f t="shared" si="39"/>
        <v>4.5</v>
      </c>
      <c r="BO13" s="242">
        <f t="shared" si="40"/>
        <v>4</v>
      </c>
      <c r="BP13" s="242">
        <f t="shared" si="41"/>
        <v>4.333333333333333</v>
      </c>
      <c r="BQ13" s="247">
        <f t="shared" si="42"/>
        <v>3</v>
      </c>
      <c r="BR13" s="265"/>
      <c r="BS13" s="239">
        <f t="shared" si="43"/>
        <v>4.7</v>
      </c>
      <c r="BT13" s="240">
        <f t="shared" si="44"/>
        <v>4.5999999999999996</v>
      </c>
      <c r="BU13" s="240">
        <f t="shared" si="45"/>
        <v>4</v>
      </c>
      <c r="BV13" s="240">
        <f t="shared" si="46"/>
        <v>4.5</v>
      </c>
      <c r="BW13" s="240">
        <f t="shared" si="47"/>
        <v>4.0999999999999996</v>
      </c>
      <c r="BX13" s="240">
        <f t="shared" si="48"/>
        <v>3.4</v>
      </c>
      <c r="BY13" s="239">
        <f t="shared" si="49"/>
        <v>4.4000000000000004</v>
      </c>
      <c r="BZ13" s="241">
        <f t="shared" si="50"/>
        <v>4.2</v>
      </c>
      <c r="CA13" s="239">
        <f t="shared" si="51"/>
        <v>4.5</v>
      </c>
      <c r="CB13" s="241">
        <f t="shared" si="52"/>
        <v>3.9</v>
      </c>
      <c r="CC13" s="240">
        <f t="shared" si="53"/>
        <v>4.5999999999999996</v>
      </c>
      <c r="CD13" s="240">
        <f t="shared" si="54"/>
        <v>4.0999999999999996</v>
      </c>
      <c r="CE13" s="240">
        <f t="shared" si="55"/>
        <v>4.3</v>
      </c>
      <c r="CF13" s="242">
        <f t="shared" si="56"/>
        <v>4.5</v>
      </c>
      <c r="CG13" s="242">
        <f t="shared" si="57"/>
        <v>4.5</v>
      </c>
      <c r="CH13" s="247">
        <f t="shared" si="58"/>
        <v>10</v>
      </c>
      <c r="CI13" s="60"/>
      <c r="CJ13" s="276">
        <f t="shared" si="59"/>
        <v>3.9722222222222219</v>
      </c>
      <c r="CK13" s="277">
        <f t="shared" si="60"/>
        <v>4.2166666666666659</v>
      </c>
      <c r="CL13" s="276">
        <f t="shared" si="61"/>
        <v>3</v>
      </c>
      <c r="CM13" s="277">
        <f t="shared" si="62"/>
        <v>4.3000000000000007</v>
      </c>
      <c r="CN13" s="276">
        <f t="shared" si="63"/>
        <v>4.166666666666667</v>
      </c>
      <c r="CO13" s="277">
        <f t="shared" si="64"/>
        <v>4.2</v>
      </c>
      <c r="CP13" s="276">
        <f t="shared" si="65"/>
        <v>4.5</v>
      </c>
      <c r="CQ13" s="277">
        <f t="shared" si="66"/>
        <v>4.333333333333333</v>
      </c>
      <c r="CR13" s="276">
        <f t="shared" si="67"/>
        <v>4</v>
      </c>
      <c r="CS13" s="277">
        <f t="shared" si="68"/>
        <v>4.5</v>
      </c>
      <c r="CT13" s="276">
        <f t="shared" si="69"/>
        <v>4.333333333333333</v>
      </c>
      <c r="CU13" s="277">
        <f t="shared" si="70"/>
        <v>4.5</v>
      </c>
      <c r="CV13" s="276">
        <f t="shared" si="71"/>
        <v>3.9953703703703702</v>
      </c>
      <c r="CW13" s="278">
        <f t="shared" si="72"/>
        <v>4.3416666666666659</v>
      </c>
    </row>
    <row r="14" spans="2:101" ht="30" customHeight="1">
      <c r="B14" s="195">
        <v>9</v>
      </c>
      <c r="C14" s="196">
        <v>44742</v>
      </c>
      <c r="D14" s="195" t="s">
        <v>134</v>
      </c>
      <c r="E14" s="195" t="s">
        <v>94</v>
      </c>
      <c r="F14" s="195" t="s">
        <v>97</v>
      </c>
      <c r="G14" s="195" t="s">
        <v>159</v>
      </c>
      <c r="H14" s="197" t="s">
        <v>64</v>
      </c>
      <c r="I14" s="207">
        <v>1</v>
      </c>
      <c r="J14" s="208">
        <v>4</v>
      </c>
      <c r="K14" s="208">
        <v>3</v>
      </c>
      <c r="L14" s="208">
        <v>3</v>
      </c>
      <c r="M14" s="208">
        <v>4</v>
      </c>
      <c r="N14" s="208">
        <v>2</v>
      </c>
      <c r="O14" s="207">
        <v>2</v>
      </c>
      <c r="P14" s="209">
        <v>2</v>
      </c>
      <c r="Q14" s="207">
        <v>2</v>
      </c>
      <c r="R14" s="209">
        <v>2</v>
      </c>
      <c r="S14" s="208">
        <v>4</v>
      </c>
      <c r="T14" s="208">
        <v>5</v>
      </c>
      <c r="U14" s="208">
        <v>2</v>
      </c>
      <c r="V14" s="210">
        <v>4</v>
      </c>
      <c r="W14" s="210">
        <v>3</v>
      </c>
      <c r="X14" s="62"/>
      <c r="Y14" s="248" t="s">
        <v>159</v>
      </c>
      <c r="Z14" s="197" t="s">
        <v>64</v>
      </c>
      <c r="AA14" s="197" t="s">
        <v>131</v>
      </c>
      <c r="AB14" s="239">
        <f t="shared" si="4"/>
        <v>3.7906976744186047</v>
      </c>
      <c r="AC14" s="240">
        <f t="shared" si="5"/>
        <v>3.6749999999999998</v>
      </c>
      <c r="AD14" s="240">
        <f t="shared" si="6"/>
        <v>3.3513513513513513</v>
      </c>
      <c r="AE14" s="240">
        <f t="shared" si="7"/>
        <v>4.0487804878048781</v>
      </c>
      <c r="AF14" s="240">
        <f t="shared" si="8"/>
        <v>3.9743589743589745</v>
      </c>
      <c r="AG14" s="240">
        <f t="shared" si="9"/>
        <v>2.7777777777777777</v>
      </c>
      <c r="AH14" s="239">
        <f t="shared" si="10"/>
        <v>3.7027027027027026</v>
      </c>
      <c r="AI14" s="241">
        <f t="shared" si="11"/>
        <v>3.7105263157894739</v>
      </c>
      <c r="AJ14" s="239">
        <f t="shared" si="12"/>
        <v>4.1025641025641022</v>
      </c>
      <c r="AK14" s="241">
        <f t="shared" si="13"/>
        <v>3.28125</v>
      </c>
      <c r="AL14" s="240">
        <f t="shared" si="14"/>
        <v>3.90625</v>
      </c>
      <c r="AM14" s="240">
        <f t="shared" si="15"/>
        <v>3.7894736842105261</v>
      </c>
      <c r="AN14" s="240">
        <f t="shared" si="16"/>
        <v>3.8125</v>
      </c>
      <c r="AO14" s="242">
        <f t="shared" si="17"/>
        <v>4</v>
      </c>
      <c r="AP14" s="242">
        <f t="shared" si="18"/>
        <v>3.6315789473684212</v>
      </c>
      <c r="AQ14" s="240"/>
      <c r="AR14" s="243">
        <f t="shared" si="19"/>
        <v>3.602994377618598</v>
      </c>
      <c r="AS14" s="244">
        <f t="shared" si="20"/>
        <v>3.706614509246088</v>
      </c>
      <c r="AT14" s="244">
        <f t="shared" si="21"/>
        <v>3.6919070512820511</v>
      </c>
      <c r="AU14" s="244">
        <f t="shared" si="22"/>
        <v>3.8360745614035086</v>
      </c>
      <c r="AV14" s="244">
        <f t="shared" si="23"/>
        <v>4</v>
      </c>
      <c r="AW14" s="245">
        <f t="shared" si="24"/>
        <v>3.6315789473684212</v>
      </c>
      <c r="AX14" s="246">
        <f t="shared" si="25"/>
        <v>3.7448615744864444</v>
      </c>
      <c r="AY14" s="247">
        <f t="shared" si="26"/>
        <v>44</v>
      </c>
      <c r="AZ14" s="60"/>
      <c r="BA14" s="60"/>
      <c r="BB14" s="239">
        <f t="shared" si="27"/>
        <v>3.9230769230769229</v>
      </c>
      <c r="BC14" s="240">
        <f t="shared" si="28"/>
        <v>3.9090909090909092</v>
      </c>
      <c r="BD14" s="240">
        <f t="shared" si="29"/>
        <v>3.2</v>
      </c>
      <c r="BE14" s="240">
        <f t="shared" si="30"/>
        <v>4.416666666666667</v>
      </c>
      <c r="BF14" s="240">
        <f t="shared" si="31"/>
        <v>4.25</v>
      </c>
      <c r="BG14" s="240">
        <f t="shared" si="32"/>
        <v>2.3333333333333335</v>
      </c>
      <c r="BH14" s="239">
        <f t="shared" si="33"/>
        <v>3.9090909090909092</v>
      </c>
      <c r="BI14" s="241">
        <f t="shared" si="34"/>
        <v>3.9230769230769229</v>
      </c>
      <c r="BJ14" s="239">
        <f t="shared" si="35"/>
        <v>4.3636363636363633</v>
      </c>
      <c r="BK14" s="241">
        <f t="shared" si="36"/>
        <v>2.8</v>
      </c>
      <c r="BL14" s="240">
        <f t="shared" si="37"/>
        <v>3.6666666666666665</v>
      </c>
      <c r="BM14" s="240">
        <f t="shared" si="38"/>
        <v>3.9166666666666665</v>
      </c>
      <c r="BN14" s="240">
        <f t="shared" si="39"/>
        <v>4</v>
      </c>
      <c r="BO14" s="242">
        <f t="shared" si="40"/>
        <v>4.333333333333333</v>
      </c>
      <c r="BP14" s="242">
        <f t="shared" si="41"/>
        <v>3.6363636363636362</v>
      </c>
      <c r="BQ14" s="247">
        <f t="shared" si="42"/>
        <v>13</v>
      </c>
      <c r="BR14" s="265"/>
      <c r="BS14" s="239">
        <f t="shared" si="43"/>
        <v>3.7333333333333334</v>
      </c>
      <c r="BT14" s="240">
        <f t="shared" si="44"/>
        <v>3.5862068965517242</v>
      </c>
      <c r="BU14" s="240">
        <f t="shared" si="45"/>
        <v>3.4074074074074074</v>
      </c>
      <c r="BV14" s="240">
        <f t="shared" si="46"/>
        <v>3.896551724137931</v>
      </c>
      <c r="BW14" s="240">
        <f t="shared" si="47"/>
        <v>3.8518518518518516</v>
      </c>
      <c r="BX14" s="240">
        <f t="shared" si="48"/>
        <v>2.925925925925926</v>
      </c>
      <c r="BY14" s="239">
        <f t="shared" si="49"/>
        <v>3.6153846153846154</v>
      </c>
      <c r="BZ14" s="241">
        <f t="shared" si="50"/>
        <v>3.6</v>
      </c>
      <c r="CA14" s="239">
        <f t="shared" si="51"/>
        <v>4</v>
      </c>
      <c r="CB14" s="241">
        <f t="shared" si="52"/>
        <v>3.5</v>
      </c>
      <c r="CC14" s="240">
        <f t="shared" si="53"/>
        <v>4</v>
      </c>
      <c r="CD14" s="240">
        <f t="shared" si="54"/>
        <v>3.7307692307692308</v>
      </c>
      <c r="CE14" s="240">
        <f t="shared" si="55"/>
        <v>3.7391304347826089</v>
      </c>
      <c r="CF14" s="242">
        <f t="shared" si="56"/>
        <v>3.8518518518518516</v>
      </c>
      <c r="CG14" s="242">
        <f t="shared" si="57"/>
        <v>3.6296296296296298</v>
      </c>
      <c r="CH14" s="247">
        <f t="shared" si="58"/>
        <v>31</v>
      </c>
      <c r="CI14" s="60"/>
      <c r="CJ14" s="276">
        <f t="shared" si="59"/>
        <v>3.6720279720279723</v>
      </c>
      <c r="CK14" s="277">
        <f t="shared" si="60"/>
        <v>3.5668795232013628</v>
      </c>
      <c r="CL14" s="276">
        <f t="shared" si="61"/>
        <v>3.9160839160839158</v>
      </c>
      <c r="CM14" s="277">
        <f t="shared" si="62"/>
        <v>3.6076923076923078</v>
      </c>
      <c r="CN14" s="276">
        <f t="shared" si="63"/>
        <v>3.5818181818181816</v>
      </c>
      <c r="CO14" s="277">
        <f t="shared" si="64"/>
        <v>3.75</v>
      </c>
      <c r="CP14" s="276">
        <f t="shared" si="65"/>
        <v>3.8611111111111107</v>
      </c>
      <c r="CQ14" s="277">
        <f t="shared" si="66"/>
        <v>3.8232998885172798</v>
      </c>
      <c r="CR14" s="276">
        <f t="shared" si="67"/>
        <v>4.333333333333333</v>
      </c>
      <c r="CS14" s="277">
        <f t="shared" si="68"/>
        <v>3.8518518518518516</v>
      </c>
      <c r="CT14" s="276">
        <f t="shared" si="69"/>
        <v>3.6363636363636362</v>
      </c>
      <c r="CU14" s="277">
        <f t="shared" si="70"/>
        <v>3.6296296296296298</v>
      </c>
      <c r="CV14" s="276">
        <f t="shared" si="71"/>
        <v>3.8334563584563583</v>
      </c>
      <c r="CW14" s="278">
        <f t="shared" si="72"/>
        <v>3.704892200148739</v>
      </c>
    </row>
    <row r="15" spans="2:101" ht="30" customHeight="1">
      <c r="B15" s="195">
        <v>10</v>
      </c>
      <c r="C15" s="196">
        <v>44742</v>
      </c>
      <c r="D15" s="195" t="s">
        <v>134</v>
      </c>
      <c r="E15" s="195" t="s">
        <v>94</v>
      </c>
      <c r="F15" s="195" t="s">
        <v>96</v>
      </c>
      <c r="G15" s="195" t="s">
        <v>28</v>
      </c>
      <c r="H15" s="197" t="s">
        <v>90</v>
      </c>
      <c r="I15" s="207">
        <v>5</v>
      </c>
      <c r="J15" s="208">
        <v>5</v>
      </c>
      <c r="K15" s="208">
        <v>5</v>
      </c>
      <c r="L15" s="208">
        <v>5</v>
      </c>
      <c r="M15" s="208">
        <v>4</v>
      </c>
      <c r="N15" s="208">
        <v>4</v>
      </c>
      <c r="O15" s="207">
        <v>4</v>
      </c>
      <c r="P15" s="209">
        <v>5</v>
      </c>
      <c r="Q15" s="207">
        <v>5</v>
      </c>
      <c r="R15" s="209">
        <v>3</v>
      </c>
      <c r="S15" s="208">
        <v>5</v>
      </c>
      <c r="T15" s="208">
        <v>5</v>
      </c>
      <c r="U15" s="208">
        <v>5</v>
      </c>
      <c r="V15" s="210">
        <v>5</v>
      </c>
      <c r="W15" s="210">
        <v>5</v>
      </c>
      <c r="X15" s="62"/>
      <c r="Y15" s="238" t="s">
        <v>32</v>
      </c>
      <c r="Z15" s="197" t="s">
        <v>61</v>
      </c>
      <c r="AA15" s="197"/>
      <c r="AB15" s="239">
        <f t="shared" si="4"/>
        <v>4.4090909090909092</v>
      </c>
      <c r="AC15" s="240">
        <f t="shared" si="5"/>
        <v>4.25</v>
      </c>
      <c r="AD15" s="240">
        <f t="shared" si="6"/>
        <v>3.6875</v>
      </c>
      <c r="AE15" s="240">
        <f t="shared" si="7"/>
        <v>4.45</v>
      </c>
      <c r="AF15" s="240">
        <f t="shared" si="8"/>
        <v>4.0588235294117645</v>
      </c>
      <c r="AG15" s="240">
        <f t="shared" si="9"/>
        <v>3.1538461538461537</v>
      </c>
      <c r="AH15" s="239">
        <f t="shared" si="10"/>
        <v>3.95</v>
      </c>
      <c r="AI15" s="241">
        <f t="shared" si="11"/>
        <v>3.9473684210526314</v>
      </c>
      <c r="AJ15" s="239">
        <f t="shared" si="12"/>
        <v>4.0476190476190474</v>
      </c>
      <c r="AK15" s="241">
        <f t="shared" si="13"/>
        <v>3.4210526315789473</v>
      </c>
      <c r="AL15" s="240">
        <f t="shared" si="14"/>
        <v>4.5625</v>
      </c>
      <c r="AM15" s="240">
        <f t="shared" si="15"/>
        <v>3.8823529411764706</v>
      </c>
      <c r="AN15" s="240">
        <f t="shared" si="16"/>
        <v>4.166666666666667</v>
      </c>
      <c r="AO15" s="242">
        <f t="shared" si="17"/>
        <v>4.1500000000000004</v>
      </c>
      <c r="AP15" s="242">
        <f t="shared" si="18"/>
        <v>4.3</v>
      </c>
      <c r="AQ15" s="240"/>
      <c r="AR15" s="243">
        <f t="shared" si="19"/>
        <v>4.0015434320581376</v>
      </c>
      <c r="AS15" s="244">
        <f t="shared" si="20"/>
        <v>3.9486842105263156</v>
      </c>
      <c r="AT15" s="244">
        <f t="shared" si="21"/>
        <v>3.7343358395989972</v>
      </c>
      <c r="AU15" s="244">
        <f t="shared" si="22"/>
        <v>4.2038398692810466</v>
      </c>
      <c r="AV15" s="244">
        <f t="shared" si="23"/>
        <v>4.1500000000000004</v>
      </c>
      <c r="AW15" s="245">
        <f t="shared" si="24"/>
        <v>4.3</v>
      </c>
      <c r="AX15" s="246">
        <f t="shared" si="25"/>
        <v>4.0564005585774163</v>
      </c>
      <c r="AY15" s="247">
        <f t="shared" si="26"/>
        <v>22</v>
      </c>
      <c r="AZ15" s="60"/>
      <c r="BA15" s="60"/>
      <c r="BB15" s="239">
        <f t="shared" si="27"/>
        <v>4.25</v>
      </c>
      <c r="BC15" s="240">
        <f t="shared" si="28"/>
        <v>4.1428571428571432</v>
      </c>
      <c r="BD15" s="240">
        <f t="shared" si="29"/>
        <v>3.6363636363636362</v>
      </c>
      <c r="BE15" s="240">
        <f t="shared" si="30"/>
        <v>4.4285714285714288</v>
      </c>
      <c r="BF15" s="240">
        <f t="shared" si="31"/>
        <v>3.9090909090909092</v>
      </c>
      <c r="BG15" s="240">
        <f t="shared" si="32"/>
        <v>3.125</v>
      </c>
      <c r="BH15" s="239">
        <f t="shared" si="33"/>
        <v>3.8666666666666667</v>
      </c>
      <c r="BI15" s="241">
        <f t="shared" si="34"/>
        <v>3.9285714285714284</v>
      </c>
      <c r="BJ15" s="239">
        <f t="shared" si="35"/>
        <v>4</v>
      </c>
      <c r="BK15" s="241">
        <f t="shared" si="36"/>
        <v>3.2142857142857144</v>
      </c>
      <c r="BL15" s="240">
        <f t="shared" si="37"/>
        <v>4.5999999999999996</v>
      </c>
      <c r="BM15" s="240">
        <f t="shared" si="38"/>
        <v>3.6363636363636362</v>
      </c>
      <c r="BN15" s="240">
        <f t="shared" si="39"/>
        <v>4</v>
      </c>
      <c r="BO15" s="242">
        <f t="shared" si="40"/>
        <v>4.1428571428571432</v>
      </c>
      <c r="BP15" s="242">
        <f t="shared" si="41"/>
        <v>4.2666666666666666</v>
      </c>
      <c r="BQ15" s="247">
        <f t="shared" si="42"/>
        <v>16</v>
      </c>
      <c r="BR15" s="265"/>
      <c r="BS15" s="239">
        <f t="shared" si="43"/>
        <v>4.75</v>
      </c>
      <c r="BT15" s="240">
        <f t="shared" si="44"/>
        <v>4.5</v>
      </c>
      <c r="BU15" s="240">
        <f t="shared" si="45"/>
        <v>3.6666666666666665</v>
      </c>
      <c r="BV15" s="240">
        <f t="shared" si="46"/>
        <v>4.5</v>
      </c>
      <c r="BW15" s="240">
        <f t="shared" si="47"/>
        <v>4.25</v>
      </c>
      <c r="BX15" s="240">
        <f t="shared" si="48"/>
        <v>3</v>
      </c>
      <c r="BY15" s="239">
        <f t="shared" si="49"/>
        <v>4</v>
      </c>
      <c r="BZ15" s="241">
        <f t="shared" si="50"/>
        <v>3.6666666666666665</v>
      </c>
      <c r="CA15" s="239">
        <f t="shared" si="51"/>
        <v>4.25</v>
      </c>
      <c r="CB15" s="241">
        <f t="shared" si="52"/>
        <v>4.333333333333333</v>
      </c>
      <c r="CC15" s="240">
        <f t="shared" si="53"/>
        <v>4.5</v>
      </c>
      <c r="CD15" s="240">
        <f t="shared" si="54"/>
        <v>4.75</v>
      </c>
      <c r="CE15" s="240">
        <f t="shared" si="55"/>
        <v>4.25</v>
      </c>
      <c r="CF15" s="242">
        <f t="shared" si="56"/>
        <v>4</v>
      </c>
      <c r="CG15" s="242">
        <f t="shared" si="57"/>
        <v>4.666666666666667</v>
      </c>
      <c r="CH15" s="247">
        <f t="shared" si="58"/>
        <v>4</v>
      </c>
      <c r="CI15" s="60"/>
      <c r="CJ15" s="276">
        <f t="shared" si="59"/>
        <v>3.9153138528138531</v>
      </c>
      <c r="CK15" s="277">
        <f t="shared" si="60"/>
        <v>4.1111111111111107</v>
      </c>
      <c r="CL15" s="276">
        <f t="shared" si="61"/>
        <v>3.8976190476190475</v>
      </c>
      <c r="CM15" s="277">
        <f t="shared" si="62"/>
        <v>3.833333333333333</v>
      </c>
      <c r="CN15" s="276">
        <f t="shared" si="63"/>
        <v>3.6071428571428572</v>
      </c>
      <c r="CO15" s="277">
        <f t="shared" si="64"/>
        <v>4.2916666666666661</v>
      </c>
      <c r="CP15" s="276">
        <f t="shared" si="65"/>
        <v>4.0787878787878791</v>
      </c>
      <c r="CQ15" s="277">
        <f t="shared" si="66"/>
        <v>4.5</v>
      </c>
      <c r="CR15" s="276">
        <f t="shared" si="67"/>
        <v>4.1428571428571432</v>
      </c>
      <c r="CS15" s="277">
        <f t="shared" si="68"/>
        <v>4</v>
      </c>
      <c r="CT15" s="276">
        <f t="shared" si="69"/>
        <v>4.2666666666666666</v>
      </c>
      <c r="CU15" s="277">
        <f t="shared" si="70"/>
        <v>4.666666666666667</v>
      </c>
      <c r="CV15" s="276">
        <f t="shared" si="71"/>
        <v>3.9847312409812408</v>
      </c>
      <c r="CW15" s="278">
        <f t="shared" si="72"/>
        <v>4.2337962962962967</v>
      </c>
    </row>
    <row r="16" spans="2:101" ht="30" customHeight="1">
      <c r="B16" s="195">
        <v>11</v>
      </c>
      <c r="C16" s="196">
        <v>44742</v>
      </c>
      <c r="D16" s="195" t="s">
        <v>134</v>
      </c>
      <c r="E16" s="195" t="s">
        <v>95</v>
      </c>
      <c r="F16" s="195" t="s">
        <v>97</v>
      </c>
      <c r="G16" s="195" t="s">
        <v>160</v>
      </c>
      <c r="H16" s="197" t="s">
        <v>68</v>
      </c>
      <c r="I16" s="207">
        <v>5</v>
      </c>
      <c r="J16" s="208">
        <v>5</v>
      </c>
      <c r="K16" s="208">
        <v>4</v>
      </c>
      <c r="L16" s="208">
        <v>5</v>
      </c>
      <c r="M16" s="208">
        <v>5</v>
      </c>
      <c r="N16" s="208"/>
      <c r="O16" s="207">
        <v>3</v>
      </c>
      <c r="P16" s="209">
        <v>5</v>
      </c>
      <c r="Q16" s="207">
        <v>5</v>
      </c>
      <c r="R16" s="209">
        <v>5</v>
      </c>
      <c r="S16" s="208">
        <v>5</v>
      </c>
      <c r="T16" s="208">
        <v>3</v>
      </c>
      <c r="U16" s="208">
        <v>5</v>
      </c>
      <c r="V16" s="210">
        <v>5</v>
      </c>
      <c r="W16" s="210">
        <v>5</v>
      </c>
      <c r="X16" s="62"/>
      <c r="Y16" s="248" t="s">
        <v>39</v>
      </c>
      <c r="Z16" s="197" t="s">
        <v>74</v>
      </c>
      <c r="AA16" s="197" t="s">
        <v>130</v>
      </c>
      <c r="AB16" s="239">
        <f t="shared" si="4"/>
        <v>4.7692307692307692</v>
      </c>
      <c r="AC16" s="240">
        <f t="shared" si="5"/>
        <v>4.583333333333333</v>
      </c>
      <c r="AD16" s="240">
        <f t="shared" si="6"/>
        <v>4.083333333333333</v>
      </c>
      <c r="AE16" s="240">
        <f t="shared" si="7"/>
        <v>4.4615384615384617</v>
      </c>
      <c r="AF16" s="240">
        <f t="shared" si="8"/>
        <v>4.384615384615385</v>
      </c>
      <c r="AG16" s="240">
        <f t="shared" si="9"/>
        <v>3</v>
      </c>
      <c r="AH16" s="239">
        <f t="shared" si="10"/>
        <v>4.2727272727272725</v>
      </c>
      <c r="AI16" s="241">
        <f t="shared" si="11"/>
        <v>4.5</v>
      </c>
      <c r="AJ16" s="239">
        <f t="shared" si="12"/>
        <v>3.8333333333333335</v>
      </c>
      <c r="AK16" s="241">
        <f t="shared" si="13"/>
        <v>2.9166666666666665</v>
      </c>
      <c r="AL16" s="240">
        <f t="shared" si="14"/>
        <v>3.9166666666666665</v>
      </c>
      <c r="AM16" s="240">
        <f t="shared" si="15"/>
        <v>3.9230769230769229</v>
      </c>
      <c r="AN16" s="240">
        <f t="shared" si="16"/>
        <v>4</v>
      </c>
      <c r="AO16" s="242">
        <f t="shared" si="17"/>
        <v>4.615384615384615</v>
      </c>
      <c r="AP16" s="242">
        <f t="shared" si="18"/>
        <v>4.4545454545454541</v>
      </c>
      <c r="AQ16" s="240"/>
      <c r="AR16" s="243">
        <f t="shared" si="19"/>
        <v>4.2136752136752138</v>
      </c>
      <c r="AS16" s="244">
        <f t="shared" si="20"/>
        <v>4.3863636363636367</v>
      </c>
      <c r="AT16" s="244">
        <f t="shared" si="21"/>
        <v>3.375</v>
      </c>
      <c r="AU16" s="244">
        <f t="shared" si="22"/>
        <v>3.9465811965811963</v>
      </c>
      <c r="AV16" s="244">
        <f t="shared" si="23"/>
        <v>4.615384615384615</v>
      </c>
      <c r="AW16" s="245">
        <f t="shared" si="24"/>
        <v>4.4545454545454541</v>
      </c>
      <c r="AX16" s="246">
        <f t="shared" si="25"/>
        <v>4.1652583527583529</v>
      </c>
      <c r="AY16" s="247">
        <f t="shared" si="26"/>
        <v>13</v>
      </c>
      <c r="AZ16" s="60"/>
      <c r="BA16" s="60"/>
      <c r="BB16" s="239">
        <f t="shared" si="27"/>
        <v>5</v>
      </c>
      <c r="BC16" s="240">
        <f t="shared" si="28"/>
        <v>5</v>
      </c>
      <c r="BD16" s="240">
        <f t="shared" si="29"/>
        <v>4.75</v>
      </c>
      <c r="BE16" s="240">
        <f t="shared" si="30"/>
        <v>4.75</v>
      </c>
      <c r="BF16" s="240">
        <f t="shared" si="31"/>
        <v>4.75</v>
      </c>
      <c r="BG16" s="240">
        <f t="shared" si="32"/>
        <v>3.3333333333333335</v>
      </c>
      <c r="BH16" s="239">
        <f t="shared" si="33"/>
        <v>4.666666666666667</v>
      </c>
      <c r="BI16" s="241">
        <f t="shared" si="34"/>
        <v>5</v>
      </c>
      <c r="BJ16" s="239">
        <f t="shared" si="35"/>
        <v>4</v>
      </c>
      <c r="BK16" s="241">
        <f t="shared" si="36"/>
        <v>3</v>
      </c>
      <c r="BL16" s="240">
        <f t="shared" si="37"/>
        <v>4.333333333333333</v>
      </c>
      <c r="BM16" s="240">
        <f t="shared" si="38"/>
        <v>4</v>
      </c>
      <c r="BN16" s="240">
        <f t="shared" si="39"/>
        <v>4.666666666666667</v>
      </c>
      <c r="BO16" s="242">
        <f t="shared" si="40"/>
        <v>4.75</v>
      </c>
      <c r="BP16" s="242">
        <f t="shared" si="41"/>
        <v>4.666666666666667</v>
      </c>
      <c r="BQ16" s="247">
        <f t="shared" si="42"/>
        <v>4</v>
      </c>
      <c r="BR16" s="265"/>
      <c r="BS16" s="239">
        <f t="shared" si="43"/>
        <v>4.5714285714285712</v>
      </c>
      <c r="BT16" s="240">
        <f t="shared" si="44"/>
        <v>4.5</v>
      </c>
      <c r="BU16" s="240">
        <f t="shared" si="45"/>
        <v>3.8333333333333335</v>
      </c>
      <c r="BV16" s="240">
        <f t="shared" si="46"/>
        <v>4.4285714285714288</v>
      </c>
      <c r="BW16" s="240">
        <f t="shared" si="47"/>
        <v>4.2857142857142856</v>
      </c>
      <c r="BX16" s="240">
        <f t="shared" si="48"/>
        <v>2.8333333333333335</v>
      </c>
      <c r="BY16" s="239">
        <f t="shared" si="49"/>
        <v>4</v>
      </c>
      <c r="BZ16" s="241">
        <f t="shared" si="50"/>
        <v>4.2</v>
      </c>
      <c r="CA16" s="239">
        <f t="shared" si="51"/>
        <v>3.6666666666666665</v>
      </c>
      <c r="CB16" s="241">
        <f t="shared" si="52"/>
        <v>3.3333333333333335</v>
      </c>
      <c r="CC16" s="240">
        <f t="shared" si="53"/>
        <v>3.7142857142857144</v>
      </c>
      <c r="CD16" s="240">
        <f t="shared" si="54"/>
        <v>3.7142857142857144</v>
      </c>
      <c r="CE16" s="240">
        <f t="shared" si="55"/>
        <v>3.5714285714285716</v>
      </c>
      <c r="CF16" s="242">
        <f t="shared" si="56"/>
        <v>4.7142857142857144</v>
      </c>
      <c r="CG16" s="242">
        <f t="shared" si="57"/>
        <v>4.4285714285714288</v>
      </c>
      <c r="CH16" s="247">
        <f t="shared" si="58"/>
        <v>7</v>
      </c>
      <c r="CI16" s="60"/>
      <c r="CJ16" s="276">
        <f t="shared" si="59"/>
        <v>4.5972222222222223</v>
      </c>
      <c r="CK16" s="277">
        <f t="shared" si="60"/>
        <v>4.0753968253968251</v>
      </c>
      <c r="CL16" s="276">
        <f t="shared" si="61"/>
        <v>4.8333333333333339</v>
      </c>
      <c r="CM16" s="277">
        <f t="shared" si="62"/>
        <v>4.0999999999999996</v>
      </c>
      <c r="CN16" s="276">
        <f t="shared" si="63"/>
        <v>3.5</v>
      </c>
      <c r="CO16" s="277">
        <f t="shared" si="64"/>
        <v>3.5</v>
      </c>
      <c r="CP16" s="276">
        <f t="shared" si="65"/>
        <v>4.333333333333333</v>
      </c>
      <c r="CQ16" s="277">
        <f t="shared" si="66"/>
        <v>3.6666666666666665</v>
      </c>
      <c r="CR16" s="276">
        <f t="shared" si="67"/>
        <v>4.75</v>
      </c>
      <c r="CS16" s="277">
        <f t="shared" si="68"/>
        <v>4.7142857142857144</v>
      </c>
      <c r="CT16" s="276">
        <f t="shared" si="69"/>
        <v>4.666666666666667</v>
      </c>
      <c r="CU16" s="277">
        <f t="shared" si="70"/>
        <v>4.4285714285714288</v>
      </c>
      <c r="CV16" s="276">
        <f t="shared" si="71"/>
        <v>4.4467592592592595</v>
      </c>
      <c r="CW16" s="278">
        <f t="shared" si="72"/>
        <v>4.0808201058201057</v>
      </c>
    </row>
    <row r="17" spans="2:101" ht="30" customHeight="1">
      <c r="B17" s="195">
        <v>13</v>
      </c>
      <c r="C17" s="196">
        <v>44742</v>
      </c>
      <c r="D17" s="195" t="s">
        <v>134</v>
      </c>
      <c r="E17" s="195" t="s">
        <v>94</v>
      </c>
      <c r="F17" s="195" t="s">
        <v>96</v>
      </c>
      <c r="G17" s="195" t="s">
        <v>38</v>
      </c>
      <c r="H17" s="197" t="s">
        <v>88</v>
      </c>
      <c r="I17" s="207">
        <v>5</v>
      </c>
      <c r="J17" s="208">
        <v>5</v>
      </c>
      <c r="K17" s="208">
        <v>3</v>
      </c>
      <c r="L17" s="208">
        <v>5</v>
      </c>
      <c r="M17" s="208">
        <v>5</v>
      </c>
      <c r="N17" s="208">
        <v>1</v>
      </c>
      <c r="O17" s="207">
        <v>4</v>
      </c>
      <c r="P17" s="209">
        <v>5</v>
      </c>
      <c r="Q17" s="207">
        <v>4</v>
      </c>
      <c r="R17" s="209">
        <v>2</v>
      </c>
      <c r="S17" s="208">
        <v>5</v>
      </c>
      <c r="T17" s="208">
        <v>4</v>
      </c>
      <c r="U17" s="208">
        <v>4</v>
      </c>
      <c r="V17" s="210">
        <v>4</v>
      </c>
      <c r="W17" s="210">
        <v>5</v>
      </c>
      <c r="X17" s="62"/>
      <c r="Y17" s="238" t="s">
        <v>136</v>
      </c>
      <c r="Z17" s="197" t="s">
        <v>85</v>
      </c>
      <c r="AA17" s="197" t="s">
        <v>128</v>
      </c>
      <c r="AB17" s="239">
        <f t="shared" si="4"/>
        <v>3.5714285714285716</v>
      </c>
      <c r="AC17" s="240">
        <f t="shared" si="5"/>
        <v>3.6315789473684212</v>
      </c>
      <c r="AD17" s="240">
        <f t="shared" si="6"/>
        <v>3.2352941176470589</v>
      </c>
      <c r="AE17" s="240">
        <f t="shared" si="7"/>
        <v>4.05</v>
      </c>
      <c r="AF17" s="240">
        <f t="shared" si="8"/>
        <v>3.8571428571428572</v>
      </c>
      <c r="AG17" s="240">
        <f t="shared" si="9"/>
        <v>2.8823529411764706</v>
      </c>
      <c r="AH17" s="239">
        <f t="shared" si="10"/>
        <v>3.65</v>
      </c>
      <c r="AI17" s="241">
        <f t="shared" si="11"/>
        <v>3.4</v>
      </c>
      <c r="AJ17" s="239">
        <f t="shared" si="12"/>
        <v>3.9444444444444446</v>
      </c>
      <c r="AK17" s="241">
        <f t="shared" si="13"/>
        <v>3.4117647058823528</v>
      </c>
      <c r="AL17" s="240">
        <f t="shared" si="14"/>
        <v>4.1578947368421053</v>
      </c>
      <c r="AM17" s="240">
        <f t="shared" si="15"/>
        <v>3.5789473684210527</v>
      </c>
      <c r="AN17" s="240">
        <f t="shared" si="16"/>
        <v>3.5625</v>
      </c>
      <c r="AO17" s="242">
        <f t="shared" si="17"/>
        <v>4.05</v>
      </c>
      <c r="AP17" s="242">
        <f t="shared" si="18"/>
        <v>3.45</v>
      </c>
      <c r="AQ17" s="240"/>
      <c r="AR17" s="243">
        <f t="shared" si="19"/>
        <v>3.5379662391272304</v>
      </c>
      <c r="AS17" s="244">
        <f t="shared" si="20"/>
        <v>3.5249999999999999</v>
      </c>
      <c r="AT17" s="244">
        <f t="shared" si="21"/>
        <v>3.6781045751633989</v>
      </c>
      <c r="AU17" s="244">
        <f t="shared" si="22"/>
        <v>3.7664473684210527</v>
      </c>
      <c r="AV17" s="244">
        <f t="shared" si="23"/>
        <v>4.05</v>
      </c>
      <c r="AW17" s="245">
        <f t="shared" si="24"/>
        <v>3.45</v>
      </c>
      <c r="AX17" s="246">
        <f t="shared" si="25"/>
        <v>3.6679196971186134</v>
      </c>
      <c r="AY17" s="247">
        <f t="shared" si="26"/>
        <v>21</v>
      </c>
      <c r="AZ17" s="60"/>
      <c r="BA17" s="60"/>
      <c r="BB17" s="239">
        <f t="shared" si="27"/>
        <v>3.875</v>
      </c>
      <c r="BC17" s="240">
        <f t="shared" si="28"/>
        <v>3.75</v>
      </c>
      <c r="BD17" s="240">
        <f t="shared" si="29"/>
        <v>3.3333333333333335</v>
      </c>
      <c r="BE17" s="240">
        <f t="shared" si="30"/>
        <v>4</v>
      </c>
      <c r="BF17" s="240">
        <f t="shared" si="31"/>
        <v>3.75</v>
      </c>
      <c r="BG17" s="240">
        <f t="shared" si="32"/>
        <v>3</v>
      </c>
      <c r="BH17" s="239">
        <f t="shared" si="33"/>
        <v>3.875</v>
      </c>
      <c r="BI17" s="241">
        <f t="shared" si="34"/>
        <v>3.75</v>
      </c>
      <c r="BJ17" s="239">
        <f t="shared" si="35"/>
        <v>3.875</v>
      </c>
      <c r="BK17" s="241">
        <f t="shared" si="36"/>
        <v>3.5</v>
      </c>
      <c r="BL17" s="240">
        <f t="shared" si="37"/>
        <v>4.1428571428571432</v>
      </c>
      <c r="BM17" s="240">
        <f t="shared" si="38"/>
        <v>3.375</v>
      </c>
      <c r="BN17" s="240">
        <f t="shared" si="39"/>
        <v>3.5</v>
      </c>
      <c r="BO17" s="242">
        <f t="shared" si="40"/>
        <v>4</v>
      </c>
      <c r="BP17" s="242">
        <f t="shared" si="41"/>
        <v>3.7142857142857144</v>
      </c>
      <c r="BQ17" s="247">
        <f t="shared" si="42"/>
        <v>8</v>
      </c>
      <c r="BR17" s="265"/>
      <c r="BS17" s="239">
        <f t="shared" si="43"/>
        <v>3.5454545454545454</v>
      </c>
      <c r="BT17" s="240">
        <f t="shared" si="44"/>
        <v>3.5454545454545454</v>
      </c>
      <c r="BU17" s="240">
        <f t="shared" si="45"/>
        <v>3</v>
      </c>
      <c r="BV17" s="240">
        <f t="shared" si="46"/>
        <v>4</v>
      </c>
      <c r="BW17" s="240">
        <f t="shared" si="47"/>
        <v>3.8181818181818183</v>
      </c>
      <c r="BX17" s="240">
        <f t="shared" si="48"/>
        <v>2.8888888888888888</v>
      </c>
      <c r="BY17" s="239">
        <f t="shared" si="49"/>
        <v>3.3636363636363638</v>
      </c>
      <c r="BZ17" s="241">
        <f t="shared" si="50"/>
        <v>3.0909090909090908</v>
      </c>
      <c r="CA17" s="239">
        <f t="shared" si="51"/>
        <v>3.8888888888888888</v>
      </c>
      <c r="CB17" s="241">
        <f t="shared" si="52"/>
        <v>3.3333333333333335</v>
      </c>
      <c r="CC17" s="240">
        <f t="shared" si="53"/>
        <v>4.0999999999999996</v>
      </c>
      <c r="CD17" s="240">
        <f t="shared" si="54"/>
        <v>3.7272727272727271</v>
      </c>
      <c r="CE17" s="240">
        <f t="shared" si="55"/>
        <v>3.6</v>
      </c>
      <c r="CF17" s="242">
        <f t="shared" si="56"/>
        <v>4.1818181818181817</v>
      </c>
      <c r="CG17" s="242">
        <f t="shared" si="57"/>
        <v>3.5454545454545454</v>
      </c>
      <c r="CH17" s="247">
        <f t="shared" si="58"/>
        <v>11</v>
      </c>
      <c r="CI17" s="60"/>
      <c r="CJ17" s="276">
        <f t="shared" si="59"/>
        <v>3.6180555555555558</v>
      </c>
      <c r="CK17" s="277">
        <f t="shared" si="60"/>
        <v>3.4663299663299658</v>
      </c>
      <c r="CL17" s="276">
        <f t="shared" si="61"/>
        <v>3.8125</v>
      </c>
      <c r="CM17" s="277">
        <f t="shared" si="62"/>
        <v>3.2272727272727275</v>
      </c>
      <c r="CN17" s="276">
        <f t="shared" si="63"/>
        <v>3.6875</v>
      </c>
      <c r="CO17" s="277">
        <f t="shared" si="64"/>
        <v>3.6111111111111112</v>
      </c>
      <c r="CP17" s="276">
        <f t="shared" si="65"/>
        <v>3.6726190476190474</v>
      </c>
      <c r="CQ17" s="277">
        <f t="shared" si="66"/>
        <v>3.8090909090909086</v>
      </c>
      <c r="CR17" s="276">
        <f t="shared" si="67"/>
        <v>4</v>
      </c>
      <c r="CS17" s="277">
        <f t="shared" si="68"/>
        <v>4.1818181818181817</v>
      </c>
      <c r="CT17" s="276">
        <f t="shared" si="69"/>
        <v>3.7142857142857144</v>
      </c>
      <c r="CU17" s="277">
        <f t="shared" si="70"/>
        <v>3.5454545454545454</v>
      </c>
      <c r="CV17" s="276">
        <f t="shared" si="71"/>
        <v>3.7508267195767195</v>
      </c>
      <c r="CW17" s="278">
        <f t="shared" si="72"/>
        <v>3.6401795735129068</v>
      </c>
    </row>
    <row r="18" spans="2:101" ht="30" customHeight="1">
      <c r="B18" s="195">
        <v>15</v>
      </c>
      <c r="C18" s="196">
        <v>44742</v>
      </c>
      <c r="D18" s="195" t="s">
        <v>134</v>
      </c>
      <c r="E18" s="195" t="s">
        <v>95</v>
      </c>
      <c r="F18" s="195" t="s">
        <v>97</v>
      </c>
      <c r="G18" s="195" t="s">
        <v>27</v>
      </c>
      <c r="H18" s="197" t="s">
        <v>63</v>
      </c>
      <c r="I18" s="207">
        <v>3</v>
      </c>
      <c r="J18" s="208">
        <v>3</v>
      </c>
      <c r="K18" s="208">
        <v>3</v>
      </c>
      <c r="L18" s="208">
        <v>3</v>
      </c>
      <c r="M18" s="208">
        <v>3</v>
      </c>
      <c r="N18" s="208">
        <v>2</v>
      </c>
      <c r="O18" s="207">
        <v>3</v>
      </c>
      <c r="P18" s="209">
        <v>3</v>
      </c>
      <c r="Q18" s="207">
        <v>3</v>
      </c>
      <c r="R18" s="209">
        <v>2</v>
      </c>
      <c r="S18" s="208">
        <v>3</v>
      </c>
      <c r="T18" s="208">
        <v>4</v>
      </c>
      <c r="U18" s="208">
        <v>3</v>
      </c>
      <c r="V18" s="210">
        <v>3</v>
      </c>
      <c r="W18" s="210">
        <v>3</v>
      </c>
      <c r="X18" s="62"/>
      <c r="Y18" s="248" t="s">
        <v>137</v>
      </c>
      <c r="Z18" s="197" t="s">
        <v>75</v>
      </c>
      <c r="AA18" s="197" t="s">
        <v>131</v>
      </c>
      <c r="AB18" s="239">
        <f t="shared" si="4"/>
        <v>4</v>
      </c>
      <c r="AC18" s="240">
        <f t="shared" si="5"/>
        <v>4.2727272727272725</v>
      </c>
      <c r="AD18" s="240">
        <f t="shared" si="6"/>
        <v>3.7272727272727271</v>
      </c>
      <c r="AE18" s="240">
        <f t="shared" si="7"/>
        <v>4.1818181818181817</v>
      </c>
      <c r="AF18" s="240">
        <f t="shared" si="8"/>
        <v>4.0909090909090908</v>
      </c>
      <c r="AG18" s="240">
        <f t="shared" si="9"/>
        <v>3</v>
      </c>
      <c r="AH18" s="239">
        <f t="shared" si="10"/>
        <v>4.2</v>
      </c>
      <c r="AI18" s="241">
        <f t="shared" si="11"/>
        <v>4.0999999999999996</v>
      </c>
      <c r="AJ18" s="239">
        <f t="shared" si="12"/>
        <v>4.375</v>
      </c>
      <c r="AK18" s="241">
        <f t="shared" si="13"/>
        <v>3.75</v>
      </c>
      <c r="AL18" s="240">
        <f t="shared" si="14"/>
        <v>4.0999999999999996</v>
      </c>
      <c r="AM18" s="240">
        <f t="shared" si="15"/>
        <v>3.7272727272727271</v>
      </c>
      <c r="AN18" s="240">
        <f t="shared" si="16"/>
        <v>3.8888888888888888</v>
      </c>
      <c r="AO18" s="242">
        <f t="shared" si="17"/>
        <v>4.2727272727272725</v>
      </c>
      <c r="AP18" s="242">
        <f t="shared" si="18"/>
        <v>4.2727272727272725</v>
      </c>
      <c r="AQ18" s="240"/>
      <c r="AR18" s="243">
        <f t="shared" si="19"/>
        <v>3.8787878787878785</v>
      </c>
      <c r="AS18" s="244">
        <f t="shared" si="20"/>
        <v>4.1500000000000004</v>
      </c>
      <c r="AT18" s="244">
        <f t="shared" si="21"/>
        <v>4.0625</v>
      </c>
      <c r="AU18" s="244">
        <f t="shared" si="22"/>
        <v>3.9053872053872052</v>
      </c>
      <c r="AV18" s="244">
        <f t="shared" si="23"/>
        <v>4.2727272727272725</v>
      </c>
      <c r="AW18" s="245">
        <f t="shared" si="24"/>
        <v>4.2727272727272725</v>
      </c>
      <c r="AX18" s="246">
        <f t="shared" si="25"/>
        <v>4.0903549382716049</v>
      </c>
      <c r="AY18" s="247">
        <f t="shared" si="26"/>
        <v>11</v>
      </c>
      <c r="AZ18" s="60"/>
      <c r="BA18" s="60"/>
      <c r="BB18" s="239">
        <f t="shared" si="27"/>
        <v>4</v>
      </c>
      <c r="BC18" s="240">
        <f t="shared" si="28"/>
        <v>4.4285714285714288</v>
      </c>
      <c r="BD18" s="240">
        <f t="shared" si="29"/>
        <v>3.7142857142857144</v>
      </c>
      <c r="BE18" s="240">
        <f t="shared" si="30"/>
        <v>4.4285714285714288</v>
      </c>
      <c r="BF18" s="240">
        <f t="shared" si="31"/>
        <v>4.2857142857142856</v>
      </c>
      <c r="BG18" s="240">
        <f t="shared" si="32"/>
        <v>3</v>
      </c>
      <c r="BH18" s="239">
        <f t="shared" si="33"/>
        <v>4.2857142857142856</v>
      </c>
      <c r="BI18" s="241">
        <f t="shared" si="34"/>
        <v>4.1428571428571432</v>
      </c>
      <c r="BJ18" s="239">
        <f t="shared" si="35"/>
        <v>4.5</v>
      </c>
      <c r="BK18" s="241">
        <f t="shared" si="36"/>
        <v>3.8333333333333335</v>
      </c>
      <c r="BL18" s="240">
        <f t="shared" si="37"/>
        <v>4.2857142857142856</v>
      </c>
      <c r="BM18" s="240">
        <f t="shared" si="38"/>
        <v>3.5714285714285716</v>
      </c>
      <c r="BN18" s="240">
        <f t="shared" si="39"/>
        <v>3.8333333333333335</v>
      </c>
      <c r="BO18" s="242">
        <f t="shared" si="40"/>
        <v>4.4285714285714288</v>
      </c>
      <c r="BP18" s="242">
        <f t="shared" si="41"/>
        <v>4.4285714285714288</v>
      </c>
      <c r="BQ18" s="247">
        <f t="shared" si="42"/>
        <v>7</v>
      </c>
      <c r="BR18" s="265"/>
      <c r="BS18" s="239">
        <f t="shared" si="43"/>
        <v>4</v>
      </c>
      <c r="BT18" s="240">
        <f t="shared" si="44"/>
        <v>4</v>
      </c>
      <c r="BU18" s="240">
        <f t="shared" si="45"/>
        <v>3.75</v>
      </c>
      <c r="BV18" s="240">
        <f t="shared" si="46"/>
        <v>3.75</v>
      </c>
      <c r="BW18" s="240">
        <f t="shared" si="47"/>
        <v>3.75</v>
      </c>
      <c r="BX18" s="240">
        <f t="shared" si="48"/>
        <v>3</v>
      </c>
      <c r="BY18" s="239">
        <f t="shared" si="49"/>
        <v>4</v>
      </c>
      <c r="BZ18" s="241">
        <f t="shared" si="50"/>
        <v>4</v>
      </c>
      <c r="CA18" s="239">
        <f t="shared" si="51"/>
        <v>4</v>
      </c>
      <c r="CB18" s="241">
        <f t="shared" si="52"/>
        <v>3.5</v>
      </c>
      <c r="CC18" s="240">
        <f t="shared" si="53"/>
        <v>3.6666666666666665</v>
      </c>
      <c r="CD18" s="240">
        <f t="shared" si="54"/>
        <v>4</v>
      </c>
      <c r="CE18" s="240">
        <f t="shared" si="55"/>
        <v>4</v>
      </c>
      <c r="CF18" s="242">
        <f t="shared" si="56"/>
        <v>4</v>
      </c>
      <c r="CG18" s="242">
        <f t="shared" si="57"/>
        <v>4</v>
      </c>
      <c r="CH18" s="247">
        <f t="shared" si="58"/>
        <v>4</v>
      </c>
      <c r="CI18" s="60"/>
      <c r="CJ18" s="276">
        <f t="shared" si="59"/>
        <v>3.9761904761904758</v>
      </c>
      <c r="CK18" s="277">
        <f t="shared" si="60"/>
        <v>3.7083333333333335</v>
      </c>
      <c r="CL18" s="276">
        <f t="shared" si="61"/>
        <v>4.2142857142857144</v>
      </c>
      <c r="CM18" s="277">
        <f t="shared" si="62"/>
        <v>4</v>
      </c>
      <c r="CN18" s="276">
        <f t="shared" si="63"/>
        <v>4.166666666666667</v>
      </c>
      <c r="CO18" s="277">
        <f t="shared" si="64"/>
        <v>3.75</v>
      </c>
      <c r="CP18" s="276">
        <f t="shared" si="65"/>
        <v>3.8968253968253972</v>
      </c>
      <c r="CQ18" s="277">
        <f t="shared" si="66"/>
        <v>3.8888888888888888</v>
      </c>
      <c r="CR18" s="276">
        <f t="shared" si="67"/>
        <v>4.4285714285714288</v>
      </c>
      <c r="CS18" s="277">
        <f t="shared" si="68"/>
        <v>4</v>
      </c>
      <c r="CT18" s="276">
        <f t="shared" si="69"/>
        <v>4.4285714285714288</v>
      </c>
      <c r="CU18" s="277">
        <f t="shared" si="70"/>
        <v>4</v>
      </c>
      <c r="CV18" s="276">
        <f t="shared" si="71"/>
        <v>4.185185185185186</v>
      </c>
      <c r="CW18" s="278">
        <f t="shared" si="72"/>
        <v>3.8912037037037037</v>
      </c>
    </row>
    <row r="19" spans="2:101" ht="30" customHeight="1">
      <c r="B19" s="195">
        <v>16</v>
      </c>
      <c r="C19" s="196">
        <v>44742</v>
      </c>
      <c r="D19" s="195" t="s">
        <v>134</v>
      </c>
      <c r="E19" s="195" t="s">
        <v>95</v>
      </c>
      <c r="F19" s="195" t="s">
        <v>97</v>
      </c>
      <c r="G19" s="195" t="s">
        <v>24</v>
      </c>
      <c r="H19" s="197" t="s">
        <v>83</v>
      </c>
      <c r="I19" s="207">
        <v>5</v>
      </c>
      <c r="J19" s="208">
        <v>5</v>
      </c>
      <c r="K19" s="208"/>
      <c r="L19" s="208">
        <v>5</v>
      </c>
      <c r="M19" s="208">
        <v>5</v>
      </c>
      <c r="N19" s="208"/>
      <c r="O19" s="207">
        <v>5</v>
      </c>
      <c r="P19" s="209">
        <v>5</v>
      </c>
      <c r="Q19" s="207">
        <v>2</v>
      </c>
      <c r="R19" s="209">
        <v>1</v>
      </c>
      <c r="S19" s="208">
        <v>5</v>
      </c>
      <c r="T19" s="208">
        <v>5</v>
      </c>
      <c r="U19" s="208"/>
      <c r="V19" s="210">
        <v>4</v>
      </c>
      <c r="W19" s="210">
        <v>4</v>
      </c>
      <c r="X19" s="62"/>
      <c r="Y19" s="238" t="s">
        <v>29</v>
      </c>
      <c r="Z19" s="197" t="s">
        <v>77</v>
      </c>
      <c r="AA19" s="197" t="s">
        <v>128</v>
      </c>
      <c r="AB19" s="239">
        <f t="shared" si="4"/>
        <v>4.5</v>
      </c>
      <c r="AC19" s="240">
        <f t="shared" si="5"/>
        <v>4.8181818181818183</v>
      </c>
      <c r="AD19" s="240">
        <f t="shared" si="6"/>
        <v>4.1111111111111107</v>
      </c>
      <c r="AE19" s="240">
        <f t="shared" si="7"/>
        <v>4.666666666666667</v>
      </c>
      <c r="AF19" s="240">
        <f t="shared" si="8"/>
        <v>4.3</v>
      </c>
      <c r="AG19" s="240">
        <f t="shared" si="9"/>
        <v>3.6</v>
      </c>
      <c r="AH19" s="239">
        <f t="shared" si="10"/>
        <v>3.8</v>
      </c>
      <c r="AI19" s="241">
        <f t="shared" si="11"/>
        <v>4.0999999999999996</v>
      </c>
      <c r="AJ19" s="239">
        <f t="shared" si="12"/>
        <v>4.2727272727272725</v>
      </c>
      <c r="AK19" s="241">
        <f t="shared" si="13"/>
        <v>3.4545454545454546</v>
      </c>
      <c r="AL19" s="240">
        <f t="shared" si="14"/>
        <v>4.2222222222222223</v>
      </c>
      <c r="AM19" s="240">
        <f t="shared" si="15"/>
        <v>4.8</v>
      </c>
      <c r="AN19" s="240">
        <f t="shared" si="16"/>
        <v>4.625</v>
      </c>
      <c r="AO19" s="242">
        <f t="shared" si="17"/>
        <v>4.4545454545454541</v>
      </c>
      <c r="AP19" s="242">
        <f t="shared" si="18"/>
        <v>4.2727272727272725</v>
      </c>
      <c r="AQ19" s="240"/>
      <c r="AR19" s="243">
        <f t="shared" si="19"/>
        <v>4.3326599326599329</v>
      </c>
      <c r="AS19" s="244">
        <f t="shared" si="20"/>
        <v>3.9499999999999997</v>
      </c>
      <c r="AT19" s="244">
        <f t="shared" si="21"/>
        <v>3.8636363636363633</v>
      </c>
      <c r="AU19" s="244">
        <f t="shared" si="22"/>
        <v>4.549074074074074</v>
      </c>
      <c r="AV19" s="244">
        <f t="shared" si="23"/>
        <v>4.4545454545454541</v>
      </c>
      <c r="AW19" s="245">
        <f t="shared" si="24"/>
        <v>4.2727272727272725</v>
      </c>
      <c r="AX19" s="246">
        <f t="shared" si="25"/>
        <v>4.237107182940516</v>
      </c>
      <c r="AY19" s="247">
        <f t="shared" si="26"/>
        <v>11</v>
      </c>
      <c r="AZ19" s="60"/>
      <c r="BA19" s="60"/>
      <c r="BB19" s="239">
        <f t="shared" si="27"/>
        <v>4.666666666666667</v>
      </c>
      <c r="BC19" s="240">
        <f t="shared" si="28"/>
        <v>4.833333333333333</v>
      </c>
      <c r="BD19" s="240">
        <f t="shared" si="29"/>
        <v>4.4000000000000004</v>
      </c>
      <c r="BE19" s="240">
        <f t="shared" si="30"/>
        <v>4.666666666666667</v>
      </c>
      <c r="BF19" s="240">
        <f t="shared" si="31"/>
        <v>4.333333333333333</v>
      </c>
      <c r="BG19" s="240">
        <f t="shared" si="32"/>
        <v>3.3333333333333335</v>
      </c>
      <c r="BH19" s="239">
        <f t="shared" si="33"/>
        <v>3.8333333333333335</v>
      </c>
      <c r="BI19" s="241">
        <f t="shared" si="34"/>
        <v>4.166666666666667</v>
      </c>
      <c r="BJ19" s="239">
        <f t="shared" si="35"/>
        <v>4</v>
      </c>
      <c r="BK19" s="241">
        <f t="shared" si="36"/>
        <v>3.5</v>
      </c>
      <c r="BL19" s="240">
        <f t="shared" si="37"/>
        <v>3.8</v>
      </c>
      <c r="BM19" s="240">
        <f t="shared" si="38"/>
        <v>4.8</v>
      </c>
      <c r="BN19" s="240">
        <f t="shared" si="39"/>
        <v>4.5999999999999996</v>
      </c>
      <c r="BO19" s="242">
        <f t="shared" si="40"/>
        <v>4.5</v>
      </c>
      <c r="BP19" s="242">
        <f t="shared" si="41"/>
        <v>4.666666666666667</v>
      </c>
      <c r="BQ19" s="247">
        <f t="shared" si="42"/>
        <v>6</v>
      </c>
      <c r="BR19" s="265"/>
      <c r="BS19" s="239">
        <f t="shared" si="43"/>
        <v>4.25</v>
      </c>
      <c r="BT19" s="240">
        <f t="shared" si="44"/>
        <v>4.8</v>
      </c>
      <c r="BU19" s="240">
        <f t="shared" si="45"/>
        <v>3.75</v>
      </c>
      <c r="BV19" s="240">
        <f t="shared" si="46"/>
        <v>4.666666666666667</v>
      </c>
      <c r="BW19" s="240">
        <f t="shared" si="47"/>
        <v>4.25</v>
      </c>
      <c r="BX19" s="240">
        <f t="shared" si="48"/>
        <v>4</v>
      </c>
      <c r="BY19" s="239">
        <f t="shared" si="49"/>
        <v>3.75</v>
      </c>
      <c r="BZ19" s="241">
        <f t="shared" si="50"/>
        <v>4</v>
      </c>
      <c r="CA19" s="239">
        <f t="shared" si="51"/>
        <v>4.5999999999999996</v>
      </c>
      <c r="CB19" s="241">
        <f t="shared" si="52"/>
        <v>3.4</v>
      </c>
      <c r="CC19" s="240">
        <f t="shared" si="53"/>
        <v>4.75</v>
      </c>
      <c r="CD19" s="240">
        <f t="shared" si="54"/>
        <v>4.8</v>
      </c>
      <c r="CE19" s="240">
        <f t="shared" si="55"/>
        <v>4.666666666666667</v>
      </c>
      <c r="CF19" s="242">
        <f t="shared" si="56"/>
        <v>4.4000000000000004</v>
      </c>
      <c r="CG19" s="242">
        <f t="shared" si="57"/>
        <v>3.8</v>
      </c>
      <c r="CH19" s="247">
        <f t="shared" si="58"/>
        <v>5</v>
      </c>
      <c r="CI19" s="60"/>
      <c r="CJ19" s="276">
        <f t="shared" si="59"/>
        <v>4.3722222222222218</v>
      </c>
      <c r="CK19" s="277">
        <f t="shared" si="60"/>
        <v>4.2861111111111114</v>
      </c>
      <c r="CL19" s="276">
        <f t="shared" si="61"/>
        <v>4</v>
      </c>
      <c r="CM19" s="277">
        <f t="shared" si="62"/>
        <v>3.875</v>
      </c>
      <c r="CN19" s="276">
        <f t="shared" si="63"/>
        <v>3.75</v>
      </c>
      <c r="CO19" s="277">
        <f t="shared" si="64"/>
        <v>4</v>
      </c>
      <c r="CP19" s="276">
        <f t="shared" si="65"/>
        <v>4.3999999999999995</v>
      </c>
      <c r="CQ19" s="277">
        <f t="shared" si="66"/>
        <v>4.7388888888888898</v>
      </c>
      <c r="CR19" s="276">
        <f t="shared" si="67"/>
        <v>4.5</v>
      </c>
      <c r="CS19" s="277">
        <f t="shared" si="68"/>
        <v>4.4000000000000004</v>
      </c>
      <c r="CT19" s="276">
        <f t="shared" si="69"/>
        <v>4.666666666666667</v>
      </c>
      <c r="CU19" s="277">
        <f t="shared" si="70"/>
        <v>3.8</v>
      </c>
      <c r="CV19" s="276">
        <f t="shared" si="71"/>
        <v>4.2814814814814817</v>
      </c>
      <c r="CW19" s="278">
        <f t="shared" si="72"/>
        <v>4.1833333333333345</v>
      </c>
    </row>
    <row r="20" spans="2:101" ht="30" customHeight="1">
      <c r="B20" s="195">
        <v>17</v>
      </c>
      <c r="C20" s="196">
        <v>44742</v>
      </c>
      <c r="D20" s="195" t="s">
        <v>134</v>
      </c>
      <c r="E20" s="195" t="s">
        <v>93</v>
      </c>
      <c r="F20" s="195" t="s">
        <v>96</v>
      </c>
      <c r="G20" s="195" t="s">
        <v>20</v>
      </c>
      <c r="H20" s="197" t="s">
        <v>60</v>
      </c>
      <c r="I20" s="207">
        <v>4</v>
      </c>
      <c r="J20" s="208">
        <v>4</v>
      </c>
      <c r="K20" s="208">
        <v>2</v>
      </c>
      <c r="L20" s="208">
        <v>5</v>
      </c>
      <c r="M20" s="208">
        <v>3</v>
      </c>
      <c r="N20" s="208">
        <v>1</v>
      </c>
      <c r="O20" s="207"/>
      <c r="P20" s="209">
        <v>5</v>
      </c>
      <c r="Q20" s="207">
        <v>2</v>
      </c>
      <c r="R20" s="209">
        <v>2</v>
      </c>
      <c r="S20" s="208">
        <v>5</v>
      </c>
      <c r="T20" s="208">
        <v>1</v>
      </c>
      <c r="U20" s="208">
        <v>1</v>
      </c>
      <c r="V20" s="210">
        <v>4</v>
      </c>
      <c r="W20" s="210">
        <v>4</v>
      </c>
      <c r="X20" s="62"/>
      <c r="Y20" s="238" t="s">
        <v>30</v>
      </c>
      <c r="Z20" s="197" t="s">
        <v>81</v>
      </c>
      <c r="AA20" s="197" t="s">
        <v>129</v>
      </c>
      <c r="AB20" s="239">
        <f t="shared" si="4"/>
        <v>4.2</v>
      </c>
      <c r="AC20" s="240">
        <f t="shared" si="5"/>
        <v>4</v>
      </c>
      <c r="AD20" s="240">
        <f t="shared" si="6"/>
        <v>3.4</v>
      </c>
      <c r="AE20" s="240">
        <f t="shared" si="7"/>
        <v>4</v>
      </c>
      <c r="AF20" s="240">
        <f t="shared" si="8"/>
        <v>4.2</v>
      </c>
      <c r="AG20" s="240">
        <f t="shared" si="9"/>
        <v>3.2</v>
      </c>
      <c r="AH20" s="239">
        <f t="shared" si="10"/>
        <v>1.3333333333333333</v>
      </c>
      <c r="AI20" s="241">
        <f t="shared" si="11"/>
        <v>2</v>
      </c>
      <c r="AJ20" s="239">
        <f t="shared" si="12"/>
        <v>4.25</v>
      </c>
      <c r="AK20" s="241">
        <f t="shared" si="13"/>
        <v>3.75</v>
      </c>
      <c r="AL20" s="240">
        <f t="shared" si="14"/>
        <v>4</v>
      </c>
      <c r="AM20" s="240">
        <f t="shared" si="15"/>
        <v>3.8</v>
      </c>
      <c r="AN20" s="240">
        <f t="shared" si="16"/>
        <v>4</v>
      </c>
      <c r="AO20" s="242">
        <f t="shared" si="17"/>
        <v>4.5999999999999996</v>
      </c>
      <c r="AP20" s="242">
        <f t="shared" si="18"/>
        <v>4.2</v>
      </c>
      <c r="AQ20" s="240"/>
      <c r="AR20" s="243">
        <f t="shared" si="19"/>
        <v>3.8333333333333335</v>
      </c>
      <c r="AS20" s="244">
        <f t="shared" si="20"/>
        <v>1.6666666666666665</v>
      </c>
      <c r="AT20" s="244">
        <f t="shared" si="21"/>
        <v>4</v>
      </c>
      <c r="AU20" s="244">
        <f t="shared" si="22"/>
        <v>3.9333333333333336</v>
      </c>
      <c r="AV20" s="244">
        <f t="shared" si="23"/>
        <v>4.5999999999999996</v>
      </c>
      <c r="AW20" s="245">
        <f t="shared" si="24"/>
        <v>4.2</v>
      </c>
      <c r="AX20" s="246">
        <f t="shared" si="25"/>
        <v>3.7055555555555553</v>
      </c>
      <c r="AY20" s="247">
        <f t="shared" si="26"/>
        <v>5</v>
      </c>
      <c r="AZ20" s="60"/>
      <c r="BA20" s="60"/>
      <c r="BB20" s="239">
        <f t="shared" si="27"/>
        <v>2</v>
      </c>
      <c r="BC20" s="240"/>
      <c r="BD20" s="240">
        <f t="shared" si="29"/>
        <v>3</v>
      </c>
      <c r="BE20" s="240">
        <f t="shared" si="30"/>
        <v>3</v>
      </c>
      <c r="BF20" s="240">
        <f t="shared" si="31"/>
        <v>5</v>
      </c>
      <c r="BG20" s="240">
        <f t="shared" si="32"/>
        <v>3</v>
      </c>
      <c r="BH20" s="239">
        <f t="shared" si="33"/>
        <v>1</v>
      </c>
      <c r="BI20" s="241">
        <f t="shared" si="34"/>
        <v>2</v>
      </c>
      <c r="BJ20" s="239">
        <f t="shared" si="35"/>
        <v>3</v>
      </c>
      <c r="BK20" s="241">
        <f t="shared" si="36"/>
        <v>3</v>
      </c>
      <c r="BL20" s="240">
        <f t="shared" si="37"/>
        <v>4</v>
      </c>
      <c r="BM20" s="240">
        <f t="shared" si="38"/>
        <v>1</v>
      </c>
      <c r="BN20" s="240">
        <f t="shared" si="39"/>
        <v>1</v>
      </c>
      <c r="BO20" s="242">
        <f t="shared" si="40"/>
        <v>5</v>
      </c>
      <c r="BP20" s="242">
        <f t="shared" si="41"/>
        <v>4</v>
      </c>
      <c r="BQ20" s="247">
        <f t="shared" si="42"/>
        <v>1</v>
      </c>
      <c r="BR20" s="265"/>
      <c r="BS20" s="239">
        <f t="shared" si="43"/>
        <v>4.75</v>
      </c>
      <c r="BT20" s="240">
        <f t="shared" si="44"/>
        <v>4</v>
      </c>
      <c r="BU20" s="240">
        <f t="shared" si="45"/>
        <v>3.5</v>
      </c>
      <c r="BV20" s="240">
        <f t="shared" si="46"/>
        <v>4.25</v>
      </c>
      <c r="BW20" s="240">
        <f t="shared" si="47"/>
        <v>4</v>
      </c>
      <c r="BX20" s="240">
        <f t="shared" si="48"/>
        <v>3.25</v>
      </c>
      <c r="BY20" s="239">
        <f t="shared" si="49"/>
        <v>1.5</v>
      </c>
      <c r="BZ20" s="241">
        <f t="shared" si="50"/>
        <v>2</v>
      </c>
      <c r="CA20" s="239">
        <f t="shared" si="51"/>
        <v>4.666666666666667</v>
      </c>
      <c r="CB20" s="241">
        <f t="shared" si="52"/>
        <v>4</v>
      </c>
      <c r="CC20" s="240">
        <f t="shared" si="53"/>
        <v>4</v>
      </c>
      <c r="CD20" s="240">
        <f t="shared" si="54"/>
        <v>4.5</v>
      </c>
      <c r="CE20" s="240">
        <f t="shared" si="55"/>
        <v>5</v>
      </c>
      <c r="CF20" s="242">
        <f t="shared" si="56"/>
        <v>4.5</v>
      </c>
      <c r="CG20" s="242">
        <f t="shared" si="57"/>
        <v>4.25</v>
      </c>
      <c r="CH20" s="247">
        <f t="shared" si="58"/>
        <v>4</v>
      </c>
      <c r="CI20" s="60"/>
      <c r="CJ20" s="276">
        <f t="shared" si="59"/>
        <v>3.2</v>
      </c>
      <c r="CK20" s="277">
        <f t="shared" si="60"/>
        <v>3.9583333333333335</v>
      </c>
      <c r="CL20" s="276">
        <f t="shared" si="61"/>
        <v>1.5</v>
      </c>
      <c r="CM20" s="277">
        <f t="shared" si="62"/>
        <v>1.75</v>
      </c>
      <c r="CN20" s="276">
        <f t="shared" si="63"/>
        <v>3</v>
      </c>
      <c r="CO20" s="277">
        <f t="shared" si="64"/>
        <v>4.3333333333333339</v>
      </c>
      <c r="CP20" s="276">
        <f t="shared" si="65"/>
        <v>2</v>
      </c>
      <c r="CQ20" s="277">
        <f t="shared" si="66"/>
        <v>4.5</v>
      </c>
      <c r="CR20" s="276">
        <f t="shared" si="67"/>
        <v>5</v>
      </c>
      <c r="CS20" s="277">
        <f t="shared" si="68"/>
        <v>4.5</v>
      </c>
      <c r="CT20" s="276">
        <f t="shared" si="69"/>
        <v>4</v>
      </c>
      <c r="CU20" s="277">
        <f t="shared" si="70"/>
        <v>4.25</v>
      </c>
      <c r="CV20" s="276">
        <f t="shared" si="71"/>
        <v>3.1166666666666667</v>
      </c>
      <c r="CW20" s="278">
        <f t="shared" si="72"/>
        <v>3.8819444444444446</v>
      </c>
    </row>
    <row r="21" spans="2:101" ht="30" customHeight="1">
      <c r="B21" s="195">
        <v>18</v>
      </c>
      <c r="C21" s="196">
        <v>44742</v>
      </c>
      <c r="D21" s="195" t="s">
        <v>134</v>
      </c>
      <c r="E21" s="195" t="s">
        <v>94</v>
      </c>
      <c r="F21" s="195" t="s">
        <v>98</v>
      </c>
      <c r="G21" s="195" t="s">
        <v>44</v>
      </c>
      <c r="H21" s="197" t="s">
        <v>293</v>
      </c>
      <c r="I21" s="207">
        <v>5</v>
      </c>
      <c r="J21" s="208">
        <v>5</v>
      </c>
      <c r="K21" s="208">
        <v>5</v>
      </c>
      <c r="L21" s="208">
        <v>5</v>
      </c>
      <c r="M21" s="208">
        <v>4</v>
      </c>
      <c r="N21" s="208">
        <v>4</v>
      </c>
      <c r="O21" s="207">
        <v>2</v>
      </c>
      <c r="P21" s="209">
        <v>4</v>
      </c>
      <c r="Q21" s="207">
        <v>5</v>
      </c>
      <c r="R21" s="209">
        <v>1</v>
      </c>
      <c r="S21" s="208">
        <v>4</v>
      </c>
      <c r="T21" s="208">
        <v>5</v>
      </c>
      <c r="U21" s="208">
        <v>4</v>
      </c>
      <c r="V21" s="210">
        <v>5</v>
      </c>
      <c r="W21" s="210">
        <v>4</v>
      </c>
      <c r="X21" s="62"/>
      <c r="Y21" s="238" t="s">
        <v>31</v>
      </c>
      <c r="Z21" s="197" t="s">
        <v>91</v>
      </c>
      <c r="AA21" s="197" t="s">
        <v>132</v>
      </c>
      <c r="AB21" s="239">
        <f t="shared" si="4"/>
        <v>4.666666666666667</v>
      </c>
      <c r="AC21" s="240">
        <f t="shared" si="5"/>
        <v>4.666666666666667</v>
      </c>
      <c r="AD21" s="240">
        <f t="shared" si="6"/>
        <v>5</v>
      </c>
      <c r="AE21" s="240">
        <f t="shared" si="7"/>
        <v>5</v>
      </c>
      <c r="AF21" s="240">
        <f t="shared" si="8"/>
        <v>4.333333333333333</v>
      </c>
      <c r="AG21" s="240">
        <f t="shared" si="9"/>
        <v>2</v>
      </c>
      <c r="AH21" s="239">
        <f t="shared" si="10"/>
        <v>3.3333333333333335</v>
      </c>
      <c r="AI21" s="241">
        <f t="shared" si="11"/>
        <v>4.333333333333333</v>
      </c>
      <c r="AJ21" s="239">
        <f t="shared" si="12"/>
        <v>4.333333333333333</v>
      </c>
      <c r="AK21" s="241">
        <f t="shared" si="13"/>
        <v>2</v>
      </c>
      <c r="AL21" s="240">
        <f t="shared" si="14"/>
        <v>4.333333333333333</v>
      </c>
      <c r="AM21" s="240">
        <f t="shared" si="15"/>
        <v>3</v>
      </c>
      <c r="AN21" s="240">
        <f t="shared" si="16"/>
        <v>2.6666666666666665</v>
      </c>
      <c r="AO21" s="242">
        <f t="shared" si="17"/>
        <v>4.333333333333333</v>
      </c>
      <c r="AP21" s="242">
        <f t="shared" si="18"/>
        <v>4.333333333333333</v>
      </c>
      <c r="AQ21" s="240"/>
      <c r="AR21" s="243">
        <f t="shared" si="19"/>
        <v>4.2777777777777777</v>
      </c>
      <c r="AS21" s="244">
        <f t="shared" si="20"/>
        <v>3.833333333333333</v>
      </c>
      <c r="AT21" s="244">
        <f t="shared" si="21"/>
        <v>3.1666666666666665</v>
      </c>
      <c r="AU21" s="244">
        <f t="shared" si="22"/>
        <v>3.3333333333333335</v>
      </c>
      <c r="AV21" s="244">
        <f t="shared" si="23"/>
        <v>4.333333333333333</v>
      </c>
      <c r="AW21" s="245">
        <f t="shared" si="24"/>
        <v>4.333333333333333</v>
      </c>
      <c r="AX21" s="246">
        <f t="shared" si="25"/>
        <v>3.8796296296296293</v>
      </c>
      <c r="AY21" s="247">
        <f t="shared" si="26"/>
        <v>3</v>
      </c>
      <c r="AZ21" s="60"/>
      <c r="BA21" s="60"/>
      <c r="BB21" s="239">
        <f t="shared" si="27"/>
        <v>4</v>
      </c>
      <c r="BC21" s="240">
        <f t="shared" si="28"/>
        <v>4</v>
      </c>
      <c r="BD21" s="240"/>
      <c r="BE21" s="240"/>
      <c r="BF21" s="240">
        <f t="shared" si="31"/>
        <v>4</v>
      </c>
      <c r="BG21" s="240"/>
      <c r="BH21" s="239">
        <f t="shared" si="33"/>
        <v>4</v>
      </c>
      <c r="BI21" s="241">
        <f t="shared" si="34"/>
        <v>4</v>
      </c>
      <c r="BJ21" s="239">
        <f t="shared" si="35"/>
        <v>4</v>
      </c>
      <c r="BK21" s="241">
        <f t="shared" si="36"/>
        <v>4</v>
      </c>
      <c r="BL21" s="240">
        <f t="shared" si="37"/>
        <v>4</v>
      </c>
      <c r="BM21" s="240">
        <f t="shared" si="38"/>
        <v>4</v>
      </c>
      <c r="BN21" s="240">
        <f t="shared" si="39"/>
        <v>4</v>
      </c>
      <c r="BO21" s="242">
        <f t="shared" si="40"/>
        <v>4</v>
      </c>
      <c r="BP21" s="242">
        <f t="shared" si="41"/>
        <v>4</v>
      </c>
      <c r="BQ21" s="247">
        <f t="shared" si="42"/>
        <v>1</v>
      </c>
      <c r="BR21" s="265"/>
      <c r="BS21" s="239">
        <f t="shared" si="43"/>
        <v>5</v>
      </c>
      <c r="BT21" s="240">
        <f t="shared" si="44"/>
        <v>5</v>
      </c>
      <c r="BU21" s="240"/>
      <c r="BV21" s="240">
        <f t="shared" si="46"/>
        <v>5</v>
      </c>
      <c r="BW21" s="240">
        <f t="shared" si="47"/>
        <v>5</v>
      </c>
      <c r="BX21" s="240"/>
      <c r="BY21" s="239">
        <f t="shared" si="49"/>
        <v>2</v>
      </c>
      <c r="BZ21" s="241">
        <f t="shared" si="50"/>
        <v>5</v>
      </c>
      <c r="CA21" s="239">
        <f t="shared" si="51"/>
        <v>5</v>
      </c>
      <c r="CB21" s="241">
        <f t="shared" si="52"/>
        <v>1</v>
      </c>
      <c r="CC21" s="240">
        <f t="shared" si="53"/>
        <v>5</v>
      </c>
      <c r="CD21" s="240">
        <f t="shared" si="54"/>
        <v>2</v>
      </c>
      <c r="CE21" s="240">
        <f t="shared" si="55"/>
        <v>1</v>
      </c>
      <c r="CF21" s="242">
        <f t="shared" si="56"/>
        <v>5</v>
      </c>
      <c r="CG21" s="242">
        <f t="shared" si="57"/>
        <v>5</v>
      </c>
      <c r="CH21" s="247">
        <f t="shared" si="58"/>
        <v>1</v>
      </c>
      <c r="CI21" s="60"/>
      <c r="CJ21" s="276">
        <f t="shared" si="59"/>
        <v>4</v>
      </c>
      <c r="CK21" s="277">
        <f t="shared" si="60"/>
        <v>5</v>
      </c>
      <c r="CL21" s="276">
        <f t="shared" si="61"/>
        <v>4</v>
      </c>
      <c r="CM21" s="277">
        <f t="shared" si="62"/>
        <v>3.5</v>
      </c>
      <c r="CN21" s="276">
        <f t="shared" si="63"/>
        <v>4</v>
      </c>
      <c r="CO21" s="277">
        <f t="shared" si="64"/>
        <v>3</v>
      </c>
      <c r="CP21" s="276">
        <f t="shared" si="65"/>
        <v>4</v>
      </c>
      <c r="CQ21" s="277">
        <f t="shared" si="66"/>
        <v>2.6666666666666665</v>
      </c>
      <c r="CR21" s="276">
        <f t="shared" si="67"/>
        <v>4</v>
      </c>
      <c r="CS21" s="277">
        <f t="shared" si="68"/>
        <v>5</v>
      </c>
      <c r="CT21" s="276">
        <f t="shared" si="69"/>
        <v>4</v>
      </c>
      <c r="CU21" s="277">
        <f t="shared" si="70"/>
        <v>5</v>
      </c>
      <c r="CV21" s="276">
        <f t="shared" si="71"/>
        <v>4</v>
      </c>
      <c r="CW21" s="278">
        <f t="shared" si="72"/>
        <v>4.0277777777777777</v>
      </c>
    </row>
    <row r="22" spans="2:101" ht="30" customHeight="1">
      <c r="B22" s="195">
        <v>19</v>
      </c>
      <c r="C22" s="196">
        <v>44742</v>
      </c>
      <c r="D22" s="195" t="s">
        <v>134</v>
      </c>
      <c r="E22" s="195" t="s">
        <v>94</v>
      </c>
      <c r="F22" s="195" t="s">
        <v>97</v>
      </c>
      <c r="G22" s="195" t="s">
        <v>22</v>
      </c>
      <c r="H22" s="197" t="s">
        <v>67</v>
      </c>
      <c r="I22" s="207">
        <v>3</v>
      </c>
      <c r="J22" s="208">
        <v>3</v>
      </c>
      <c r="K22" s="208">
        <v>5</v>
      </c>
      <c r="L22" s="208">
        <v>3</v>
      </c>
      <c r="M22" s="208">
        <v>4</v>
      </c>
      <c r="N22" s="208">
        <v>5</v>
      </c>
      <c r="O22" s="207">
        <v>3</v>
      </c>
      <c r="P22" s="209">
        <v>3</v>
      </c>
      <c r="Q22" s="207">
        <v>3</v>
      </c>
      <c r="R22" s="209">
        <v>4</v>
      </c>
      <c r="S22" s="208">
        <v>3</v>
      </c>
      <c r="T22" s="208">
        <v>3</v>
      </c>
      <c r="U22" s="208"/>
      <c r="V22" s="210">
        <v>4</v>
      </c>
      <c r="W22" s="210">
        <v>5</v>
      </c>
      <c r="X22" s="62"/>
      <c r="Y22" s="238" t="s">
        <v>33</v>
      </c>
      <c r="Z22" s="197" t="s">
        <v>57</v>
      </c>
      <c r="AA22" s="197" t="s">
        <v>129</v>
      </c>
      <c r="AB22" s="239">
        <f t="shared" si="4"/>
        <v>4.5625</v>
      </c>
      <c r="AC22" s="240">
        <f t="shared" si="5"/>
        <v>4.3125</v>
      </c>
      <c r="AD22" s="240">
        <f t="shared" si="6"/>
        <v>3.9375</v>
      </c>
      <c r="AE22" s="240">
        <f t="shared" si="7"/>
        <v>4.375</v>
      </c>
      <c r="AF22" s="240">
        <f t="shared" si="8"/>
        <v>4.4375</v>
      </c>
      <c r="AG22" s="240">
        <f t="shared" si="9"/>
        <v>3.2</v>
      </c>
      <c r="AH22" s="239">
        <f t="shared" si="10"/>
        <v>4.0625</v>
      </c>
      <c r="AI22" s="241">
        <f t="shared" si="11"/>
        <v>4.625</v>
      </c>
      <c r="AJ22" s="239">
        <f t="shared" si="12"/>
        <v>4.333333333333333</v>
      </c>
      <c r="AK22" s="241">
        <f t="shared" si="13"/>
        <v>3.6875</v>
      </c>
      <c r="AL22" s="240">
        <f t="shared" si="14"/>
        <v>4.333333333333333</v>
      </c>
      <c r="AM22" s="240">
        <f t="shared" si="15"/>
        <v>4.1333333333333337</v>
      </c>
      <c r="AN22" s="240">
        <f t="shared" si="16"/>
        <v>4.3636363636363633</v>
      </c>
      <c r="AO22" s="242">
        <f t="shared" si="17"/>
        <v>4.5333333333333332</v>
      </c>
      <c r="AP22" s="242">
        <f t="shared" si="18"/>
        <v>4.3571428571428568</v>
      </c>
      <c r="AQ22" s="240"/>
      <c r="AR22" s="243">
        <f t="shared" si="19"/>
        <v>4.1375000000000002</v>
      </c>
      <c r="AS22" s="244">
        <f t="shared" si="20"/>
        <v>4.34375</v>
      </c>
      <c r="AT22" s="244">
        <f t="shared" si="21"/>
        <v>4.0104166666666661</v>
      </c>
      <c r="AU22" s="244">
        <f t="shared" si="22"/>
        <v>4.276767676767677</v>
      </c>
      <c r="AV22" s="244">
        <f t="shared" si="23"/>
        <v>4.5333333333333332</v>
      </c>
      <c r="AW22" s="245">
        <f t="shared" si="24"/>
        <v>4.3571428571428568</v>
      </c>
      <c r="AX22" s="246">
        <f t="shared" si="25"/>
        <v>4.2764850889850887</v>
      </c>
      <c r="AY22" s="247">
        <f t="shared" si="26"/>
        <v>16</v>
      </c>
      <c r="AZ22" s="60"/>
      <c r="BA22" s="60"/>
      <c r="BB22" s="239">
        <f t="shared" si="27"/>
        <v>4.583333333333333</v>
      </c>
      <c r="BC22" s="240">
        <f t="shared" si="28"/>
        <v>4.333333333333333</v>
      </c>
      <c r="BD22" s="240">
        <f t="shared" si="29"/>
        <v>4</v>
      </c>
      <c r="BE22" s="240">
        <f t="shared" si="30"/>
        <v>4.5</v>
      </c>
      <c r="BF22" s="240">
        <f t="shared" si="31"/>
        <v>4.333333333333333</v>
      </c>
      <c r="BG22" s="240">
        <f t="shared" si="32"/>
        <v>3.2727272727272729</v>
      </c>
      <c r="BH22" s="239">
        <f t="shared" si="33"/>
        <v>4.083333333333333</v>
      </c>
      <c r="BI22" s="241">
        <f t="shared" si="34"/>
        <v>4.75</v>
      </c>
      <c r="BJ22" s="239">
        <f t="shared" si="35"/>
        <v>4.2727272727272725</v>
      </c>
      <c r="BK22" s="241">
        <f t="shared" si="36"/>
        <v>3.5833333333333335</v>
      </c>
      <c r="BL22" s="240">
        <f t="shared" si="37"/>
        <v>4.3636363636363633</v>
      </c>
      <c r="BM22" s="240">
        <f t="shared" si="38"/>
        <v>4.0909090909090908</v>
      </c>
      <c r="BN22" s="240">
        <f t="shared" si="39"/>
        <v>4.2222222222222223</v>
      </c>
      <c r="BO22" s="242">
        <f t="shared" si="40"/>
        <v>4.4545454545454541</v>
      </c>
      <c r="BP22" s="242">
        <f t="shared" si="41"/>
        <v>4.4000000000000004</v>
      </c>
      <c r="BQ22" s="247">
        <f t="shared" si="42"/>
        <v>12</v>
      </c>
      <c r="BR22" s="265"/>
      <c r="BS22" s="239">
        <f t="shared" si="43"/>
        <v>5</v>
      </c>
      <c r="BT22" s="240">
        <f t="shared" si="44"/>
        <v>5</v>
      </c>
      <c r="BU22" s="240">
        <f t="shared" si="45"/>
        <v>4.333333333333333</v>
      </c>
      <c r="BV22" s="240">
        <f t="shared" si="46"/>
        <v>5</v>
      </c>
      <c r="BW22" s="240">
        <f t="shared" si="47"/>
        <v>5</v>
      </c>
      <c r="BX22" s="240">
        <f t="shared" si="48"/>
        <v>3.3333333333333335</v>
      </c>
      <c r="BY22" s="239">
        <f t="shared" si="49"/>
        <v>4.666666666666667</v>
      </c>
      <c r="BZ22" s="241">
        <f t="shared" si="50"/>
        <v>5</v>
      </c>
      <c r="CA22" s="239">
        <f t="shared" si="51"/>
        <v>5</v>
      </c>
      <c r="CB22" s="241">
        <f t="shared" si="52"/>
        <v>4.333333333333333</v>
      </c>
      <c r="CC22" s="240">
        <f t="shared" si="53"/>
        <v>4.666666666666667</v>
      </c>
      <c r="CD22" s="240">
        <f t="shared" si="54"/>
        <v>5</v>
      </c>
      <c r="CE22" s="240">
        <f t="shared" si="55"/>
        <v>5</v>
      </c>
      <c r="CF22" s="242">
        <f t="shared" si="56"/>
        <v>5</v>
      </c>
      <c r="CG22" s="242">
        <f t="shared" si="57"/>
        <v>4.666666666666667</v>
      </c>
      <c r="CH22" s="247">
        <f t="shared" si="58"/>
        <v>3</v>
      </c>
      <c r="CI22" s="60"/>
      <c r="CJ22" s="276">
        <f t="shared" si="59"/>
        <v>4.170454545454545</v>
      </c>
      <c r="CK22" s="277">
        <f t="shared" si="60"/>
        <v>4.6111111111111107</v>
      </c>
      <c r="CL22" s="276">
        <f t="shared" si="61"/>
        <v>4.4166666666666661</v>
      </c>
      <c r="CM22" s="277">
        <f t="shared" si="62"/>
        <v>4.8333333333333339</v>
      </c>
      <c r="CN22" s="276">
        <f t="shared" si="63"/>
        <v>3.9280303030303028</v>
      </c>
      <c r="CO22" s="277">
        <f t="shared" si="64"/>
        <v>4.6666666666666661</v>
      </c>
      <c r="CP22" s="276">
        <f t="shared" si="65"/>
        <v>4.2255892255892249</v>
      </c>
      <c r="CQ22" s="277">
        <f t="shared" si="66"/>
        <v>4.8888888888888893</v>
      </c>
      <c r="CR22" s="276">
        <f t="shared" si="67"/>
        <v>4.4545454545454541</v>
      </c>
      <c r="CS22" s="277">
        <f t="shared" si="68"/>
        <v>5</v>
      </c>
      <c r="CT22" s="276">
        <f t="shared" si="69"/>
        <v>4.4000000000000004</v>
      </c>
      <c r="CU22" s="277">
        <f t="shared" si="70"/>
        <v>4.666666666666667</v>
      </c>
      <c r="CV22" s="276">
        <f t="shared" si="71"/>
        <v>4.265881032547699</v>
      </c>
      <c r="CW22" s="278">
        <f t="shared" si="72"/>
        <v>4.7777777777777777</v>
      </c>
    </row>
    <row r="23" spans="2:101" ht="30" customHeight="1">
      <c r="B23" s="195">
        <v>20</v>
      </c>
      <c r="C23" s="196">
        <v>44742</v>
      </c>
      <c r="D23" s="195" t="s">
        <v>134</v>
      </c>
      <c r="E23" s="195" t="s">
        <v>94</v>
      </c>
      <c r="F23" s="195" t="s">
        <v>97</v>
      </c>
      <c r="G23" s="195" t="s">
        <v>159</v>
      </c>
      <c r="H23" s="197" t="s">
        <v>64</v>
      </c>
      <c r="I23" s="207">
        <v>4</v>
      </c>
      <c r="J23" s="208">
        <v>3</v>
      </c>
      <c r="K23" s="208">
        <v>3</v>
      </c>
      <c r="L23" s="208">
        <v>3</v>
      </c>
      <c r="M23" s="208">
        <v>3</v>
      </c>
      <c r="N23" s="208">
        <v>3</v>
      </c>
      <c r="O23" s="207">
        <v>4</v>
      </c>
      <c r="P23" s="209">
        <v>3</v>
      </c>
      <c r="Q23" s="207">
        <v>4</v>
      </c>
      <c r="R23" s="209">
        <v>4</v>
      </c>
      <c r="S23" s="208">
        <v>4</v>
      </c>
      <c r="T23" s="208">
        <v>4</v>
      </c>
      <c r="U23" s="208">
        <v>4</v>
      </c>
      <c r="V23" s="210">
        <v>3</v>
      </c>
      <c r="W23" s="210">
        <v>4</v>
      </c>
      <c r="X23" s="62"/>
      <c r="Y23" s="238" t="s">
        <v>28</v>
      </c>
      <c r="Z23" s="197" t="s">
        <v>90</v>
      </c>
      <c r="AA23" s="197" t="s">
        <v>128</v>
      </c>
      <c r="AB23" s="239">
        <f t="shared" si="4"/>
        <v>4.5</v>
      </c>
      <c r="AC23" s="240">
        <f t="shared" si="5"/>
        <v>4.9000000000000004</v>
      </c>
      <c r="AD23" s="240">
        <f t="shared" si="6"/>
        <v>4.4444444444444446</v>
      </c>
      <c r="AE23" s="240">
        <f t="shared" si="7"/>
        <v>4.5454545454545459</v>
      </c>
      <c r="AF23" s="240">
        <f t="shared" si="8"/>
        <v>4.2</v>
      </c>
      <c r="AG23" s="240">
        <f t="shared" si="9"/>
        <v>4.125</v>
      </c>
      <c r="AH23" s="239">
        <f t="shared" si="10"/>
        <v>4.3</v>
      </c>
      <c r="AI23" s="241">
        <f t="shared" si="11"/>
        <v>4.5</v>
      </c>
      <c r="AJ23" s="239">
        <f t="shared" si="12"/>
        <v>4.2727272727272725</v>
      </c>
      <c r="AK23" s="241">
        <f t="shared" si="13"/>
        <v>3.7</v>
      </c>
      <c r="AL23" s="240">
        <f t="shared" si="14"/>
        <v>4.666666666666667</v>
      </c>
      <c r="AM23" s="240">
        <f t="shared" si="15"/>
        <v>4.375</v>
      </c>
      <c r="AN23" s="240">
        <f t="shared" si="16"/>
        <v>4.4285714285714288</v>
      </c>
      <c r="AO23" s="242">
        <f t="shared" si="17"/>
        <v>4.4000000000000004</v>
      </c>
      <c r="AP23" s="242">
        <f t="shared" si="18"/>
        <v>4.5</v>
      </c>
      <c r="AQ23" s="240"/>
      <c r="AR23" s="243">
        <f t="shared" si="19"/>
        <v>4.4524831649831649</v>
      </c>
      <c r="AS23" s="244">
        <f t="shared" si="20"/>
        <v>4.4000000000000004</v>
      </c>
      <c r="AT23" s="244">
        <f t="shared" si="21"/>
        <v>3.9863636363636363</v>
      </c>
      <c r="AU23" s="244">
        <f t="shared" si="22"/>
        <v>4.4900793650793656</v>
      </c>
      <c r="AV23" s="244">
        <f t="shared" si="23"/>
        <v>4.4000000000000004</v>
      </c>
      <c r="AW23" s="245">
        <f t="shared" si="24"/>
        <v>4.5</v>
      </c>
      <c r="AX23" s="246">
        <f t="shared" si="25"/>
        <v>4.3714876944043617</v>
      </c>
      <c r="AY23" s="247">
        <f t="shared" si="26"/>
        <v>11</v>
      </c>
      <c r="AZ23" s="60"/>
      <c r="BA23" s="60"/>
      <c r="BB23" s="239">
        <f t="shared" si="27"/>
        <v>4.166666666666667</v>
      </c>
      <c r="BC23" s="240">
        <f t="shared" si="28"/>
        <v>4.833333333333333</v>
      </c>
      <c r="BD23" s="240">
        <f t="shared" si="29"/>
        <v>4.5999999999999996</v>
      </c>
      <c r="BE23" s="240">
        <f t="shared" si="30"/>
        <v>4.2857142857142856</v>
      </c>
      <c r="BF23" s="240">
        <f t="shared" si="31"/>
        <v>4.333333333333333</v>
      </c>
      <c r="BG23" s="240">
        <f t="shared" si="32"/>
        <v>4.4000000000000004</v>
      </c>
      <c r="BH23" s="239">
        <f t="shared" si="33"/>
        <v>4.166666666666667</v>
      </c>
      <c r="BI23" s="241">
        <f t="shared" si="34"/>
        <v>4.166666666666667</v>
      </c>
      <c r="BJ23" s="239">
        <f t="shared" si="35"/>
        <v>4.2857142857142856</v>
      </c>
      <c r="BK23" s="241">
        <f t="shared" si="36"/>
        <v>3.5</v>
      </c>
      <c r="BL23" s="240">
        <f t="shared" si="37"/>
        <v>4.666666666666667</v>
      </c>
      <c r="BM23" s="240">
        <f t="shared" si="38"/>
        <v>4.2</v>
      </c>
      <c r="BN23" s="240">
        <f t="shared" si="39"/>
        <v>4.25</v>
      </c>
      <c r="BO23" s="242">
        <f t="shared" si="40"/>
        <v>4.333333333333333</v>
      </c>
      <c r="BP23" s="242">
        <f t="shared" si="41"/>
        <v>4.333333333333333</v>
      </c>
      <c r="BQ23" s="247">
        <f t="shared" si="42"/>
        <v>7</v>
      </c>
      <c r="BR23" s="265"/>
      <c r="BS23" s="239">
        <f t="shared" si="43"/>
        <v>5</v>
      </c>
      <c r="BT23" s="240">
        <f t="shared" si="44"/>
        <v>5</v>
      </c>
      <c r="BU23" s="240">
        <f t="shared" si="45"/>
        <v>4</v>
      </c>
      <c r="BV23" s="240">
        <f t="shared" si="46"/>
        <v>5</v>
      </c>
      <c r="BW23" s="240">
        <f t="shared" si="47"/>
        <v>4</v>
      </c>
      <c r="BX23" s="240">
        <f t="shared" si="48"/>
        <v>3.5</v>
      </c>
      <c r="BY23" s="239">
        <f t="shared" si="49"/>
        <v>4.333333333333333</v>
      </c>
      <c r="BZ23" s="241">
        <f t="shared" si="50"/>
        <v>5</v>
      </c>
      <c r="CA23" s="239">
        <f t="shared" si="51"/>
        <v>4.333333333333333</v>
      </c>
      <c r="CB23" s="241">
        <f t="shared" si="52"/>
        <v>4</v>
      </c>
      <c r="CC23" s="240">
        <f t="shared" si="53"/>
        <v>4.5</v>
      </c>
      <c r="CD23" s="240">
        <f t="shared" si="54"/>
        <v>4.5</v>
      </c>
      <c r="CE23" s="240">
        <f t="shared" si="55"/>
        <v>4.5</v>
      </c>
      <c r="CF23" s="242">
        <f t="shared" si="56"/>
        <v>4.333333333333333</v>
      </c>
      <c r="CG23" s="242">
        <f t="shared" si="57"/>
        <v>5</v>
      </c>
      <c r="CH23" s="247">
        <f t="shared" si="58"/>
        <v>3</v>
      </c>
      <c r="CI23" s="60"/>
      <c r="CJ23" s="276">
        <f t="shared" si="59"/>
        <v>4.4365079365079367</v>
      </c>
      <c r="CK23" s="277">
        <f t="shared" si="60"/>
        <v>4.416666666666667</v>
      </c>
      <c r="CL23" s="276">
        <f t="shared" si="61"/>
        <v>4.166666666666667</v>
      </c>
      <c r="CM23" s="277">
        <f t="shared" si="62"/>
        <v>4.6666666666666661</v>
      </c>
      <c r="CN23" s="276">
        <f t="shared" si="63"/>
        <v>3.8928571428571428</v>
      </c>
      <c r="CO23" s="277">
        <f t="shared" si="64"/>
        <v>4.1666666666666661</v>
      </c>
      <c r="CP23" s="276">
        <f t="shared" si="65"/>
        <v>4.3722222222222227</v>
      </c>
      <c r="CQ23" s="277">
        <f t="shared" si="66"/>
        <v>4.5</v>
      </c>
      <c r="CR23" s="276">
        <f t="shared" si="67"/>
        <v>4.333333333333333</v>
      </c>
      <c r="CS23" s="277">
        <f t="shared" si="68"/>
        <v>4.333333333333333</v>
      </c>
      <c r="CT23" s="276">
        <f t="shared" si="69"/>
        <v>4.333333333333333</v>
      </c>
      <c r="CU23" s="277">
        <f t="shared" si="70"/>
        <v>5</v>
      </c>
      <c r="CV23" s="276">
        <f t="shared" si="71"/>
        <v>4.2558201058201055</v>
      </c>
      <c r="CW23" s="278">
        <f t="shared" si="72"/>
        <v>4.5138888888888884</v>
      </c>
    </row>
    <row r="24" spans="2:101" ht="30" customHeight="1">
      <c r="B24" s="195">
        <v>23</v>
      </c>
      <c r="C24" s="196">
        <v>44742</v>
      </c>
      <c r="D24" s="195" t="s">
        <v>134</v>
      </c>
      <c r="E24" s="195" t="s">
        <v>94</v>
      </c>
      <c r="F24" s="195" t="s">
        <v>96</v>
      </c>
      <c r="G24" s="195" t="s">
        <v>41</v>
      </c>
      <c r="H24" s="197" t="s">
        <v>78</v>
      </c>
      <c r="I24" s="207">
        <v>5</v>
      </c>
      <c r="J24" s="208">
        <v>5</v>
      </c>
      <c r="K24" s="208">
        <v>5</v>
      </c>
      <c r="L24" s="208">
        <v>5</v>
      </c>
      <c r="M24" s="208">
        <v>5</v>
      </c>
      <c r="N24" s="208">
        <v>5</v>
      </c>
      <c r="O24" s="207">
        <v>5</v>
      </c>
      <c r="P24" s="209">
        <v>5</v>
      </c>
      <c r="Q24" s="207">
        <v>5</v>
      </c>
      <c r="R24" s="209">
        <v>5</v>
      </c>
      <c r="S24" s="208">
        <v>5</v>
      </c>
      <c r="T24" s="208">
        <v>5</v>
      </c>
      <c r="U24" s="208">
        <v>5</v>
      </c>
      <c r="V24" s="210">
        <v>5</v>
      </c>
      <c r="W24" s="210">
        <v>5</v>
      </c>
      <c r="X24" s="62"/>
      <c r="Y24" s="238" t="s">
        <v>46</v>
      </c>
      <c r="Z24" s="197" t="s">
        <v>59</v>
      </c>
      <c r="AA24" s="197" t="s">
        <v>131</v>
      </c>
      <c r="AB24" s="239">
        <f t="shared" si="4"/>
        <v>4.75</v>
      </c>
      <c r="AC24" s="240">
        <f t="shared" si="5"/>
        <v>4</v>
      </c>
      <c r="AD24" s="240">
        <f t="shared" si="6"/>
        <v>3</v>
      </c>
      <c r="AE24" s="240">
        <f t="shared" si="7"/>
        <v>5</v>
      </c>
      <c r="AF24" s="240">
        <f t="shared" si="8"/>
        <v>4</v>
      </c>
      <c r="AG24" s="240">
        <f t="shared" si="9"/>
        <v>3.5</v>
      </c>
      <c r="AH24" s="239">
        <f t="shared" si="10"/>
        <v>3</v>
      </c>
      <c r="AI24" s="241">
        <f t="shared" si="11"/>
        <v>5</v>
      </c>
      <c r="AJ24" s="239">
        <f t="shared" si="12"/>
        <v>4.25</v>
      </c>
      <c r="AK24" s="241">
        <f t="shared" si="13"/>
        <v>3.25</v>
      </c>
      <c r="AL24" s="240">
        <f t="shared" si="14"/>
        <v>3.3333333333333335</v>
      </c>
      <c r="AM24" s="240">
        <f t="shared" si="15"/>
        <v>2.6666666666666665</v>
      </c>
      <c r="AN24" s="240">
        <f t="shared" si="16"/>
        <v>4</v>
      </c>
      <c r="AO24" s="242">
        <f t="shared" si="17"/>
        <v>5</v>
      </c>
      <c r="AP24" s="242">
        <f t="shared" si="18"/>
        <v>4.25</v>
      </c>
      <c r="AQ24" s="240"/>
      <c r="AR24" s="243">
        <f t="shared" si="19"/>
        <v>4.041666666666667</v>
      </c>
      <c r="AS24" s="244">
        <f t="shared" si="20"/>
        <v>4</v>
      </c>
      <c r="AT24" s="244">
        <f t="shared" si="21"/>
        <v>3.75</v>
      </c>
      <c r="AU24" s="244">
        <f t="shared" si="22"/>
        <v>3.3333333333333335</v>
      </c>
      <c r="AV24" s="244">
        <f t="shared" si="23"/>
        <v>5</v>
      </c>
      <c r="AW24" s="245">
        <f t="shared" si="24"/>
        <v>4.25</v>
      </c>
      <c r="AX24" s="246">
        <f t="shared" si="25"/>
        <v>4.0625</v>
      </c>
      <c r="AY24" s="247">
        <f t="shared" si="26"/>
        <v>4</v>
      </c>
      <c r="AZ24" s="60"/>
      <c r="BA24" s="60"/>
      <c r="BB24" s="239">
        <f t="shared" si="27"/>
        <v>4.666666666666667</v>
      </c>
      <c r="BC24" s="240">
        <f t="shared" si="28"/>
        <v>4</v>
      </c>
      <c r="BD24" s="240">
        <f t="shared" si="29"/>
        <v>3</v>
      </c>
      <c r="BE24" s="240">
        <f t="shared" si="30"/>
        <v>5</v>
      </c>
      <c r="BF24" s="240">
        <f t="shared" si="31"/>
        <v>3.6666666666666665</v>
      </c>
      <c r="BG24" s="240">
        <f t="shared" si="32"/>
        <v>3.5</v>
      </c>
      <c r="BH24" s="239">
        <f t="shared" si="33"/>
        <v>3</v>
      </c>
      <c r="BI24" s="241">
        <f t="shared" si="34"/>
        <v>5</v>
      </c>
      <c r="BJ24" s="239">
        <f t="shared" si="35"/>
        <v>4</v>
      </c>
      <c r="BK24" s="241">
        <f t="shared" si="36"/>
        <v>3.3333333333333335</v>
      </c>
      <c r="BL24" s="240">
        <f t="shared" si="37"/>
        <v>3.3333333333333335</v>
      </c>
      <c r="BM24" s="240">
        <f t="shared" si="38"/>
        <v>3</v>
      </c>
      <c r="BN24" s="240">
        <f t="shared" si="39"/>
        <v>4</v>
      </c>
      <c r="BO24" s="242">
        <f t="shared" si="40"/>
        <v>5</v>
      </c>
      <c r="BP24" s="242">
        <f t="shared" si="41"/>
        <v>4</v>
      </c>
      <c r="BQ24" s="247">
        <f t="shared" si="42"/>
        <v>3</v>
      </c>
      <c r="BR24" s="265"/>
      <c r="BS24" s="239">
        <f t="shared" si="43"/>
        <v>5</v>
      </c>
      <c r="BT24" s="240"/>
      <c r="BU24" s="240"/>
      <c r="BV24" s="240">
        <f t="shared" si="46"/>
        <v>5</v>
      </c>
      <c r="BW24" s="240">
        <f t="shared" si="47"/>
        <v>5</v>
      </c>
      <c r="BX24" s="240"/>
      <c r="BY24" s="239"/>
      <c r="BZ24" s="241"/>
      <c r="CA24" s="239">
        <f t="shared" si="51"/>
        <v>5</v>
      </c>
      <c r="CB24" s="241">
        <f t="shared" si="52"/>
        <v>3</v>
      </c>
      <c r="CC24" s="240"/>
      <c r="CD24" s="240">
        <f t="shared" si="54"/>
        <v>2</v>
      </c>
      <c r="CE24" s="240"/>
      <c r="CF24" s="242">
        <f t="shared" si="56"/>
        <v>5</v>
      </c>
      <c r="CG24" s="242">
        <f t="shared" si="57"/>
        <v>5</v>
      </c>
      <c r="CH24" s="247">
        <f t="shared" si="58"/>
        <v>1</v>
      </c>
      <c r="CI24" s="60"/>
      <c r="CJ24" s="276">
        <f t="shared" si="59"/>
        <v>3.9722222222222228</v>
      </c>
      <c r="CK24" s="277">
        <f t="shared" si="60"/>
        <v>5</v>
      </c>
      <c r="CL24" s="276">
        <f t="shared" si="61"/>
        <v>4</v>
      </c>
      <c r="CM24" s="277"/>
      <c r="CN24" s="276">
        <f t="shared" si="63"/>
        <v>3.666666666666667</v>
      </c>
      <c r="CO24" s="277">
        <f t="shared" si="64"/>
        <v>4</v>
      </c>
      <c r="CP24" s="276">
        <f t="shared" si="65"/>
        <v>3.4444444444444446</v>
      </c>
      <c r="CQ24" s="277">
        <f t="shared" si="66"/>
        <v>2</v>
      </c>
      <c r="CR24" s="276">
        <f t="shared" si="67"/>
        <v>5</v>
      </c>
      <c r="CS24" s="277">
        <f t="shared" si="68"/>
        <v>5</v>
      </c>
      <c r="CT24" s="276">
        <f t="shared" si="69"/>
        <v>4</v>
      </c>
      <c r="CU24" s="277">
        <f t="shared" si="70"/>
        <v>5</v>
      </c>
      <c r="CV24" s="276">
        <f t="shared" si="71"/>
        <v>4.0138888888888893</v>
      </c>
      <c r="CW24" s="278">
        <f t="shared" si="72"/>
        <v>4.2</v>
      </c>
    </row>
    <row r="25" spans="2:101" ht="30" customHeight="1">
      <c r="B25" s="195">
        <v>24</v>
      </c>
      <c r="C25" s="196">
        <v>44742</v>
      </c>
      <c r="D25" s="195" t="s">
        <v>134</v>
      </c>
      <c r="E25" s="195" t="s">
        <v>94</v>
      </c>
      <c r="F25" s="195" t="s">
        <v>97</v>
      </c>
      <c r="G25" s="195" t="s">
        <v>159</v>
      </c>
      <c r="H25" s="197" t="s">
        <v>64</v>
      </c>
      <c r="I25" s="207">
        <v>4</v>
      </c>
      <c r="J25" s="208"/>
      <c r="K25" s="208"/>
      <c r="L25" s="208">
        <v>5</v>
      </c>
      <c r="M25" s="208"/>
      <c r="N25" s="208"/>
      <c r="O25" s="207">
        <v>5</v>
      </c>
      <c r="P25" s="209">
        <v>5</v>
      </c>
      <c r="Q25" s="207">
        <v>5</v>
      </c>
      <c r="R25" s="209"/>
      <c r="S25" s="208"/>
      <c r="T25" s="208">
        <v>5</v>
      </c>
      <c r="U25" s="208">
        <v>5</v>
      </c>
      <c r="V25" s="210"/>
      <c r="W25" s="210">
        <v>4</v>
      </c>
      <c r="X25" s="62"/>
      <c r="Y25" s="238" t="s">
        <v>19</v>
      </c>
      <c r="Z25" s="197" t="s">
        <v>70</v>
      </c>
      <c r="AA25" s="197" t="s">
        <v>130</v>
      </c>
      <c r="AB25" s="239">
        <f t="shared" si="4"/>
        <v>4</v>
      </c>
      <c r="AC25" s="240">
        <f t="shared" si="5"/>
        <v>4</v>
      </c>
      <c r="AD25" s="240">
        <f t="shared" si="6"/>
        <v>3</v>
      </c>
      <c r="AE25" s="240">
        <f t="shared" si="7"/>
        <v>4</v>
      </c>
      <c r="AF25" s="240">
        <f t="shared" si="8"/>
        <v>4</v>
      </c>
      <c r="AG25" s="240">
        <f t="shared" si="9"/>
        <v>5</v>
      </c>
      <c r="AH25" s="239">
        <f t="shared" si="10"/>
        <v>4</v>
      </c>
      <c r="AI25" s="241">
        <f t="shared" si="11"/>
        <v>4</v>
      </c>
      <c r="AJ25" s="239">
        <f t="shared" si="12"/>
        <v>4</v>
      </c>
      <c r="AK25" s="241">
        <f t="shared" si="13"/>
        <v>3</v>
      </c>
      <c r="AL25" s="240">
        <f t="shared" si="14"/>
        <v>4</v>
      </c>
      <c r="AM25" s="240">
        <f t="shared" si="15"/>
        <v>4</v>
      </c>
      <c r="AN25" s="240">
        <f t="shared" si="16"/>
        <v>4</v>
      </c>
      <c r="AO25" s="242">
        <f t="shared" si="17"/>
        <v>4</v>
      </c>
      <c r="AP25" s="242">
        <f t="shared" si="18"/>
        <v>4</v>
      </c>
      <c r="AQ25" s="240"/>
      <c r="AR25" s="243">
        <f t="shared" si="19"/>
        <v>4</v>
      </c>
      <c r="AS25" s="244">
        <f t="shared" si="20"/>
        <v>4</v>
      </c>
      <c r="AT25" s="244">
        <f t="shared" si="21"/>
        <v>3.5</v>
      </c>
      <c r="AU25" s="244">
        <f t="shared" si="22"/>
        <v>4</v>
      </c>
      <c r="AV25" s="244">
        <f t="shared" si="23"/>
        <v>4</v>
      </c>
      <c r="AW25" s="245">
        <f t="shared" si="24"/>
        <v>4</v>
      </c>
      <c r="AX25" s="246">
        <f t="shared" si="25"/>
        <v>3.9166666666666665</v>
      </c>
      <c r="AY25" s="247">
        <f t="shared" si="26"/>
        <v>1</v>
      </c>
      <c r="AZ25" s="60"/>
      <c r="BA25" s="60"/>
      <c r="BB25" s="239">
        <f t="shared" si="27"/>
        <v>4</v>
      </c>
      <c r="BC25" s="240">
        <f t="shared" si="28"/>
        <v>4</v>
      </c>
      <c r="BD25" s="240">
        <f t="shared" si="29"/>
        <v>3</v>
      </c>
      <c r="BE25" s="240">
        <f t="shared" si="30"/>
        <v>4</v>
      </c>
      <c r="BF25" s="240">
        <f t="shared" si="31"/>
        <v>4</v>
      </c>
      <c r="BG25" s="240">
        <f t="shared" si="32"/>
        <v>5</v>
      </c>
      <c r="BH25" s="239">
        <f t="shared" si="33"/>
        <v>4</v>
      </c>
      <c r="BI25" s="241">
        <f t="shared" si="34"/>
        <v>4</v>
      </c>
      <c r="BJ25" s="239">
        <f t="shared" si="35"/>
        <v>4</v>
      </c>
      <c r="BK25" s="241">
        <f t="shared" si="36"/>
        <v>3</v>
      </c>
      <c r="BL25" s="240">
        <f t="shared" si="37"/>
        <v>4</v>
      </c>
      <c r="BM25" s="240">
        <f t="shared" si="38"/>
        <v>4</v>
      </c>
      <c r="BN25" s="240">
        <f t="shared" si="39"/>
        <v>4</v>
      </c>
      <c r="BO25" s="242">
        <f t="shared" si="40"/>
        <v>4</v>
      </c>
      <c r="BP25" s="242">
        <f t="shared" si="41"/>
        <v>4</v>
      </c>
      <c r="BQ25" s="247">
        <f t="shared" si="42"/>
        <v>1</v>
      </c>
      <c r="BR25" s="265"/>
      <c r="BS25" s="239"/>
      <c r="BT25" s="240"/>
      <c r="BU25" s="240"/>
      <c r="BV25" s="240"/>
      <c r="BW25" s="240"/>
      <c r="BX25" s="240"/>
      <c r="BY25" s="239"/>
      <c r="BZ25" s="241"/>
      <c r="CA25" s="239"/>
      <c r="CB25" s="241"/>
      <c r="CC25" s="240"/>
      <c r="CD25" s="240"/>
      <c r="CE25" s="240"/>
      <c r="CF25" s="242"/>
      <c r="CG25" s="242"/>
      <c r="CH25" s="247">
        <f t="shared" si="58"/>
        <v>0</v>
      </c>
      <c r="CI25" s="60"/>
      <c r="CJ25" s="276">
        <f t="shared" si="59"/>
        <v>4</v>
      </c>
      <c r="CK25" s="277"/>
      <c r="CL25" s="276">
        <f t="shared" si="61"/>
        <v>4</v>
      </c>
      <c r="CM25" s="277"/>
      <c r="CN25" s="276">
        <f t="shared" si="63"/>
        <v>3.5</v>
      </c>
      <c r="CO25" s="277"/>
      <c r="CP25" s="276">
        <f t="shared" si="65"/>
        <v>4</v>
      </c>
      <c r="CQ25" s="277"/>
      <c r="CR25" s="276">
        <f t="shared" si="67"/>
        <v>4</v>
      </c>
      <c r="CS25" s="277"/>
      <c r="CT25" s="276">
        <f t="shared" si="69"/>
        <v>4</v>
      </c>
      <c r="CU25" s="277"/>
      <c r="CV25" s="276">
        <f t="shared" si="71"/>
        <v>3.9166666666666665</v>
      </c>
      <c r="CW25" s="278"/>
    </row>
    <row r="26" spans="2:101" ht="30" customHeight="1">
      <c r="B26" s="195">
        <v>25</v>
      </c>
      <c r="C26" s="196">
        <v>44742</v>
      </c>
      <c r="D26" s="195" t="s">
        <v>134</v>
      </c>
      <c r="E26" s="195" t="s">
        <v>93</v>
      </c>
      <c r="F26" s="195" t="s">
        <v>96</v>
      </c>
      <c r="G26" s="195" t="s">
        <v>35</v>
      </c>
      <c r="H26" s="197" t="s">
        <v>56</v>
      </c>
      <c r="I26" s="207">
        <v>5</v>
      </c>
      <c r="J26" s="208">
        <v>4</v>
      </c>
      <c r="K26" s="208"/>
      <c r="L26" s="208">
        <v>5</v>
      </c>
      <c r="M26" s="208">
        <v>5</v>
      </c>
      <c r="N26" s="208">
        <v>2</v>
      </c>
      <c r="O26" s="207">
        <v>2</v>
      </c>
      <c r="P26" s="209">
        <v>4</v>
      </c>
      <c r="Q26" s="207">
        <v>3</v>
      </c>
      <c r="R26" s="209">
        <v>1</v>
      </c>
      <c r="S26" s="208">
        <v>4</v>
      </c>
      <c r="T26" s="208">
        <v>2</v>
      </c>
      <c r="U26" s="208"/>
      <c r="V26" s="210">
        <v>5</v>
      </c>
      <c r="W26" s="210">
        <v>4</v>
      </c>
      <c r="X26" s="62"/>
      <c r="Y26" s="238" t="s">
        <v>23</v>
      </c>
      <c r="Z26" s="197" t="s">
        <v>82</v>
      </c>
      <c r="AA26" s="197" t="s">
        <v>130</v>
      </c>
      <c r="AB26" s="239">
        <f t="shared" si="4"/>
        <v>4</v>
      </c>
      <c r="AC26" s="240">
        <f t="shared" si="5"/>
        <v>4</v>
      </c>
      <c r="AD26" s="240">
        <f t="shared" si="6"/>
        <v>3.6666666666666665</v>
      </c>
      <c r="AE26" s="240">
        <f t="shared" si="7"/>
        <v>3.6666666666666665</v>
      </c>
      <c r="AF26" s="240">
        <f t="shared" si="8"/>
        <v>3</v>
      </c>
      <c r="AG26" s="240">
        <f t="shared" si="9"/>
        <v>2.6666666666666665</v>
      </c>
      <c r="AH26" s="239">
        <f t="shared" si="10"/>
        <v>3.5</v>
      </c>
      <c r="AI26" s="241">
        <f t="shared" si="11"/>
        <v>3.3333333333333335</v>
      </c>
      <c r="AJ26" s="239">
        <f t="shared" si="12"/>
        <v>3.3333333333333335</v>
      </c>
      <c r="AK26" s="241">
        <f t="shared" si="13"/>
        <v>2.6666666666666665</v>
      </c>
      <c r="AL26" s="240">
        <f t="shared" si="14"/>
        <v>4</v>
      </c>
      <c r="AM26" s="240">
        <f t="shared" si="15"/>
        <v>4.666666666666667</v>
      </c>
      <c r="AN26" s="240">
        <f t="shared" si="16"/>
        <v>5</v>
      </c>
      <c r="AO26" s="242">
        <f t="shared" si="17"/>
        <v>4</v>
      </c>
      <c r="AP26" s="242">
        <f t="shared" si="18"/>
        <v>3.6666666666666665</v>
      </c>
      <c r="AQ26" s="240"/>
      <c r="AR26" s="243">
        <f t="shared" si="19"/>
        <v>3.5</v>
      </c>
      <c r="AS26" s="244">
        <f t="shared" si="20"/>
        <v>3.416666666666667</v>
      </c>
      <c r="AT26" s="244">
        <f t="shared" si="21"/>
        <v>3</v>
      </c>
      <c r="AU26" s="244">
        <f t="shared" si="22"/>
        <v>4.5555555555555562</v>
      </c>
      <c r="AV26" s="244">
        <f t="shared" si="23"/>
        <v>4</v>
      </c>
      <c r="AW26" s="245">
        <f t="shared" si="24"/>
        <v>3.6666666666666665</v>
      </c>
      <c r="AX26" s="246">
        <f t="shared" si="25"/>
        <v>3.6898148148148153</v>
      </c>
      <c r="AY26" s="247">
        <f t="shared" si="26"/>
        <v>3</v>
      </c>
      <c r="AZ26" s="60"/>
      <c r="BA26" s="60"/>
      <c r="BB26" s="239">
        <f t="shared" si="27"/>
        <v>3.5</v>
      </c>
      <c r="BC26" s="240">
        <f t="shared" si="28"/>
        <v>3.5</v>
      </c>
      <c r="BD26" s="240">
        <f t="shared" si="29"/>
        <v>3</v>
      </c>
      <c r="BE26" s="240">
        <f t="shared" si="30"/>
        <v>3</v>
      </c>
      <c r="BF26" s="240">
        <f t="shared" si="31"/>
        <v>2.5</v>
      </c>
      <c r="BG26" s="240">
        <f t="shared" si="32"/>
        <v>2</v>
      </c>
      <c r="BH26" s="239">
        <f t="shared" si="33"/>
        <v>4</v>
      </c>
      <c r="BI26" s="241">
        <f t="shared" si="34"/>
        <v>3</v>
      </c>
      <c r="BJ26" s="239">
        <f t="shared" si="35"/>
        <v>3.5</v>
      </c>
      <c r="BK26" s="241">
        <f t="shared" si="36"/>
        <v>3</v>
      </c>
      <c r="BL26" s="240">
        <f t="shared" si="37"/>
        <v>3.5</v>
      </c>
      <c r="BM26" s="240">
        <f t="shared" si="38"/>
        <v>4.5</v>
      </c>
      <c r="BN26" s="240">
        <f t="shared" si="39"/>
        <v>5</v>
      </c>
      <c r="BO26" s="242">
        <f t="shared" si="40"/>
        <v>4</v>
      </c>
      <c r="BP26" s="242">
        <f t="shared" si="41"/>
        <v>3.5</v>
      </c>
      <c r="BQ26" s="247">
        <f t="shared" si="42"/>
        <v>2</v>
      </c>
      <c r="BR26" s="265"/>
      <c r="BS26" s="239">
        <f t="shared" si="43"/>
        <v>5</v>
      </c>
      <c r="BT26" s="240">
        <f t="shared" si="44"/>
        <v>5</v>
      </c>
      <c r="BU26" s="240">
        <f t="shared" si="45"/>
        <v>5</v>
      </c>
      <c r="BV26" s="240">
        <f t="shared" si="46"/>
        <v>5</v>
      </c>
      <c r="BW26" s="240">
        <f t="shared" si="47"/>
        <v>4</v>
      </c>
      <c r="BX26" s="240">
        <f t="shared" si="48"/>
        <v>4</v>
      </c>
      <c r="BY26" s="239">
        <f t="shared" si="49"/>
        <v>3</v>
      </c>
      <c r="BZ26" s="241">
        <f t="shared" si="50"/>
        <v>4</v>
      </c>
      <c r="CA26" s="239">
        <f t="shared" si="51"/>
        <v>3</v>
      </c>
      <c r="CB26" s="241">
        <f t="shared" si="52"/>
        <v>2</v>
      </c>
      <c r="CC26" s="240">
        <f t="shared" si="53"/>
        <v>5</v>
      </c>
      <c r="CD26" s="240">
        <f t="shared" si="54"/>
        <v>5</v>
      </c>
      <c r="CE26" s="240">
        <f t="shared" si="55"/>
        <v>5</v>
      </c>
      <c r="CF26" s="242">
        <f t="shared" si="56"/>
        <v>4</v>
      </c>
      <c r="CG26" s="242">
        <f t="shared" si="57"/>
        <v>4</v>
      </c>
      <c r="CH26" s="247">
        <f t="shared" si="58"/>
        <v>1</v>
      </c>
      <c r="CI26" s="60"/>
      <c r="CJ26" s="276">
        <f t="shared" si="59"/>
        <v>2.9166666666666665</v>
      </c>
      <c r="CK26" s="277">
        <f t="shared" si="60"/>
        <v>4.666666666666667</v>
      </c>
      <c r="CL26" s="276">
        <f t="shared" si="61"/>
        <v>3.5</v>
      </c>
      <c r="CM26" s="277">
        <f t="shared" si="62"/>
        <v>3.5</v>
      </c>
      <c r="CN26" s="276">
        <f t="shared" si="63"/>
        <v>3.25</v>
      </c>
      <c r="CO26" s="277">
        <f t="shared" si="64"/>
        <v>2.5</v>
      </c>
      <c r="CP26" s="276">
        <f t="shared" si="65"/>
        <v>4.333333333333333</v>
      </c>
      <c r="CQ26" s="277">
        <f t="shared" si="66"/>
        <v>5</v>
      </c>
      <c r="CR26" s="276">
        <f t="shared" si="67"/>
        <v>4</v>
      </c>
      <c r="CS26" s="277">
        <f t="shared" si="68"/>
        <v>4</v>
      </c>
      <c r="CT26" s="276">
        <f t="shared" si="69"/>
        <v>3.5</v>
      </c>
      <c r="CU26" s="277">
        <f t="shared" si="70"/>
        <v>4</v>
      </c>
      <c r="CV26" s="276">
        <f t="shared" si="71"/>
        <v>3.5833333333333335</v>
      </c>
      <c r="CW26" s="278">
        <f t="shared" si="72"/>
        <v>3.9444444444444446</v>
      </c>
    </row>
    <row r="27" spans="2:101" ht="30" customHeight="1">
      <c r="B27" s="195">
        <v>27</v>
      </c>
      <c r="C27" s="196">
        <v>44742</v>
      </c>
      <c r="D27" s="195" t="s">
        <v>134</v>
      </c>
      <c r="E27" s="195" t="s">
        <v>95</v>
      </c>
      <c r="F27" s="195" t="s">
        <v>97</v>
      </c>
      <c r="G27" s="195" t="s">
        <v>42</v>
      </c>
      <c r="H27" s="197" t="s">
        <v>58</v>
      </c>
      <c r="I27" s="207">
        <v>5</v>
      </c>
      <c r="J27" s="208">
        <v>3</v>
      </c>
      <c r="K27" s="208">
        <v>3</v>
      </c>
      <c r="L27" s="208">
        <v>4</v>
      </c>
      <c r="M27" s="208">
        <v>4</v>
      </c>
      <c r="N27" s="208">
        <v>1</v>
      </c>
      <c r="O27" s="207">
        <v>5</v>
      </c>
      <c r="P27" s="209">
        <v>4</v>
      </c>
      <c r="Q27" s="207">
        <v>5</v>
      </c>
      <c r="R27" s="209">
        <v>4</v>
      </c>
      <c r="S27" s="208">
        <v>5</v>
      </c>
      <c r="T27" s="208">
        <v>5</v>
      </c>
      <c r="U27" s="208">
        <v>5</v>
      </c>
      <c r="V27" s="210">
        <v>5</v>
      </c>
      <c r="W27" s="210">
        <v>4</v>
      </c>
      <c r="X27" s="62"/>
      <c r="Y27" s="238" t="s">
        <v>18</v>
      </c>
      <c r="Z27" s="197" t="s">
        <v>80</v>
      </c>
      <c r="AA27" s="197" t="s">
        <v>130</v>
      </c>
      <c r="AB27" s="239">
        <f t="shared" si="4"/>
        <v>4.1428571428571432</v>
      </c>
      <c r="AC27" s="240">
        <f t="shared" si="5"/>
        <v>3.5714285714285716</v>
      </c>
      <c r="AD27" s="240">
        <f t="shared" si="6"/>
        <v>3.5</v>
      </c>
      <c r="AE27" s="240">
        <f t="shared" si="7"/>
        <v>4.1428571428571432</v>
      </c>
      <c r="AF27" s="240">
        <f t="shared" si="8"/>
        <v>4</v>
      </c>
      <c r="AG27" s="240">
        <f t="shared" si="9"/>
        <v>3.3333333333333335</v>
      </c>
      <c r="AH27" s="239">
        <f t="shared" si="10"/>
        <v>3.8571428571428572</v>
      </c>
      <c r="AI27" s="241">
        <f t="shared" si="11"/>
        <v>4.1428571428571432</v>
      </c>
      <c r="AJ27" s="239">
        <f t="shared" si="12"/>
        <v>4</v>
      </c>
      <c r="AK27" s="241">
        <f t="shared" si="13"/>
        <v>4.1428571428571432</v>
      </c>
      <c r="AL27" s="240">
        <f t="shared" si="14"/>
        <v>4.5714285714285712</v>
      </c>
      <c r="AM27" s="240">
        <f t="shared" si="15"/>
        <v>4.5714285714285712</v>
      </c>
      <c r="AN27" s="240">
        <f t="shared" si="16"/>
        <v>4.5</v>
      </c>
      <c r="AO27" s="242">
        <f t="shared" si="17"/>
        <v>4.1428571428571432</v>
      </c>
      <c r="AP27" s="242">
        <f t="shared" si="18"/>
        <v>4</v>
      </c>
      <c r="AQ27" s="240"/>
      <c r="AR27" s="243">
        <f t="shared" si="19"/>
        <v>3.7817460317460316</v>
      </c>
      <c r="AS27" s="244">
        <f t="shared" si="20"/>
        <v>4</v>
      </c>
      <c r="AT27" s="244">
        <f t="shared" si="21"/>
        <v>4.0714285714285712</v>
      </c>
      <c r="AU27" s="244">
        <f t="shared" si="22"/>
        <v>4.5476190476190474</v>
      </c>
      <c r="AV27" s="244">
        <f t="shared" si="23"/>
        <v>4.1428571428571432</v>
      </c>
      <c r="AW27" s="245">
        <f t="shared" si="24"/>
        <v>4</v>
      </c>
      <c r="AX27" s="246">
        <f t="shared" si="25"/>
        <v>4.090608465608466</v>
      </c>
      <c r="AY27" s="247">
        <f t="shared" si="26"/>
        <v>7</v>
      </c>
      <c r="AZ27" s="60"/>
      <c r="BA27" s="60"/>
      <c r="BB27" s="239">
        <f t="shared" si="27"/>
        <v>4.25</v>
      </c>
      <c r="BC27" s="240">
        <f t="shared" si="28"/>
        <v>3.25</v>
      </c>
      <c r="BD27" s="240">
        <f t="shared" si="29"/>
        <v>3.5</v>
      </c>
      <c r="BE27" s="240">
        <f t="shared" si="30"/>
        <v>4</v>
      </c>
      <c r="BF27" s="240">
        <f t="shared" si="31"/>
        <v>4</v>
      </c>
      <c r="BG27" s="240">
        <f t="shared" si="32"/>
        <v>3.25</v>
      </c>
      <c r="BH27" s="239">
        <f t="shared" si="33"/>
        <v>4.25</v>
      </c>
      <c r="BI27" s="241">
        <f t="shared" si="34"/>
        <v>4.5</v>
      </c>
      <c r="BJ27" s="239">
        <f t="shared" si="35"/>
        <v>4</v>
      </c>
      <c r="BK27" s="241">
        <f t="shared" si="36"/>
        <v>4.5</v>
      </c>
      <c r="BL27" s="240">
        <f t="shared" si="37"/>
        <v>4.75</v>
      </c>
      <c r="BM27" s="240">
        <f t="shared" si="38"/>
        <v>4.75</v>
      </c>
      <c r="BN27" s="240">
        <f t="shared" si="39"/>
        <v>4.666666666666667</v>
      </c>
      <c r="BO27" s="242">
        <f t="shared" si="40"/>
        <v>4</v>
      </c>
      <c r="BP27" s="242">
        <f t="shared" si="41"/>
        <v>4</v>
      </c>
      <c r="BQ27" s="247">
        <f t="shared" si="42"/>
        <v>4</v>
      </c>
      <c r="BR27" s="265"/>
      <c r="BS27" s="239">
        <f t="shared" si="43"/>
        <v>4</v>
      </c>
      <c r="BT27" s="240">
        <f t="shared" si="44"/>
        <v>4</v>
      </c>
      <c r="BU27" s="240">
        <f t="shared" si="45"/>
        <v>3.5</v>
      </c>
      <c r="BV27" s="240">
        <f t="shared" si="46"/>
        <v>4.333333333333333</v>
      </c>
      <c r="BW27" s="240">
        <f t="shared" si="47"/>
        <v>4</v>
      </c>
      <c r="BX27" s="240">
        <f t="shared" si="48"/>
        <v>3.5</v>
      </c>
      <c r="BY27" s="239">
        <f t="shared" si="49"/>
        <v>3.3333333333333335</v>
      </c>
      <c r="BZ27" s="241">
        <f t="shared" si="50"/>
        <v>3.6666666666666665</v>
      </c>
      <c r="CA27" s="239">
        <f t="shared" si="51"/>
        <v>4</v>
      </c>
      <c r="CB27" s="241">
        <f t="shared" si="52"/>
        <v>3.6666666666666665</v>
      </c>
      <c r="CC27" s="240">
        <f t="shared" si="53"/>
        <v>4.333333333333333</v>
      </c>
      <c r="CD27" s="240">
        <f t="shared" si="54"/>
        <v>4.333333333333333</v>
      </c>
      <c r="CE27" s="240">
        <f t="shared" si="55"/>
        <v>4.333333333333333</v>
      </c>
      <c r="CF27" s="242">
        <f t="shared" si="56"/>
        <v>4.333333333333333</v>
      </c>
      <c r="CG27" s="242">
        <f t="shared" si="57"/>
        <v>4</v>
      </c>
      <c r="CH27" s="247">
        <f t="shared" si="58"/>
        <v>3</v>
      </c>
      <c r="CI27" s="60"/>
      <c r="CJ27" s="276">
        <f t="shared" si="59"/>
        <v>3.7083333333333335</v>
      </c>
      <c r="CK27" s="277">
        <f t="shared" si="60"/>
        <v>3.8888888888888888</v>
      </c>
      <c r="CL27" s="276">
        <f t="shared" si="61"/>
        <v>4.375</v>
      </c>
      <c r="CM27" s="277">
        <f t="shared" si="62"/>
        <v>3.5</v>
      </c>
      <c r="CN27" s="276">
        <f t="shared" si="63"/>
        <v>4.25</v>
      </c>
      <c r="CO27" s="277">
        <f t="shared" si="64"/>
        <v>3.833333333333333</v>
      </c>
      <c r="CP27" s="276">
        <f t="shared" si="65"/>
        <v>4.7222222222222223</v>
      </c>
      <c r="CQ27" s="277">
        <f t="shared" si="66"/>
        <v>4.333333333333333</v>
      </c>
      <c r="CR27" s="276">
        <f t="shared" si="67"/>
        <v>4</v>
      </c>
      <c r="CS27" s="277">
        <f t="shared" si="68"/>
        <v>4.333333333333333</v>
      </c>
      <c r="CT27" s="276">
        <f t="shared" si="69"/>
        <v>4</v>
      </c>
      <c r="CU27" s="277">
        <f t="shared" si="70"/>
        <v>4</v>
      </c>
      <c r="CV27" s="276">
        <f t="shared" si="71"/>
        <v>4.1759259259259265</v>
      </c>
      <c r="CW27" s="278">
        <f t="shared" si="72"/>
        <v>3.981481481481481</v>
      </c>
    </row>
    <row r="28" spans="2:101" ht="30" customHeight="1">
      <c r="B28" s="195">
        <v>28</v>
      </c>
      <c r="C28" s="196">
        <v>44742</v>
      </c>
      <c r="D28" s="195" t="s">
        <v>133</v>
      </c>
      <c r="E28" s="195" t="s">
        <v>95</v>
      </c>
      <c r="F28" s="195" t="s">
        <v>97</v>
      </c>
      <c r="G28" s="195" t="s">
        <v>33</v>
      </c>
      <c r="H28" s="197" t="s">
        <v>57</v>
      </c>
      <c r="I28" s="207">
        <v>5</v>
      </c>
      <c r="J28" s="208">
        <v>3</v>
      </c>
      <c r="K28" s="208">
        <v>4</v>
      </c>
      <c r="L28" s="208">
        <v>5</v>
      </c>
      <c r="M28" s="208">
        <v>5</v>
      </c>
      <c r="N28" s="208">
        <v>2</v>
      </c>
      <c r="O28" s="207">
        <v>4</v>
      </c>
      <c r="P28" s="209">
        <v>5</v>
      </c>
      <c r="Q28" s="207">
        <v>5</v>
      </c>
      <c r="R28" s="209">
        <v>2</v>
      </c>
      <c r="S28" s="208">
        <v>4</v>
      </c>
      <c r="T28" s="208">
        <v>5</v>
      </c>
      <c r="U28" s="208">
        <v>5</v>
      </c>
      <c r="V28" s="210">
        <v>4</v>
      </c>
      <c r="W28" s="210">
        <v>4</v>
      </c>
      <c r="X28" s="62"/>
      <c r="Y28" s="238" t="s">
        <v>21</v>
      </c>
      <c r="Z28" s="197" t="s">
        <v>62</v>
      </c>
      <c r="AA28" s="197" t="s">
        <v>131</v>
      </c>
      <c r="AB28" s="239">
        <f t="shared" si="4"/>
        <v>4.666666666666667</v>
      </c>
      <c r="AC28" s="240">
        <f t="shared" si="5"/>
        <v>4.125</v>
      </c>
      <c r="AD28" s="240">
        <f t="shared" si="6"/>
        <v>4.1111111111111107</v>
      </c>
      <c r="AE28" s="240">
        <f t="shared" si="7"/>
        <v>4.5555555555555554</v>
      </c>
      <c r="AF28" s="240">
        <f t="shared" si="8"/>
        <v>4.5555555555555554</v>
      </c>
      <c r="AG28" s="240">
        <f t="shared" si="9"/>
        <v>3.3333333333333335</v>
      </c>
      <c r="AH28" s="239">
        <f t="shared" si="10"/>
        <v>4.2222222222222223</v>
      </c>
      <c r="AI28" s="241">
        <f t="shared" si="11"/>
        <v>4.4444444444444446</v>
      </c>
      <c r="AJ28" s="239">
        <f t="shared" si="12"/>
        <v>4.375</v>
      </c>
      <c r="AK28" s="241">
        <f t="shared" si="13"/>
        <v>4</v>
      </c>
      <c r="AL28" s="240">
        <f t="shared" si="14"/>
        <v>4.25</v>
      </c>
      <c r="AM28" s="240">
        <f t="shared" si="15"/>
        <v>4.5555555555555554</v>
      </c>
      <c r="AN28" s="240">
        <f t="shared" si="16"/>
        <v>4.625</v>
      </c>
      <c r="AO28" s="242">
        <f t="shared" si="17"/>
        <v>4.7</v>
      </c>
      <c r="AP28" s="242">
        <f t="shared" si="18"/>
        <v>4.4444444444444446</v>
      </c>
      <c r="AQ28" s="240"/>
      <c r="AR28" s="243">
        <f t="shared" si="19"/>
        <v>4.2245370370370372</v>
      </c>
      <c r="AS28" s="244">
        <f t="shared" si="20"/>
        <v>4.3333333333333339</v>
      </c>
      <c r="AT28" s="244">
        <f t="shared" si="21"/>
        <v>4.1875</v>
      </c>
      <c r="AU28" s="244">
        <f t="shared" si="22"/>
        <v>4.4768518518518521</v>
      </c>
      <c r="AV28" s="244">
        <f t="shared" si="23"/>
        <v>4.7</v>
      </c>
      <c r="AW28" s="245">
        <f t="shared" si="24"/>
        <v>4.4444444444444446</v>
      </c>
      <c r="AX28" s="246">
        <f t="shared" si="25"/>
        <v>4.3944444444444448</v>
      </c>
      <c r="AY28" s="247">
        <f t="shared" si="26"/>
        <v>10</v>
      </c>
      <c r="AZ28" s="60"/>
      <c r="BA28" s="60"/>
      <c r="BB28" s="239">
        <f t="shared" si="27"/>
        <v>4.75</v>
      </c>
      <c r="BC28" s="240">
        <f t="shared" si="28"/>
        <v>4.333333333333333</v>
      </c>
      <c r="BD28" s="240">
        <f t="shared" si="29"/>
        <v>4</v>
      </c>
      <c r="BE28" s="240">
        <f t="shared" si="30"/>
        <v>4.5</v>
      </c>
      <c r="BF28" s="240">
        <f t="shared" si="31"/>
        <v>4.5</v>
      </c>
      <c r="BG28" s="240">
        <f t="shared" si="32"/>
        <v>3</v>
      </c>
      <c r="BH28" s="239">
        <f t="shared" si="33"/>
        <v>4</v>
      </c>
      <c r="BI28" s="241">
        <f t="shared" si="34"/>
        <v>4.25</v>
      </c>
      <c r="BJ28" s="239">
        <f t="shared" si="35"/>
        <v>4.666666666666667</v>
      </c>
      <c r="BK28" s="241">
        <f t="shared" si="36"/>
        <v>4.333333333333333</v>
      </c>
      <c r="BL28" s="240">
        <f t="shared" si="37"/>
        <v>4</v>
      </c>
      <c r="BM28" s="240">
        <f t="shared" si="38"/>
        <v>4.5</v>
      </c>
      <c r="BN28" s="240">
        <f t="shared" si="39"/>
        <v>4.666666666666667</v>
      </c>
      <c r="BO28" s="242">
        <f t="shared" si="40"/>
        <v>4.5</v>
      </c>
      <c r="BP28" s="242">
        <f t="shared" si="41"/>
        <v>4.5</v>
      </c>
      <c r="BQ28" s="247">
        <f t="shared" si="42"/>
        <v>4</v>
      </c>
      <c r="BR28" s="265"/>
      <c r="BS28" s="239">
        <f t="shared" si="43"/>
        <v>4.5999999999999996</v>
      </c>
      <c r="BT28" s="240">
        <f t="shared" si="44"/>
        <v>4</v>
      </c>
      <c r="BU28" s="240">
        <f t="shared" si="45"/>
        <v>4.2</v>
      </c>
      <c r="BV28" s="240">
        <f t="shared" si="46"/>
        <v>4.5999999999999996</v>
      </c>
      <c r="BW28" s="240">
        <f t="shared" si="47"/>
        <v>4.5999999999999996</v>
      </c>
      <c r="BX28" s="240">
        <f t="shared" si="48"/>
        <v>3.6</v>
      </c>
      <c r="BY28" s="239">
        <f t="shared" si="49"/>
        <v>4.4000000000000004</v>
      </c>
      <c r="BZ28" s="241">
        <f t="shared" si="50"/>
        <v>4.5999999999999996</v>
      </c>
      <c r="CA28" s="239">
        <f t="shared" si="51"/>
        <v>4.2</v>
      </c>
      <c r="CB28" s="241">
        <f t="shared" si="52"/>
        <v>3.8333333333333335</v>
      </c>
      <c r="CC28" s="240">
        <f t="shared" si="53"/>
        <v>4.5</v>
      </c>
      <c r="CD28" s="240">
        <f t="shared" si="54"/>
        <v>4.5999999999999996</v>
      </c>
      <c r="CE28" s="240">
        <f t="shared" si="55"/>
        <v>4.5999999999999996</v>
      </c>
      <c r="CF28" s="242">
        <f t="shared" si="56"/>
        <v>4.833333333333333</v>
      </c>
      <c r="CG28" s="242">
        <f t="shared" si="57"/>
        <v>4.4000000000000004</v>
      </c>
      <c r="CH28" s="247">
        <f t="shared" si="58"/>
        <v>6</v>
      </c>
      <c r="CI28" s="60"/>
      <c r="CJ28" s="276">
        <f t="shared" si="59"/>
        <v>4.1805555555555554</v>
      </c>
      <c r="CK28" s="277">
        <f t="shared" si="60"/>
        <v>4.2666666666666666</v>
      </c>
      <c r="CL28" s="276">
        <f t="shared" si="61"/>
        <v>4.125</v>
      </c>
      <c r="CM28" s="277">
        <f t="shared" si="62"/>
        <v>4.5</v>
      </c>
      <c r="CN28" s="276">
        <f t="shared" si="63"/>
        <v>4.5</v>
      </c>
      <c r="CO28" s="277">
        <f t="shared" si="64"/>
        <v>4.0166666666666666</v>
      </c>
      <c r="CP28" s="276">
        <f t="shared" si="65"/>
        <v>4.3888888888888893</v>
      </c>
      <c r="CQ28" s="277">
        <f t="shared" si="66"/>
        <v>4.5666666666666664</v>
      </c>
      <c r="CR28" s="276">
        <f t="shared" si="67"/>
        <v>4.5</v>
      </c>
      <c r="CS28" s="277">
        <f t="shared" si="68"/>
        <v>4.833333333333333</v>
      </c>
      <c r="CT28" s="276">
        <f t="shared" si="69"/>
        <v>4.5</v>
      </c>
      <c r="CU28" s="277">
        <f t="shared" si="70"/>
        <v>4.4000000000000004</v>
      </c>
      <c r="CV28" s="276">
        <f t="shared" si="71"/>
        <v>4.3657407407407405</v>
      </c>
      <c r="CW28" s="278">
        <f t="shared" si="72"/>
        <v>4.4305555555555545</v>
      </c>
    </row>
    <row r="29" spans="2:101" ht="30" customHeight="1">
      <c r="B29" s="195">
        <v>29</v>
      </c>
      <c r="C29" s="196">
        <v>44742</v>
      </c>
      <c r="D29" s="195" t="s">
        <v>134</v>
      </c>
      <c r="E29" s="195" t="s">
        <v>94</v>
      </c>
      <c r="F29" s="195" t="s">
        <v>96</v>
      </c>
      <c r="G29" s="195" t="s">
        <v>40</v>
      </c>
      <c r="H29" s="197" t="s">
        <v>84</v>
      </c>
      <c r="I29" s="207">
        <v>5</v>
      </c>
      <c r="J29" s="208">
        <v>5</v>
      </c>
      <c r="K29" s="208">
        <v>4</v>
      </c>
      <c r="L29" s="208">
        <v>5</v>
      </c>
      <c r="M29" s="208">
        <v>5</v>
      </c>
      <c r="N29" s="208">
        <v>3</v>
      </c>
      <c r="O29" s="207">
        <v>4</v>
      </c>
      <c r="P29" s="209">
        <v>5</v>
      </c>
      <c r="Q29" s="207">
        <v>5</v>
      </c>
      <c r="R29" s="209">
        <v>5</v>
      </c>
      <c r="S29" s="208">
        <v>5</v>
      </c>
      <c r="T29" s="208">
        <v>5</v>
      </c>
      <c r="U29" s="208">
        <v>5</v>
      </c>
      <c r="V29" s="210">
        <v>5</v>
      </c>
      <c r="W29" s="210">
        <v>5</v>
      </c>
      <c r="X29" s="62"/>
      <c r="Y29" s="238" t="s">
        <v>40</v>
      </c>
      <c r="Z29" s="197" t="s">
        <v>84</v>
      </c>
      <c r="AA29" s="197" t="s">
        <v>129</v>
      </c>
      <c r="AB29" s="239">
        <f t="shared" si="4"/>
        <v>4.333333333333333</v>
      </c>
      <c r="AC29" s="240">
        <f t="shared" si="5"/>
        <v>4.25</v>
      </c>
      <c r="AD29" s="240">
        <f t="shared" si="6"/>
        <v>3.4285714285714284</v>
      </c>
      <c r="AE29" s="240">
        <f t="shared" si="7"/>
        <v>4.333333333333333</v>
      </c>
      <c r="AF29" s="240">
        <f t="shared" si="8"/>
        <v>4.625</v>
      </c>
      <c r="AG29" s="240">
        <f t="shared" si="9"/>
        <v>2.5714285714285716</v>
      </c>
      <c r="AH29" s="239">
        <f t="shared" si="10"/>
        <v>3.5555555555555554</v>
      </c>
      <c r="AI29" s="241">
        <f t="shared" si="11"/>
        <v>4</v>
      </c>
      <c r="AJ29" s="239">
        <f t="shared" si="12"/>
        <v>3.6666666666666665</v>
      </c>
      <c r="AK29" s="241">
        <f t="shared" si="13"/>
        <v>3.1111111111111112</v>
      </c>
      <c r="AL29" s="240">
        <f t="shared" si="14"/>
        <v>4.375</v>
      </c>
      <c r="AM29" s="240">
        <f t="shared" si="15"/>
        <v>3.6</v>
      </c>
      <c r="AN29" s="240">
        <f t="shared" si="16"/>
        <v>3.7777777777777777</v>
      </c>
      <c r="AO29" s="242">
        <f t="shared" si="17"/>
        <v>4.5555555555555554</v>
      </c>
      <c r="AP29" s="242">
        <f t="shared" si="18"/>
        <v>4</v>
      </c>
      <c r="AQ29" s="240"/>
      <c r="AR29" s="243">
        <f t="shared" si="19"/>
        <v>3.9236111111111112</v>
      </c>
      <c r="AS29" s="244">
        <f t="shared" si="20"/>
        <v>3.7777777777777777</v>
      </c>
      <c r="AT29" s="244">
        <f t="shared" si="21"/>
        <v>3.3888888888888888</v>
      </c>
      <c r="AU29" s="244">
        <f t="shared" si="22"/>
        <v>3.9175925925925923</v>
      </c>
      <c r="AV29" s="244">
        <f t="shared" si="23"/>
        <v>4.5555555555555554</v>
      </c>
      <c r="AW29" s="245">
        <f t="shared" si="24"/>
        <v>4</v>
      </c>
      <c r="AX29" s="246">
        <f t="shared" si="25"/>
        <v>3.9272376543209879</v>
      </c>
      <c r="AY29" s="247">
        <f t="shared" si="26"/>
        <v>10</v>
      </c>
      <c r="AZ29" s="60"/>
      <c r="BA29" s="60"/>
      <c r="BB29" s="239">
        <f t="shared" si="27"/>
        <v>4.5</v>
      </c>
      <c r="BC29" s="240">
        <f t="shared" si="28"/>
        <v>4.5</v>
      </c>
      <c r="BD29" s="240">
        <f t="shared" si="29"/>
        <v>3</v>
      </c>
      <c r="BE29" s="240">
        <f t="shared" si="30"/>
        <v>4</v>
      </c>
      <c r="BF29" s="240">
        <f t="shared" si="31"/>
        <v>4</v>
      </c>
      <c r="BG29" s="240">
        <f t="shared" si="32"/>
        <v>2</v>
      </c>
      <c r="BH29" s="239">
        <f t="shared" si="33"/>
        <v>4.5</v>
      </c>
      <c r="BI29" s="241">
        <f t="shared" si="34"/>
        <v>4.5</v>
      </c>
      <c r="BJ29" s="239">
        <f t="shared" si="35"/>
        <v>5</v>
      </c>
      <c r="BK29" s="241">
        <f t="shared" si="36"/>
        <v>4</v>
      </c>
      <c r="BL29" s="240">
        <f t="shared" si="37"/>
        <v>5</v>
      </c>
      <c r="BM29" s="240">
        <f t="shared" si="38"/>
        <v>4.5</v>
      </c>
      <c r="BN29" s="240">
        <f t="shared" si="39"/>
        <v>4.5</v>
      </c>
      <c r="BO29" s="242">
        <f t="shared" si="40"/>
        <v>4.5</v>
      </c>
      <c r="BP29" s="242">
        <f t="shared" si="41"/>
        <v>4.5</v>
      </c>
      <c r="BQ29" s="247">
        <f t="shared" si="42"/>
        <v>2</v>
      </c>
      <c r="BR29" s="265"/>
      <c r="BS29" s="239">
        <f t="shared" si="43"/>
        <v>4.166666666666667</v>
      </c>
      <c r="BT29" s="240">
        <f t="shared" si="44"/>
        <v>4</v>
      </c>
      <c r="BU29" s="240">
        <f t="shared" si="45"/>
        <v>3.4</v>
      </c>
      <c r="BV29" s="240">
        <f t="shared" si="46"/>
        <v>4.333333333333333</v>
      </c>
      <c r="BW29" s="240">
        <f t="shared" si="47"/>
        <v>4.666666666666667</v>
      </c>
      <c r="BX29" s="240">
        <f t="shared" si="48"/>
        <v>2.6</v>
      </c>
      <c r="BY29" s="239">
        <f t="shared" si="49"/>
        <v>3.5</v>
      </c>
      <c r="BZ29" s="241">
        <f t="shared" si="50"/>
        <v>3.6</v>
      </c>
      <c r="CA29" s="239">
        <f t="shared" si="51"/>
        <v>3</v>
      </c>
      <c r="CB29" s="241">
        <f t="shared" si="52"/>
        <v>3</v>
      </c>
      <c r="CC29" s="240">
        <f t="shared" si="53"/>
        <v>4</v>
      </c>
      <c r="CD29" s="240">
        <f t="shared" si="54"/>
        <v>3.1428571428571428</v>
      </c>
      <c r="CE29" s="240">
        <f t="shared" si="55"/>
        <v>3.6666666666666665</v>
      </c>
      <c r="CF29" s="242">
        <f t="shared" si="56"/>
        <v>4.5</v>
      </c>
      <c r="CG29" s="242">
        <f t="shared" si="57"/>
        <v>3.7142857142857144</v>
      </c>
      <c r="CH29" s="247">
        <f t="shared" si="58"/>
        <v>7</v>
      </c>
      <c r="CI29" s="60"/>
      <c r="CJ29" s="276">
        <f t="shared" si="59"/>
        <v>3.6666666666666665</v>
      </c>
      <c r="CK29" s="277">
        <f t="shared" si="60"/>
        <v>3.861111111111112</v>
      </c>
      <c r="CL29" s="276">
        <f t="shared" si="61"/>
        <v>4.5</v>
      </c>
      <c r="CM29" s="277">
        <f t="shared" si="62"/>
        <v>3.55</v>
      </c>
      <c r="CN29" s="276">
        <f t="shared" si="63"/>
        <v>4.5</v>
      </c>
      <c r="CO29" s="277">
        <f t="shared" si="64"/>
        <v>3</v>
      </c>
      <c r="CP29" s="276">
        <f t="shared" si="65"/>
        <v>4.666666666666667</v>
      </c>
      <c r="CQ29" s="277">
        <f t="shared" si="66"/>
        <v>3.6031746031746028</v>
      </c>
      <c r="CR29" s="276">
        <f t="shared" si="67"/>
        <v>4.5</v>
      </c>
      <c r="CS29" s="277">
        <f t="shared" si="68"/>
        <v>4.5</v>
      </c>
      <c r="CT29" s="276">
        <f t="shared" si="69"/>
        <v>4.5</v>
      </c>
      <c r="CU29" s="277">
        <f t="shared" si="70"/>
        <v>3.7142857142857144</v>
      </c>
      <c r="CV29" s="276">
        <f t="shared" si="71"/>
        <v>4.3888888888888884</v>
      </c>
      <c r="CW29" s="278">
        <f t="shared" si="72"/>
        <v>3.7047619047619045</v>
      </c>
    </row>
    <row r="30" spans="2:101" ht="30" customHeight="1">
      <c r="B30" s="195">
        <v>30</v>
      </c>
      <c r="C30" s="196">
        <v>44742</v>
      </c>
      <c r="D30" s="195" t="s">
        <v>134</v>
      </c>
      <c r="E30" s="195" t="s">
        <v>93</v>
      </c>
      <c r="F30" s="195" t="s">
        <v>97</v>
      </c>
      <c r="G30" s="195" t="s">
        <v>20</v>
      </c>
      <c r="H30" s="197" t="s">
        <v>60</v>
      </c>
      <c r="I30" s="207">
        <v>5</v>
      </c>
      <c r="J30" s="208">
        <v>3</v>
      </c>
      <c r="K30" s="208">
        <v>1</v>
      </c>
      <c r="L30" s="208">
        <v>3</v>
      </c>
      <c r="M30" s="208"/>
      <c r="N30" s="208">
        <v>1</v>
      </c>
      <c r="O30" s="207">
        <v>1</v>
      </c>
      <c r="P30" s="209">
        <v>4</v>
      </c>
      <c r="Q30" s="207"/>
      <c r="R30" s="209">
        <v>1</v>
      </c>
      <c r="S30" s="208">
        <v>1</v>
      </c>
      <c r="T30" s="208">
        <v>1</v>
      </c>
      <c r="U30" s="208">
        <v>1</v>
      </c>
      <c r="V30" s="210">
        <v>4</v>
      </c>
      <c r="W30" s="210">
        <v>2</v>
      </c>
      <c r="X30" s="62"/>
      <c r="Y30" s="248" t="s">
        <v>138</v>
      </c>
      <c r="Z30" s="197" t="s">
        <v>66</v>
      </c>
      <c r="AA30" s="197" t="s">
        <v>129</v>
      </c>
      <c r="AB30" s="239">
        <f t="shared" si="4"/>
        <v>5</v>
      </c>
      <c r="AC30" s="240">
        <f t="shared" si="5"/>
        <v>5</v>
      </c>
      <c r="AD30" s="240">
        <f t="shared" si="6"/>
        <v>3.5</v>
      </c>
      <c r="AE30" s="240">
        <f t="shared" si="7"/>
        <v>5</v>
      </c>
      <c r="AF30" s="240">
        <f t="shared" si="8"/>
        <v>4.25</v>
      </c>
      <c r="AG30" s="240">
        <f t="shared" si="9"/>
        <v>2.75</v>
      </c>
      <c r="AH30" s="239">
        <f t="shared" si="10"/>
        <v>3.25</v>
      </c>
      <c r="AI30" s="241">
        <f t="shared" si="11"/>
        <v>4.75</v>
      </c>
      <c r="AJ30" s="239">
        <f t="shared" si="12"/>
        <v>4.5</v>
      </c>
      <c r="AK30" s="241">
        <f t="shared" si="13"/>
        <v>2.5</v>
      </c>
      <c r="AL30" s="240">
        <f t="shared" si="14"/>
        <v>4.75</v>
      </c>
      <c r="AM30" s="240">
        <f t="shared" si="15"/>
        <v>4.5</v>
      </c>
      <c r="AN30" s="240">
        <f t="shared" si="16"/>
        <v>4</v>
      </c>
      <c r="AO30" s="242">
        <f t="shared" si="17"/>
        <v>4.75</v>
      </c>
      <c r="AP30" s="242">
        <f t="shared" si="18"/>
        <v>4.75</v>
      </c>
      <c r="AQ30" s="240"/>
      <c r="AR30" s="243">
        <f t="shared" si="19"/>
        <v>4.25</v>
      </c>
      <c r="AS30" s="244">
        <f t="shared" si="20"/>
        <v>4</v>
      </c>
      <c r="AT30" s="244">
        <f t="shared" si="21"/>
        <v>3.5</v>
      </c>
      <c r="AU30" s="244">
        <f t="shared" si="22"/>
        <v>4.416666666666667</v>
      </c>
      <c r="AV30" s="244">
        <f t="shared" si="23"/>
        <v>4.75</v>
      </c>
      <c r="AW30" s="245">
        <f t="shared" si="24"/>
        <v>4.75</v>
      </c>
      <c r="AX30" s="246">
        <f t="shared" si="25"/>
        <v>4.2777777777777777</v>
      </c>
      <c r="AY30" s="247">
        <f t="shared" si="26"/>
        <v>4</v>
      </c>
      <c r="AZ30" s="60"/>
      <c r="BA30" s="60"/>
      <c r="BB30" s="239"/>
      <c r="BC30" s="240"/>
      <c r="BD30" s="240"/>
      <c r="BE30" s="240"/>
      <c r="BF30" s="240"/>
      <c r="BG30" s="240"/>
      <c r="BH30" s="239"/>
      <c r="BI30" s="241"/>
      <c r="BJ30" s="239"/>
      <c r="BK30" s="241"/>
      <c r="BL30" s="240"/>
      <c r="BM30" s="240"/>
      <c r="BN30" s="240"/>
      <c r="BO30" s="242"/>
      <c r="BP30" s="242"/>
      <c r="BQ30" s="247">
        <f t="shared" si="42"/>
        <v>0</v>
      </c>
      <c r="BR30" s="265"/>
      <c r="BS30" s="239">
        <f t="shared" si="43"/>
        <v>5</v>
      </c>
      <c r="BT30" s="240">
        <f t="shared" si="44"/>
        <v>5</v>
      </c>
      <c r="BU30" s="240">
        <f t="shared" si="45"/>
        <v>3.5</v>
      </c>
      <c r="BV30" s="240">
        <f t="shared" si="46"/>
        <v>5</v>
      </c>
      <c r="BW30" s="240">
        <f t="shared" si="47"/>
        <v>4.25</v>
      </c>
      <c r="BX30" s="240">
        <f t="shared" si="48"/>
        <v>2.75</v>
      </c>
      <c r="BY30" s="239">
        <f t="shared" si="49"/>
        <v>3.25</v>
      </c>
      <c r="BZ30" s="241">
        <f t="shared" si="50"/>
        <v>4.75</v>
      </c>
      <c r="CA30" s="239">
        <f t="shared" si="51"/>
        <v>4.5</v>
      </c>
      <c r="CB30" s="241">
        <f t="shared" si="52"/>
        <v>2.5</v>
      </c>
      <c r="CC30" s="240">
        <f t="shared" si="53"/>
        <v>4.75</v>
      </c>
      <c r="CD30" s="240">
        <f t="shared" si="54"/>
        <v>4.5</v>
      </c>
      <c r="CE30" s="240">
        <f t="shared" si="55"/>
        <v>4</v>
      </c>
      <c r="CF30" s="242">
        <f t="shared" si="56"/>
        <v>4.75</v>
      </c>
      <c r="CG30" s="242">
        <f t="shared" si="57"/>
        <v>4.75</v>
      </c>
      <c r="CH30" s="247">
        <f t="shared" si="58"/>
        <v>4</v>
      </c>
      <c r="CI30" s="60"/>
      <c r="CJ30" s="276"/>
      <c r="CK30" s="277">
        <f t="shared" si="60"/>
        <v>4.25</v>
      </c>
      <c r="CL30" s="276"/>
      <c r="CM30" s="277">
        <f t="shared" si="62"/>
        <v>4</v>
      </c>
      <c r="CN30" s="276"/>
      <c r="CO30" s="277">
        <f t="shared" si="64"/>
        <v>3.5</v>
      </c>
      <c r="CP30" s="276"/>
      <c r="CQ30" s="277">
        <f t="shared" si="66"/>
        <v>4.416666666666667</v>
      </c>
      <c r="CR30" s="276"/>
      <c r="CS30" s="277">
        <f t="shared" si="68"/>
        <v>4.75</v>
      </c>
      <c r="CT30" s="276"/>
      <c r="CU30" s="277">
        <f t="shared" si="70"/>
        <v>4.75</v>
      </c>
      <c r="CV30" s="276"/>
      <c r="CW30" s="278">
        <f t="shared" si="72"/>
        <v>4.2777777777777777</v>
      </c>
    </row>
    <row r="31" spans="2:101" ht="30" customHeight="1">
      <c r="B31" s="195">
        <v>31</v>
      </c>
      <c r="C31" s="196">
        <v>44742</v>
      </c>
      <c r="D31" s="195" t="s">
        <v>134</v>
      </c>
      <c r="E31" s="195" t="s">
        <v>94</v>
      </c>
      <c r="F31" s="195" t="s">
        <v>96</v>
      </c>
      <c r="G31" s="195" t="s">
        <v>41</v>
      </c>
      <c r="H31" s="197" t="s">
        <v>78</v>
      </c>
      <c r="I31" s="207">
        <v>5</v>
      </c>
      <c r="J31" s="208">
        <v>5</v>
      </c>
      <c r="K31" s="208">
        <v>5</v>
      </c>
      <c r="L31" s="208">
        <v>5</v>
      </c>
      <c r="M31" s="208">
        <v>5</v>
      </c>
      <c r="N31" s="208">
        <v>5</v>
      </c>
      <c r="O31" s="207"/>
      <c r="P31" s="209">
        <v>4</v>
      </c>
      <c r="Q31" s="207">
        <v>5</v>
      </c>
      <c r="R31" s="209">
        <v>1</v>
      </c>
      <c r="S31" s="208">
        <v>5</v>
      </c>
      <c r="T31" s="208">
        <v>5</v>
      </c>
      <c r="U31" s="208">
        <v>5</v>
      </c>
      <c r="V31" s="210">
        <v>5</v>
      </c>
      <c r="W31" s="210">
        <v>5</v>
      </c>
      <c r="X31" s="62"/>
      <c r="Y31" s="238" t="s">
        <v>44</v>
      </c>
      <c r="Z31" s="197" t="s">
        <v>293</v>
      </c>
      <c r="AA31" s="197" t="s">
        <v>131</v>
      </c>
      <c r="AB31" s="239">
        <f t="shared" si="4"/>
        <v>4.6818181818181817</v>
      </c>
      <c r="AC31" s="240">
        <f t="shared" si="5"/>
        <v>4.3529411764705879</v>
      </c>
      <c r="AD31" s="240">
        <f t="shared" si="6"/>
        <v>4.5</v>
      </c>
      <c r="AE31" s="240">
        <f t="shared" si="7"/>
        <v>4.6190476190476186</v>
      </c>
      <c r="AF31" s="240">
        <f t="shared" si="8"/>
        <v>4.6363636363636367</v>
      </c>
      <c r="AG31" s="240">
        <f t="shared" si="9"/>
        <v>4.1111111111111107</v>
      </c>
      <c r="AH31" s="239">
        <f t="shared" si="10"/>
        <v>4.3684210526315788</v>
      </c>
      <c r="AI31" s="241">
        <f t="shared" si="11"/>
        <v>4.666666666666667</v>
      </c>
      <c r="AJ31" s="239">
        <f t="shared" si="12"/>
        <v>4.7</v>
      </c>
      <c r="AK31" s="241">
        <f t="shared" si="13"/>
        <v>3.4285714285714284</v>
      </c>
      <c r="AL31" s="240">
        <f t="shared" si="14"/>
        <v>4.4736842105263159</v>
      </c>
      <c r="AM31" s="240">
        <f t="shared" si="15"/>
        <v>4.5714285714285712</v>
      </c>
      <c r="AN31" s="240">
        <f t="shared" si="16"/>
        <v>4.5</v>
      </c>
      <c r="AO31" s="242">
        <f t="shared" si="17"/>
        <v>4.75</v>
      </c>
      <c r="AP31" s="242">
        <f t="shared" si="18"/>
        <v>4.5</v>
      </c>
      <c r="AQ31" s="240"/>
      <c r="AR31" s="243">
        <f t="shared" si="19"/>
        <v>4.4835469541351891</v>
      </c>
      <c r="AS31" s="244">
        <f t="shared" si="20"/>
        <v>4.5175438596491233</v>
      </c>
      <c r="AT31" s="244">
        <f t="shared" si="21"/>
        <v>4.0642857142857141</v>
      </c>
      <c r="AU31" s="244">
        <f t="shared" si="22"/>
        <v>4.515037593984963</v>
      </c>
      <c r="AV31" s="244">
        <f t="shared" si="23"/>
        <v>4.75</v>
      </c>
      <c r="AW31" s="245">
        <f t="shared" si="24"/>
        <v>4.5</v>
      </c>
      <c r="AX31" s="246">
        <f t="shared" si="25"/>
        <v>4.4717356870091649</v>
      </c>
      <c r="AY31" s="247">
        <f t="shared" si="26"/>
        <v>22</v>
      </c>
      <c r="AZ31" s="60"/>
      <c r="BA31" s="60"/>
      <c r="BB31" s="239">
        <f t="shared" si="27"/>
        <v>5</v>
      </c>
      <c r="BC31" s="240"/>
      <c r="BD31" s="240">
        <f t="shared" si="29"/>
        <v>5</v>
      </c>
      <c r="BE31" s="240">
        <f t="shared" si="30"/>
        <v>5</v>
      </c>
      <c r="BF31" s="240">
        <f t="shared" si="31"/>
        <v>5</v>
      </c>
      <c r="BG31" s="240">
        <f t="shared" si="32"/>
        <v>5</v>
      </c>
      <c r="BH31" s="239">
        <f t="shared" si="33"/>
        <v>4.5</v>
      </c>
      <c r="BI31" s="241">
        <f t="shared" si="34"/>
        <v>5</v>
      </c>
      <c r="BJ31" s="239">
        <f t="shared" si="35"/>
        <v>5</v>
      </c>
      <c r="BK31" s="241">
        <f t="shared" si="36"/>
        <v>3</v>
      </c>
      <c r="BL31" s="240">
        <f t="shared" si="37"/>
        <v>4.5</v>
      </c>
      <c r="BM31" s="240">
        <f t="shared" si="38"/>
        <v>4</v>
      </c>
      <c r="BN31" s="240">
        <f t="shared" si="39"/>
        <v>4</v>
      </c>
      <c r="BO31" s="242">
        <f t="shared" si="40"/>
        <v>5</v>
      </c>
      <c r="BP31" s="242">
        <f t="shared" si="41"/>
        <v>5</v>
      </c>
      <c r="BQ31" s="247">
        <f t="shared" si="42"/>
        <v>2</v>
      </c>
      <c r="BR31" s="265"/>
      <c r="BS31" s="239">
        <f t="shared" si="43"/>
        <v>4.7222222222222223</v>
      </c>
      <c r="BT31" s="240">
        <f t="shared" si="44"/>
        <v>4.4000000000000004</v>
      </c>
      <c r="BU31" s="240">
        <f t="shared" si="45"/>
        <v>4.4000000000000004</v>
      </c>
      <c r="BV31" s="240">
        <f t="shared" si="46"/>
        <v>4.6470588235294121</v>
      </c>
      <c r="BW31" s="240">
        <f t="shared" si="47"/>
        <v>4.5555555555555554</v>
      </c>
      <c r="BX31" s="240">
        <f t="shared" si="48"/>
        <v>4</v>
      </c>
      <c r="BY31" s="239">
        <f t="shared" si="49"/>
        <v>4.4000000000000004</v>
      </c>
      <c r="BZ31" s="241">
        <f t="shared" si="50"/>
        <v>4.7058823529411766</v>
      </c>
      <c r="CA31" s="239">
        <f t="shared" si="51"/>
        <v>4.6875</v>
      </c>
      <c r="CB31" s="241">
        <f t="shared" si="52"/>
        <v>3.4705882352941178</v>
      </c>
      <c r="CC31" s="240">
        <f t="shared" si="53"/>
        <v>4.4375</v>
      </c>
      <c r="CD31" s="240">
        <f t="shared" si="54"/>
        <v>4.5882352941176467</v>
      </c>
      <c r="CE31" s="240">
        <f t="shared" si="55"/>
        <v>4.4666666666666668</v>
      </c>
      <c r="CF31" s="242">
        <f t="shared" si="56"/>
        <v>4.6875</v>
      </c>
      <c r="CG31" s="242">
        <f t="shared" si="57"/>
        <v>4.5</v>
      </c>
      <c r="CH31" s="247">
        <f t="shared" si="58"/>
        <v>18</v>
      </c>
      <c r="CI31" s="60"/>
      <c r="CJ31" s="276">
        <f t="shared" si="59"/>
        <v>5</v>
      </c>
      <c r="CK31" s="277">
        <f t="shared" si="60"/>
        <v>4.4541394335511981</v>
      </c>
      <c r="CL31" s="276">
        <f t="shared" si="61"/>
        <v>4.75</v>
      </c>
      <c r="CM31" s="277">
        <f t="shared" si="62"/>
        <v>4.552941176470588</v>
      </c>
      <c r="CN31" s="276">
        <f t="shared" si="63"/>
        <v>4</v>
      </c>
      <c r="CO31" s="277">
        <f t="shared" si="64"/>
        <v>4.0790441176470589</v>
      </c>
      <c r="CP31" s="276">
        <f t="shared" si="65"/>
        <v>4.166666666666667</v>
      </c>
      <c r="CQ31" s="277">
        <f t="shared" si="66"/>
        <v>4.4974673202614381</v>
      </c>
      <c r="CR31" s="276">
        <f t="shared" si="67"/>
        <v>5</v>
      </c>
      <c r="CS31" s="277">
        <f t="shared" si="68"/>
        <v>4.6875</v>
      </c>
      <c r="CT31" s="276">
        <f t="shared" si="69"/>
        <v>5</v>
      </c>
      <c r="CU31" s="277">
        <f t="shared" si="70"/>
        <v>4.5</v>
      </c>
      <c r="CV31" s="276">
        <f t="shared" si="71"/>
        <v>4.6527777777777777</v>
      </c>
      <c r="CW31" s="278">
        <f t="shared" si="72"/>
        <v>4.4618486746550472</v>
      </c>
    </row>
    <row r="32" spans="2:101" ht="30" customHeight="1">
      <c r="B32" s="195">
        <v>32</v>
      </c>
      <c r="C32" s="196">
        <v>44742</v>
      </c>
      <c r="D32" s="195" t="s">
        <v>133</v>
      </c>
      <c r="E32" s="195" t="s">
        <v>95</v>
      </c>
      <c r="F32" s="195" t="s">
        <v>96</v>
      </c>
      <c r="G32" s="195" t="s">
        <v>33</v>
      </c>
      <c r="H32" s="197" t="s">
        <v>57</v>
      </c>
      <c r="I32" s="207">
        <v>5</v>
      </c>
      <c r="J32" s="208">
        <v>5</v>
      </c>
      <c r="K32" s="208">
        <v>4</v>
      </c>
      <c r="L32" s="208">
        <v>5</v>
      </c>
      <c r="M32" s="208">
        <v>4</v>
      </c>
      <c r="N32" s="208">
        <v>4</v>
      </c>
      <c r="O32" s="207">
        <v>5</v>
      </c>
      <c r="P32" s="209">
        <v>5</v>
      </c>
      <c r="Q32" s="207">
        <v>5</v>
      </c>
      <c r="R32" s="209">
        <v>3</v>
      </c>
      <c r="S32" s="208">
        <v>5</v>
      </c>
      <c r="T32" s="208">
        <v>4</v>
      </c>
      <c r="U32" s="208"/>
      <c r="V32" s="210">
        <v>5</v>
      </c>
      <c r="W32" s="210">
        <v>5</v>
      </c>
      <c r="X32" s="62"/>
      <c r="Y32" s="238" t="s">
        <v>45</v>
      </c>
      <c r="Z32" s="197" t="s">
        <v>76</v>
      </c>
      <c r="AA32" s="197" t="s">
        <v>129</v>
      </c>
      <c r="AB32" s="239">
        <f t="shared" si="4"/>
        <v>4.8</v>
      </c>
      <c r="AC32" s="240">
        <f t="shared" si="5"/>
        <v>4.4000000000000004</v>
      </c>
      <c r="AD32" s="240">
        <f t="shared" si="6"/>
        <v>4.5</v>
      </c>
      <c r="AE32" s="240">
        <f t="shared" si="7"/>
        <v>5</v>
      </c>
      <c r="AF32" s="240">
        <f t="shared" si="8"/>
        <v>4.8</v>
      </c>
      <c r="AG32" s="240">
        <f t="shared" si="9"/>
        <v>3.6666666666666665</v>
      </c>
      <c r="AH32" s="239">
        <f t="shared" si="10"/>
        <v>3.8</v>
      </c>
      <c r="AI32" s="241">
        <f t="shared" si="11"/>
        <v>4.5</v>
      </c>
      <c r="AJ32" s="239">
        <f t="shared" si="12"/>
        <v>4.4000000000000004</v>
      </c>
      <c r="AK32" s="241">
        <f t="shared" si="13"/>
        <v>3.8</v>
      </c>
      <c r="AL32" s="240">
        <f t="shared" si="14"/>
        <v>4.5</v>
      </c>
      <c r="AM32" s="240">
        <f t="shared" si="15"/>
        <v>4.2</v>
      </c>
      <c r="AN32" s="240">
        <f t="shared" si="16"/>
        <v>4</v>
      </c>
      <c r="AO32" s="242">
        <f t="shared" si="17"/>
        <v>4.8</v>
      </c>
      <c r="AP32" s="242">
        <f t="shared" si="18"/>
        <v>4.75</v>
      </c>
      <c r="AQ32" s="240"/>
      <c r="AR32" s="243">
        <f t="shared" si="19"/>
        <v>4.5277777777777777</v>
      </c>
      <c r="AS32" s="244">
        <f t="shared" si="20"/>
        <v>4.1500000000000004</v>
      </c>
      <c r="AT32" s="244">
        <f t="shared" si="21"/>
        <v>4.0999999999999996</v>
      </c>
      <c r="AU32" s="244">
        <f t="shared" si="22"/>
        <v>4.2333333333333334</v>
      </c>
      <c r="AV32" s="244">
        <f t="shared" si="23"/>
        <v>4.8</v>
      </c>
      <c r="AW32" s="245">
        <f t="shared" si="24"/>
        <v>4.75</v>
      </c>
      <c r="AX32" s="246">
        <f t="shared" si="25"/>
        <v>4.4268518518518514</v>
      </c>
      <c r="AY32" s="247">
        <f t="shared" si="26"/>
        <v>5</v>
      </c>
      <c r="AZ32" s="60"/>
      <c r="BA32" s="60"/>
      <c r="BB32" s="239">
        <f t="shared" si="27"/>
        <v>5</v>
      </c>
      <c r="BC32" s="240">
        <f t="shared" si="28"/>
        <v>5</v>
      </c>
      <c r="BD32" s="240">
        <f t="shared" si="29"/>
        <v>5</v>
      </c>
      <c r="BE32" s="240">
        <f t="shared" si="30"/>
        <v>5</v>
      </c>
      <c r="BF32" s="240">
        <f t="shared" si="31"/>
        <v>5</v>
      </c>
      <c r="BG32" s="240"/>
      <c r="BH32" s="239">
        <f t="shared" si="33"/>
        <v>4.5</v>
      </c>
      <c r="BI32" s="241">
        <f t="shared" si="34"/>
        <v>4.5</v>
      </c>
      <c r="BJ32" s="239">
        <f t="shared" si="35"/>
        <v>4.5</v>
      </c>
      <c r="BK32" s="241">
        <f t="shared" si="36"/>
        <v>5</v>
      </c>
      <c r="BL32" s="240">
        <f t="shared" si="37"/>
        <v>5</v>
      </c>
      <c r="BM32" s="240">
        <f t="shared" si="38"/>
        <v>5</v>
      </c>
      <c r="BN32" s="240">
        <f t="shared" si="39"/>
        <v>5</v>
      </c>
      <c r="BO32" s="242">
        <f t="shared" si="40"/>
        <v>5</v>
      </c>
      <c r="BP32" s="242">
        <f t="shared" si="41"/>
        <v>5</v>
      </c>
      <c r="BQ32" s="247">
        <f t="shared" si="42"/>
        <v>2</v>
      </c>
      <c r="BR32" s="265"/>
      <c r="BS32" s="239">
        <f t="shared" si="43"/>
        <v>4.666666666666667</v>
      </c>
      <c r="BT32" s="240">
        <f t="shared" si="44"/>
        <v>4</v>
      </c>
      <c r="BU32" s="240">
        <f t="shared" si="45"/>
        <v>4.333333333333333</v>
      </c>
      <c r="BV32" s="240">
        <f t="shared" si="46"/>
        <v>5</v>
      </c>
      <c r="BW32" s="240">
        <f t="shared" si="47"/>
        <v>4.666666666666667</v>
      </c>
      <c r="BX32" s="240">
        <f t="shared" si="48"/>
        <v>3.6666666666666665</v>
      </c>
      <c r="BY32" s="239">
        <f t="shared" si="49"/>
        <v>3.3333333333333335</v>
      </c>
      <c r="BZ32" s="241">
        <f t="shared" si="50"/>
        <v>4.5</v>
      </c>
      <c r="CA32" s="239">
        <f t="shared" si="51"/>
        <v>4.333333333333333</v>
      </c>
      <c r="CB32" s="241">
        <f t="shared" si="52"/>
        <v>3</v>
      </c>
      <c r="CC32" s="240">
        <f t="shared" si="53"/>
        <v>4.333333333333333</v>
      </c>
      <c r="CD32" s="240">
        <f t="shared" si="54"/>
        <v>3.6666666666666665</v>
      </c>
      <c r="CE32" s="240">
        <f t="shared" si="55"/>
        <v>3.6666666666666665</v>
      </c>
      <c r="CF32" s="242">
        <f t="shared" si="56"/>
        <v>4.666666666666667</v>
      </c>
      <c r="CG32" s="242">
        <f t="shared" si="57"/>
        <v>4.666666666666667</v>
      </c>
      <c r="CH32" s="247">
        <f t="shared" si="58"/>
        <v>3</v>
      </c>
      <c r="CI32" s="60"/>
      <c r="CJ32" s="276">
        <f t="shared" si="59"/>
        <v>5</v>
      </c>
      <c r="CK32" s="277">
        <f t="shared" si="60"/>
        <v>4.3888888888888893</v>
      </c>
      <c r="CL32" s="276">
        <f t="shared" si="61"/>
        <v>4.5</v>
      </c>
      <c r="CM32" s="277">
        <f t="shared" si="62"/>
        <v>3.916666666666667</v>
      </c>
      <c r="CN32" s="276">
        <f t="shared" si="63"/>
        <v>4.75</v>
      </c>
      <c r="CO32" s="277">
        <f t="shared" si="64"/>
        <v>3.6666666666666665</v>
      </c>
      <c r="CP32" s="276">
        <f t="shared" si="65"/>
        <v>5</v>
      </c>
      <c r="CQ32" s="277">
        <f t="shared" si="66"/>
        <v>3.8888888888888888</v>
      </c>
      <c r="CR32" s="276">
        <f t="shared" si="67"/>
        <v>5</v>
      </c>
      <c r="CS32" s="277">
        <f t="shared" si="68"/>
        <v>4.666666666666667</v>
      </c>
      <c r="CT32" s="276">
        <f t="shared" si="69"/>
        <v>5</v>
      </c>
      <c r="CU32" s="277">
        <f t="shared" si="70"/>
        <v>4.666666666666667</v>
      </c>
      <c r="CV32" s="276">
        <f t="shared" si="71"/>
        <v>4.875</v>
      </c>
      <c r="CW32" s="278">
        <f t="shared" si="72"/>
        <v>4.1990740740740744</v>
      </c>
    </row>
    <row r="33" spans="2:101" ht="30" customHeight="1">
      <c r="B33" s="195">
        <v>34</v>
      </c>
      <c r="C33" s="196">
        <v>44742</v>
      </c>
      <c r="D33" s="195" t="s">
        <v>134</v>
      </c>
      <c r="E33" s="195" t="s">
        <v>94</v>
      </c>
      <c r="F33" s="195" t="s">
        <v>97</v>
      </c>
      <c r="G33" s="195" t="s">
        <v>159</v>
      </c>
      <c r="H33" s="197" t="s">
        <v>64</v>
      </c>
      <c r="I33" s="207">
        <v>4</v>
      </c>
      <c r="J33" s="208">
        <v>3</v>
      </c>
      <c r="K33" s="208">
        <v>2</v>
      </c>
      <c r="L33" s="208">
        <v>2</v>
      </c>
      <c r="M33" s="208">
        <v>4</v>
      </c>
      <c r="N33" s="208">
        <v>2</v>
      </c>
      <c r="O33" s="207">
        <v>4</v>
      </c>
      <c r="P33" s="209">
        <v>3</v>
      </c>
      <c r="Q33" s="207">
        <v>4</v>
      </c>
      <c r="R33" s="209">
        <v>3</v>
      </c>
      <c r="S33" s="208">
        <v>5</v>
      </c>
      <c r="T33" s="208">
        <v>4</v>
      </c>
      <c r="U33" s="208">
        <v>4</v>
      </c>
      <c r="V33" s="210">
        <v>3</v>
      </c>
      <c r="W33" s="210">
        <v>3</v>
      </c>
      <c r="X33" s="62"/>
      <c r="Y33" s="238" t="s">
        <v>51</v>
      </c>
      <c r="Z33" s="197" t="s">
        <v>79</v>
      </c>
      <c r="AA33" s="197" t="s">
        <v>132</v>
      </c>
      <c r="AB33" s="239"/>
      <c r="AC33" s="240"/>
      <c r="AD33" s="240"/>
      <c r="AE33" s="240"/>
      <c r="AF33" s="240"/>
      <c r="AG33" s="240"/>
      <c r="AH33" s="239"/>
      <c r="AI33" s="241"/>
      <c r="AJ33" s="239"/>
      <c r="AK33" s="241"/>
      <c r="AL33" s="240"/>
      <c r="AM33" s="240"/>
      <c r="AN33" s="240"/>
      <c r="AO33" s="242"/>
      <c r="AP33" s="242"/>
      <c r="AQ33" s="240"/>
      <c r="AR33" s="243"/>
      <c r="AS33" s="244"/>
      <c r="AT33" s="244"/>
      <c r="AU33" s="244"/>
      <c r="AV33" s="244"/>
      <c r="AW33" s="245"/>
      <c r="AX33" s="246"/>
      <c r="AY33" s="247">
        <f t="shared" si="26"/>
        <v>0</v>
      </c>
      <c r="AZ33" s="60"/>
      <c r="BA33" s="60"/>
      <c r="BB33" s="239"/>
      <c r="BC33" s="240"/>
      <c r="BD33" s="240"/>
      <c r="BE33" s="240"/>
      <c r="BF33" s="240"/>
      <c r="BG33" s="240"/>
      <c r="BH33" s="239"/>
      <c r="BI33" s="241"/>
      <c r="BJ33" s="239"/>
      <c r="BK33" s="241"/>
      <c r="BL33" s="240"/>
      <c r="BM33" s="240"/>
      <c r="BN33" s="240"/>
      <c r="BO33" s="242"/>
      <c r="BP33" s="242"/>
      <c r="BQ33" s="247">
        <f t="shared" si="42"/>
        <v>0</v>
      </c>
      <c r="BR33" s="265"/>
      <c r="BS33" s="239"/>
      <c r="BT33" s="240"/>
      <c r="BU33" s="240"/>
      <c r="BV33" s="240"/>
      <c r="BW33" s="240"/>
      <c r="BX33" s="240"/>
      <c r="BY33" s="239"/>
      <c r="BZ33" s="241"/>
      <c r="CA33" s="239"/>
      <c r="CB33" s="241"/>
      <c r="CC33" s="240"/>
      <c r="CD33" s="240"/>
      <c r="CE33" s="240"/>
      <c r="CF33" s="242"/>
      <c r="CG33" s="242"/>
      <c r="CH33" s="247">
        <f t="shared" si="58"/>
        <v>0</v>
      </c>
      <c r="CI33" s="60"/>
      <c r="CJ33" s="276"/>
      <c r="CK33" s="277"/>
      <c r="CL33" s="276"/>
      <c r="CM33" s="277"/>
      <c r="CN33" s="276"/>
      <c r="CO33" s="277"/>
      <c r="CP33" s="276"/>
      <c r="CQ33" s="277"/>
      <c r="CR33" s="276"/>
      <c r="CS33" s="277"/>
      <c r="CT33" s="276"/>
      <c r="CU33" s="277"/>
      <c r="CV33" s="276"/>
      <c r="CW33" s="278"/>
    </row>
    <row r="34" spans="2:101" ht="30" customHeight="1">
      <c r="B34" s="195">
        <v>35</v>
      </c>
      <c r="C34" s="196">
        <v>44742</v>
      </c>
      <c r="D34" s="195" t="s">
        <v>134</v>
      </c>
      <c r="E34" s="195" t="s">
        <v>95</v>
      </c>
      <c r="F34" s="195" t="s">
        <v>96</v>
      </c>
      <c r="G34" s="195" t="s">
        <v>28</v>
      </c>
      <c r="H34" s="197" t="s">
        <v>90</v>
      </c>
      <c r="I34" s="207">
        <v>4</v>
      </c>
      <c r="J34" s="208">
        <v>5</v>
      </c>
      <c r="K34" s="208">
        <v>5</v>
      </c>
      <c r="L34" s="208">
        <v>5</v>
      </c>
      <c r="M34" s="208">
        <v>5</v>
      </c>
      <c r="N34" s="208">
        <v>4</v>
      </c>
      <c r="O34" s="207">
        <v>4</v>
      </c>
      <c r="P34" s="209">
        <v>4</v>
      </c>
      <c r="Q34" s="207">
        <v>4</v>
      </c>
      <c r="R34" s="209">
        <v>4</v>
      </c>
      <c r="S34" s="208">
        <v>4</v>
      </c>
      <c r="T34" s="208">
        <v>4</v>
      </c>
      <c r="U34" s="208"/>
      <c r="V34" s="210">
        <v>4</v>
      </c>
      <c r="W34" s="210">
        <v>4</v>
      </c>
      <c r="X34" s="62"/>
      <c r="Y34" s="238" t="s">
        <v>37</v>
      </c>
      <c r="Z34" s="197" t="s">
        <v>87</v>
      </c>
      <c r="AA34" s="197" t="s">
        <v>132</v>
      </c>
      <c r="AB34" s="239">
        <f t="shared" si="4"/>
        <v>4.4000000000000004</v>
      </c>
      <c r="AC34" s="240">
        <f t="shared" si="5"/>
        <v>3.75</v>
      </c>
      <c r="AD34" s="240">
        <f t="shared" si="6"/>
        <v>4</v>
      </c>
      <c r="AE34" s="240">
        <f t="shared" si="7"/>
        <v>4.4000000000000004</v>
      </c>
      <c r="AF34" s="240">
        <f t="shared" si="8"/>
        <v>4.4000000000000004</v>
      </c>
      <c r="AG34" s="240">
        <f t="shared" si="9"/>
        <v>2.4</v>
      </c>
      <c r="AH34" s="239">
        <f t="shared" si="10"/>
        <v>3.8</v>
      </c>
      <c r="AI34" s="241">
        <f t="shared" si="11"/>
        <v>4.4000000000000004</v>
      </c>
      <c r="AJ34" s="239">
        <f t="shared" si="12"/>
        <v>4.5</v>
      </c>
      <c r="AK34" s="241">
        <f t="shared" si="13"/>
        <v>3</v>
      </c>
      <c r="AL34" s="240">
        <f t="shared" si="14"/>
        <v>4</v>
      </c>
      <c r="AM34" s="240">
        <f t="shared" si="15"/>
        <v>4.2</v>
      </c>
      <c r="AN34" s="240">
        <f t="shared" si="16"/>
        <v>4.75</v>
      </c>
      <c r="AO34" s="242">
        <f t="shared" si="17"/>
        <v>4.8</v>
      </c>
      <c r="AP34" s="242">
        <f t="shared" si="18"/>
        <v>4.2</v>
      </c>
      <c r="AQ34" s="240"/>
      <c r="AR34" s="243">
        <f t="shared" si="19"/>
        <v>3.8916666666666671</v>
      </c>
      <c r="AS34" s="244">
        <f t="shared" si="20"/>
        <v>4.0999999999999996</v>
      </c>
      <c r="AT34" s="244">
        <f t="shared" si="21"/>
        <v>3.75</v>
      </c>
      <c r="AU34" s="244">
        <f t="shared" si="22"/>
        <v>4.3166666666666664</v>
      </c>
      <c r="AV34" s="244">
        <f t="shared" si="23"/>
        <v>4.8</v>
      </c>
      <c r="AW34" s="245">
        <f t="shared" si="24"/>
        <v>4.2</v>
      </c>
      <c r="AX34" s="246">
        <f t="shared" si="25"/>
        <v>4.1763888888888889</v>
      </c>
      <c r="AY34" s="247">
        <f t="shared" si="26"/>
        <v>5</v>
      </c>
      <c r="AZ34" s="60"/>
      <c r="BA34" s="60"/>
      <c r="BB34" s="239">
        <f t="shared" si="27"/>
        <v>4</v>
      </c>
      <c r="BC34" s="240">
        <f t="shared" si="28"/>
        <v>4</v>
      </c>
      <c r="BD34" s="240"/>
      <c r="BE34" s="240">
        <f t="shared" si="30"/>
        <v>4</v>
      </c>
      <c r="BF34" s="240">
        <f t="shared" si="31"/>
        <v>5</v>
      </c>
      <c r="BG34" s="240">
        <f t="shared" si="32"/>
        <v>1</v>
      </c>
      <c r="BH34" s="239">
        <f t="shared" si="33"/>
        <v>5</v>
      </c>
      <c r="BI34" s="241">
        <f t="shared" si="34"/>
        <v>5</v>
      </c>
      <c r="BJ34" s="239"/>
      <c r="BK34" s="241">
        <f t="shared" si="36"/>
        <v>2</v>
      </c>
      <c r="BL34" s="240"/>
      <c r="BM34" s="240">
        <f t="shared" si="38"/>
        <v>4</v>
      </c>
      <c r="BN34" s="240">
        <f t="shared" si="39"/>
        <v>5</v>
      </c>
      <c r="BO34" s="242">
        <f t="shared" si="40"/>
        <v>5</v>
      </c>
      <c r="BP34" s="242">
        <f t="shared" si="41"/>
        <v>4</v>
      </c>
      <c r="BQ34" s="247">
        <f t="shared" si="42"/>
        <v>1</v>
      </c>
      <c r="BR34" s="265"/>
      <c r="BS34" s="239">
        <f t="shared" si="43"/>
        <v>4.5</v>
      </c>
      <c r="BT34" s="240">
        <f t="shared" si="44"/>
        <v>3.6666666666666665</v>
      </c>
      <c r="BU34" s="240">
        <f t="shared" si="45"/>
        <v>4</v>
      </c>
      <c r="BV34" s="240">
        <f t="shared" si="46"/>
        <v>4.5</v>
      </c>
      <c r="BW34" s="240">
        <f t="shared" si="47"/>
        <v>4.25</v>
      </c>
      <c r="BX34" s="240">
        <f t="shared" si="48"/>
        <v>2.75</v>
      </c>
      <c r="BY34" s="239">
        <f t="shared" si="49"/>
        <v>3.5</v>
      </c>
      <c r="BZ34" s="241">
        <f t="shared" si="50"/>
        <v>4.25</v>
      </c>
      <c r="CA34" s="239">
        <f t="shared" si="51"/>
        <v>4.5</v>
      </c>
      <c r="CB34" s="241">
        <f t="shared" si="52"/>
        <v>3.3333333333333335</v>
      </c>
      <c r="CC34" s="240">
        <f t="shared" si="53"/>
        <v>4</v>
      </c>
      <c r="CD34" s="240">
        <f t="shared" si="54"/>
        <v>4.25</v>
      </c>
      <c r="CE34" s="240">
        <f t="shared" si="55"/>
        <v>4.666666666666667</v>
      </c>
      <c r="CF34" s="242">
        <f t="shared" si="56"/>
        <v>4.75</v>
      </c>
      <c r="CG34" s="242">
        <f t="shared" si="57"/>
        <v>4.25</v>
      </c>
      <c r="CH34" s="247">
        <f t="shared" si="58"/>
        <v>4</v>
      </c>
      <c r="CI34" s="60"/>
      <c r="CJ34" s="276">
        <f t="shared" si="59"/>
        <v>3.6</v>
      </c>
      <c r="CK34" s="277">
        <f t="shared" si="60"/>
        <v>3.9444444444444442</v>
      </c>
      <c r="CL34" s="276">
        <f t="shared" si="61"/>
        <v>5</v>
      </c>
      <c r="CM34" s="277">
        <f t="shared" si="62"/>
        <v>3.875</v>
      </c>
      <c r="CN34" s="276">
        <f t="shared" si="63"/>
        <v>2</v>
      </c>
      <c r="CO34" s="277">
        <f t="shared" si="64"/>
        <v>3.916666666666667</v>
      </c>
      <c r="CP34" s="276">
        <f t="shared" si="65"/>
        <v>4.5</v>
      </c>
      <c r="CQ34" s="277">
        <f t="shared" si="66"/>
        <v>4.3055555555555562</v>
      </c>
      <c r="CR34" s="276">
        <f t="shared" si="67"/>
        <v>5</v>
      </c>
      <c r="CS34" s="277">
        <f t="shared" si="68"/>
        <v>4.75</v>
      </c>
      <c r="CT34" s="276">
        <f t="shared" si="69"/>
        <v>4</v>
      </c>
      <c r="CU34" s="277">
        <f t="shared" si="70"/>
        <v>4.25</v>
      </c>
      <c r="CV34" s="276">
        <f t="shared" si="71"/>
        <v>4.0166666666666666</v>
      </c>
      <c r="CW34" s="278">
        <f t="shared" si="72"/>
        <v>4.1736111111111116</v>
      </c>
    </row>
    <row r="35" spans="2:101" ht="30" customHeight="1">
      <c r="B35" s="195">
        <v>36</v>
      </c>
      <c r="C35" s="196">
        <v>44742</v>
      </c>
      <c r="D35" s="195" t="s">
        <v>134</v>
      </c>
      <c r="E35" s="195" t="s">
        <v>94</v>
      </c>
      <c r="F35" s="195" t="s">
        <v>96</v>
      </c>
      <c r="G35" s="195" t="s">
        <v>40</v>
      </c>
      <c r="H35" s="197" t="s">
        <v>84</v>
      </c>
      <c r="I35" s="207">
        <v>3</v>
      </c>
      <c r="J35" s="208">
        <v>3</v>
      </c>
      <c r="K35" s="208">
        <v>3</v>
      </c>
      <c r="L35" s="208">
        <v>3</v>
      </c>
      <c r="M35" s="208">
        <v>3</v>
      </c>
      <c r="N35" s="208">
        <v>2</v>
      </c>
      <c r="O35" s="207">
        <v>3</v>
      </c>
      <c r="P35" s="209">
        <v>3</v>
      </c>
      <c r="Q35" s="207">
        <v>3</v>
      </c>
      <c r="R35" s="209">
        <v>3</v>
      </c>
      <c r="S35" s="208">
        <v>3</v>
      </c>
      <c r="T35" s="208">
        <v>3</v>
      </c>
      <c r="U35" s="208">
        <v>3</v>
      </c>
      <c r="V35" s="210">
        <v>4</v>
      </c>
      <c r="W35" s="210">
        <v>3</v>
      </c>
      <c r="X35" s="62"/>
      <c r="Y35" s="238" t="s">
        <v>43</v>
      </c>
      <c r="Z35" s="197" t="s">
        <v>65</v>
      </c>
      <c r="AA35" s="197" t="s">
        <v>128</v>
      </c>
      <c r="AB35" s="239">
        <f t="shared" si="4"/>
        <v>4.0909090909090908</v>
      </c>
      <c r="AC35" s="240">
        <f t="shared" si="5"/>
        <v>4.0909090909090908</v>
      </c>
      <c r="AD35" s="240">
        <f t="shared" si="6"/>
        <v>3</v>
      </c>
      <c r="AE35" s="240">
        <f t="shared" si="7"/>
        <v>4</v>
      </c>
      <c r="AF35" s="240">
        <f t="shared" si="8"/>
        <v>3.8181818181818183</v>
      </c>
      <c r="AG35" s="240">
        <f t="shared" si="9"/>
        <v>2.7272727272727271</v>
      </c>
      <c r="AH35" s="239">
        <f t="shared" si="10"/>
        <v>3.8333333333333335</v>
      </c>
      <c r="AI35" s="241">
        <f t="shared" si="11"/>
        <v>3.9166666666666665</v>
      </c>
      <c r="AJ35" s="239">
        <f t="shared" si="12"/>
        <v>3.8</v>
      </c>
      <c r="AK35" s="241">
        <f t="shared" si="13"/>
        <v>3.6363636363636362</v>
      </c>
      <c r="AL35" s="240">
        <f t="shared" si="14"/>
        <v>4.2</v>
      </c>
      <c r="AM35" s="240">
        <f t="shared" si="15"/>
        <v>4</v>
      </c>
      <c r="AN35" s="240">
        <f t="shared" si="16"/>
        <v>3.8</v>
      </c>
      <c r="AO35" s="242">
        <f t="shared" si="17"/>
        <v>4.083333333333333</v>
      </c>
      <c r="AP35" s="242">
        <f t="shared" si="18"/>
        <v>3.8333333333333335</v>
      </c>
      <c r="AQ35" s="240"/>
      <c r="AR35" s="243">
        <f t="shared" ref="AR35" si="73">AVERAGE(AB35:AG35)</f>
        <v>3.6212121212121211</v>
      </c>
      <c r="AS35" s="244">
        <f t="shared" ref="AS35" si="74">AVERAGE(AH35:AI35)</f>
        <v>3.875</v>
      </c>
      <c r="AT35" s="244">
        <f t="shared" ref="AT35" si="75">AVERAGE(AJ35:AK35)</f>
        <v>3.7181818181818178</v>
      </c>
      <c r="AU35" s="244">
        <f t="shared" ref="AU35" si="76">AVERAGE(AL35:AN35)</f>
        <v>4</v>
      </c>
      <c r="AV35" s="244">
        <f t="shared" ref="AV35" si="77">AVERAGE(AO35)</f>
        <v>4.083333333333333</v>
      </c>
      <c r="AW35" s="245">
        <f t="shared" ref="AW35" si="78">AVERAGE(AP35)</f>
        <v>3.8333333333333335</v>
      </c>
      <c r="AX35" s="246">
        <f t="shared" ref="AX35" si="79">AVERAGE(AR35:AW35)</f>
        <v>3.8551767676767672</v>
      </c>
      <c r="AY35" s="247">
        <f t="shared" si="26"/>
        <v>12</v>
      </c>
      <c r="AZ35" s="60"/>
      <c r="BA35" s="60"/>
      <c r="BB35" s="239">
        <f t="shared" si="27"/>
        <v>4.5</v>
      </c>
      <c r="BC35" s="240">
        <f t="shared" si="28"/>
        <v>4.75</v>
      </c>
      <c r="BD35" s="240">
        <f t="shared" si="29"/>
        <v>4</v>
      </c>
      <c r="BE35" s="240">
        <f t="shared" si="30"/>
        <v>4.5</v>
      </c>
      <c r="BF35" s="240">
        <f t="shared" si="31"/>
        <v>4.5</v>
      </c>
      <c r="BG35" s="240">
        <f t="shared" si="32"/>
        <v>3.5</v>
      </c>
      <c r="BH35" s="239">
        <f t="shared" si="33"/>
        <v>4.75</v>
      </c>
      <c r="BI35" s="241">
        <f t="shared" si="34"/>
        <v>4.75</v>
      </c>
      <c r="BJ35" s="239">
        <f t="shared" si="35"/>
        <v>4.5</v>
      </c>
      <c r="BK35" s="241">
        <f t="shared" si="36"/>
        <v>4.5</v>
      </c>
      <c r="BL35" s="240">
        <f t="shared" si="37"/>
        <v>5</v>
      </c>
      <c r="BM35" s="240">
        <f t="shared" si="38"/>
        <v>4.5</v>
      </c>
      <c r="BN35" s="240">
        <f t="shared" si="39"/>
        <v>5</v>
      </c>
      <c r="BO35" s="242">
        <f t="shared" si="40"/>
        <v>4.5</v>
      </c>
      <c r="BP35" s="242">
        <f t="shared" si="41"/>
        <v>4.75</v>
      </c>
      <c r="BQ35" s="247">
        <f t="shared" si="42"/>
        <v>4</v>
      </c>
      <c r="BR35" s="266"/>
      <c r="BS35" s="239">
        <f t="shared" si="43"/>
        <v>3.8571428571428572</v>
      </c>
      <c r="BT35" s="240">
        <f t="shared" si="44"/>
        <v>3.7142857142857144</v>
      </c>
      <c r="BU35" s="240">
        <f t="shared" si="45"/>
        <v>2.3333333333333335</v>
      </c>
      <c r="BV35" s="240">
        <f t="shared" si="46"/>
        <v>3.7142857142857144</v>
      </c>
      <c r="BW35" s="240">
        <f t="shared" si="47"/>
        <v>3.4285714285714284</v>
      </c>
      <c r="BX35" s="240">
        <f t="shared" si="48"/>
        <v>2.2857142857142856</v>
      </c>
      <c r="BY35" s="239">
        <f t="shared" si="49"/>
        <v>3.375</v>
      </c>
      <c r="BZ35" s="241">
        <f t="shared" si="50"/>
        <v>3.5</v>
      </c>
      <c r="CA35" s="239">
        <f t="shared" si="51"/>
        <v>3.3333333333333335</v>
      </c>
      <c r="CB35" s="241">
        <f t="shared" si="52"/>
        <v>3.1428571428571428</v>
      </c>
      <c r="CC35" s="240">
        <f t="shared" si="53"/>
        <v>3.8571428571428572</v>
      </c>
      <c r="CD35" s="240">
        <f t="shared" si="54"/>
        <v>3.75</v>
      </c>
      <c r="CE35" s="240">
        <f t="shared" si="55"/>
        <v>3.2857142857142856</v>
      </c>
      <c r="CF35" s="242">
        <f t="shared" si="56"/>
        <v>3.875</v>
      </c>
      <c r="CG35" s="242">
        <f t="shared" si="57"/>
        <v>3.375</v>
      </c>
      <c r="CH35" s="247">
        <f t="shared" si="58"/>
        <v>8</v>
      </c>
      <c r="CI35" s="60"/>
      <c r="CJ35" s="276">
        <f t="shared" si="59"/>
        <v>4.291666666666667</v>
      </c>
      <c r="CK35" s="277">
        <f t="shared" si="60"/>
        <v>3.2222222222222219</v>
      </c>
      <c r="CL35" s="276">
        <f t="shared" si="61"/>
        <v>4.75</v>
      </c>
      <c r="CM35" s="277">
        <f t="shared" si="62"/>
        <v>3.4375</v>
      </c>
      <c r="CN35" s="276">
        <f t="shared" si="63"/>
        <v>4.5</v>
      </c>
      <c r="CO35" s="277">
        <f t="shared" si="64"/>
        <v>3.2380952380952381</v>
      </c>
      <c r="CP35" s="276">
        <f t="shared" si="65"/>
        <v>4.833333333333333</v>
      </c>
      <c r="CQ35" s="277">
        <f t="shared" si="66"/>
        <v>3.6309523809523809</v>
      </c>
      <c r="CR35" s="276">
        <f t="shared" si="67"/>
        <v>4.5</v>
      </c>
      <c r="CS35" s="277">
        <f t="shared" si="68"/>
        <v>3.875</v>
      </c>
      <c r="CT35" s="276">
        <f t="shared" si="69"/>
        <v>4.75</v>
      </c>
      <c r="CU35" s="277">
        <f t="shared" si="70"/>
        <v>3.375</v>
      </c>
      <c r="CV35" s="276">
        <f t="shared" ref="CV35" si="80">+AVERAGE(CJ35,CL35,CN35,CP35,CR35, CT35)</f>
        <v>4.604166666666667</v>
      </c>
      <c r="CW35" s="278">
        <f t="shared" ref="CW35" si="81">+AVERAGE(CK35,CM35,CO35,CQ35,CS35,CU35)</f>
        <v>3.463128306878307</v>
      </c>
    </row>
    <row r="36" spans="2:101" ht="47.25" customHeight="1">
      <c r="B36" s="195">
        <v>38</v>
      </c>
      <c r="C36" s="196">
        <v>44742</v>
      </c>
      <c r="D36" s="195" t="s">
        <v>134</v>
      </c>
      <c r="E36" s="195" t="s">
        <v>94</v>
      </c>
      <c r="F36" s="195" t="s">
        <v>96</v>
      </c>
      <c r="G36" s="195" t="s">
        <v>27</v>
      </c>
      <c r="H36" s="197" t="s">
        <v>63</v>
      </c>
      <c r="I36" s="207">
        <v>5</v>
      </c>
      <c r="J36" s="208">
        <v>5</v>
      </c>
      <c r="K36" s="208">
        <v>5</v>
      </c>
      <c r="L36" s="208">
        <v>5</v>
      </c>
      <c r="M36" s="208">
        <v>5</v>
      </c>
      <c r="N36" s="208">
        <v>5</v>
      </c>
      <c r="O36" s="207">
        <v>5</v>
      </c>
      <c r="P36" s="209">
        <v>5</v>
      </c>
      <c r="Q36" s="207">
        <v>5</v>
      </c>
      <c r="R36" s="209">
        <v>5</v>
      </c>
      <c r="S36" s="208">
        <v>5</v>
      </c>
      <c r="T36" s="208">
        <v>5</v>
      </c>
      <c r="U36" s="208">
        <v>5</v>
      </c>
      <c r="V36" s="210">
        <v>5</v>
      </c>
      <c r="W36" s="210">
        <v>5</v>
      </c>
      <c r="X36" s="62"/>
      <c r="Y36" s="248" t="s">
        <v>160</v>
      </c>
      <c r="Z36" s="197" t="s">
        <v>68</v>
      </c>
      <c r="AA36" s="197"/>
      <c r="AB36" s="239">
        <f t="shared" si="4"/>
        <v>4.7647058823529411</v>
      </c>
      <c r="AC36" s="240">
        <f t="shared" si="5"/>
        <v>4.625</v>
      </c>
      <c r="AD36" s="240">
        <f t="shared" si="6"/>
        <v>4.4285714285714288</v>
      </c>
      <c r="AE36" s="240">
        <f t="shared" si="7"/>
        <v>4.9375</v>
      </c>
      <c r="AF36" s="240">
        <f t="shared" si="8"/>
        <v>4.5294117647058822</v>
      </c>
      <c r="AG36" s="240">
        <f t="shared" si="9"/>
        <v>3.4615384615384617</v>
      </c>
      <c r="AH36" s="239">
        <f t="shared" si="10"/>
        <v>4.25</v>
      </c>
      <c r="AI36" s="241">
        <f t="shared" si="11"/>
        <v>4.6470588235294121</v>
      </c>
      <c r="AJ36" s="239">
        <f t="shared" si="12"/>
        <v>4.4375</v>
      </c>
      <c r="AK36" s="241">
        <f t="shared" si="13"/>
        <v>4</v>
      </c>
      <c r="AL36" s="240">
        <f t="shared" si="14"/>
        <v>4.4375</v>
      </c>
      <c r="AM36" s="240">
        <f t="shared" si="15"/>
        <v>4.25</v>
      </c>
      <c r="AN36" s="240">
        <f t="shared" si="16"/>
        <v>4.4375</v>
      </c>
      <c r="AO36" s="242">
        <f t="shared" si="17"/>
        <v>4.75</v>
      </c>
      <c r="AP36" s="242">
        <f t="shared" si="18"/>
        <v>4.7058823529411766</v>
      </c>
      <c r="AQ36" s="240"/>
      <c r="AR36" s="243">
        <f t="shared" si="19"/>
        <v>4.4577879228614528</v>
      </c>
      <c r="AS36" s="244">
        <f t="shared" si="20"/>
        <v>4.4485294117647065</v>
      </c>
      <c r="AT36" s="244">
        <f t="shared" si="21"/>
        <v>4.21875</v>
      </c>
      <c r="AU36" s="244">
        <f t="shared" si="22"/>
        <v>4.375</v>
      </c>
      <c r="AV36" s="244">
        <f t="shared" si="23"/>
        <v>4.75</v>
      </c>
      <c r="AW36" s="245">
        <f t="shared" si="24"/>
        <v>4.7058823529411766</v>
      </c>
      <c r="AX36" s="246">
        <f t="shared" si="25"/>
        <v>4.4926582812612228</v>
      </c>
      <c r="AY36" s="247">
        <f t="shared" si="26"/>
        <v>17</v>
      </c>
      <c r="AZ36" s="60"/>
      <c r="BA36" s="60"/>
      <c r="BB36" s="239">
        <f t="shared" si="27"/>
        <v>5</v>
      </c>
      <c r="BC36" s="240">
        <f t="shared" si="28"/>
        <v>4.833333333333333</v>
      </c>
      <c r="BD36" s="240">
        <f t="shared" si="29"/>
        <v>4.166666666666667</v>
      </c>
      <c r="BE36" s="240">
        <f t="shared" si="30"/>
        <v>5</v>
      </c>
      <c r="BF36" s="240">
        <f t="shared" si="31"/>
        <v>4.2857142857142856</v>
      </c>
      <c r="BG36" s="240">
        <f t="shared" si="32"/>
        <v>3</v>
      </c>
      <c r="BH36" s="239">
        <f t="shared" si="33"/>
        <v>4</v>
      </c>
      <c r="BI36" s="241">
        <f t="shared" si="34"/>
        <v>4.7142857142857144</v>
      </c>
      <c r="BJ36" s="239">
        <f t="shared" si="35"/>
        <v>4.5</v>
      </c>
      <c r="BK36" s="241">
        <f t="shared" si="36"/>
        <v>3.3333333333333335</v>
      </c>
      <c r="BL36" s="240">
        <f t="shared" si="37"/>
        <v>4.2857142857142856</v>
      </c>
      <c r="BM36" s="240">
        <f t="shared" si="38"/>
        <v>3.7142857142857144</v>
      </c>
      <c r="BN36" s="240">
        <f t="shared" si="39"/>
        <v>4.1428571428571432</v>
      </c>
      <c r="BO36" s="242">
        <f t="shared" si="40"/>
        <v>4.7142857142857144</v>
      </c>
      <c r="BP36" s="242">
        <f t="shared" si="41"/>
        <v>4.7142857142857144</v>
      </c>
      <c r="BQ36" s="247">
        <f t="shared" si="42"/>
        <v>7</v>
      </c>
      <c r="BR36" s="265"/>
      <c r="BS36" s="239">
        <f t="shared" si="43"/>
        <v>4.5555555555555554</v>
      </c>
      <c r="BT36" s="240">
        <f t="shared" si="44"/>
        <v>4.5555555555555554</v>
      </c>
      <c r="BU36" s="240">
        <f t="shared" si="45"/>
        <v>4.5714285714285712</v>
      </c>
      <c r="BV36" s="240">
        <f t="shared" si="46"/>
        <v>4.875</v>
      </c>
      <c r="BW36" s="240">
        <f t="shared" si="47"/>
        <v>4.7777777777777777</v>
      </c>
      <c r="BX36" s="240">
        <f t="shared" si="48"/>
        <v>3.7142857142857144</v>
      </c>
      <c r="BY36" s="239">
        <f t="shared" si="49"/>
        <v>4.5</v>
      </c>
      <c r="BZ36" s="241">
        <f t="shared" si="50"/>
        <v>4.5555555555555554</v>
      </c>
      <c r="CA36" s="239">
        <f t="shared" si="51"/>
        <v>4.4444444444444446</v>
      </c>
      <c r="CB36" s="241">
        <f t="shared" si="52"/>
        <v>4.375</v>
      </c>
      <c r="CC36" s="240">
        <f t="shared" si="53"/>
        <v>4.5</v>
      </c>
      <c r="CD36" s="240">
        <f t="shared" si="54"/>
        <v>4.625</v>
      </c>
      <c r="CE36" s="240">
        <f t="shared" si="55"/>
        <v>4.666666666666667</v>
      </c>
      <c r="CF36" s="242">
        <f t="shared" si="56"/>
        <v>4.75</v>
      </c>
      <c r="CG36" s="242">
        <f t="shared" si="57"/>
        <v>4.666666666666667</v>
      </c>
      <c r="CH36" s="247">
        <f t="shared" si="58"/>
        <v>9</v>
      </c>
      <c r="CI36" s="60"/>
      <c r="CJ36" s="276">
        <f t="shared" si="59"/>
        <v>4.3809523809523805</v>
      </c>
      <c r="CK36" s="277">
        <f t="shared" si="60"/>
        <v>4.5082671957671963</v>
      </c>
      <c r="CL36" s="276">
        <f t="shared" si="61"/>
        <v>4.3571428571428577</v>
      </c>
      <c r="CM36" s="277">
        <f t="shared" si="62"/>
        <v>4.5277777777777777</v>
      </c>
      <c r="CN36" s="276">
        <f t="shared" si="63"/>
        <v>3.916666666666667</v>
      </c>
      <c r="CO36" s="277">
        <f t="shared" si="64"/>
        <v>4.4097222222222223</v>
      </c>
      <c r="CP36" s="276">
        <f t="shared" si="65"/>
        <v>4.0476190476190474</v>
      </c>
      <c r="CQ36" s="277">
        <f t="shared" si="66"/>
        <v>4.5972222222222223</v>
      </c>
      <c r="CR36" s="276">
        <f t="shared" si="67"/>
        <v>4.7142857142857144</v>
      </c>
      <c r="CS36" s="277">
        <f t="shared" si="68"/>
        <v>4.75</v>
      </c>
      <c r="CT36" s="276">
        <f t="shared" si="69"/>
        <v>4.7142857142857144</v>
      </c>
      <c r="CU36" s="277">
        <f t="shared" si="70"/>
        <v>4.666666666666667</v>
      </c>
      <c r="CV36" s="276">
        <f t="shared" si="71"/>
        <v>4.3551587301587302</v>
      </c>
      <c r="CW36" s="278">
        <f t="shared" si="72"/>
        <v>4.5766093474426812</v>
      </c>
    </row>
    <row r="37" spans="2:101" ht="30" customHeight="1">
      <c r="B37" s="195">
        <v>39</v>
      </c>
      <c r="C37" s="196">
        <v>44742</v>
      </c>
      <c r="D37" s="195" t="s">
        <v>134</v>
      </c>
      <c r="E37" s="195" t="s">
        <v>95</v>
      </c>
      <c r="F37" s="195" t="s">
        <v>97</v>
      </c>
      <c r="G37" s="195" t="s">
        <v>22</v>
      </c>
      <c r="H37" s="197" t="s">
        <v>67</v>
      </c>
      <c r="I37" s="207">
        <v>5</v>
      </c>
      <c r="J37" s="208">
        <v>5</v>
      </c>
      <c r="K37" s="208">
        <v>5</v>
      </c>
      <c r="L37" s="208">
        <v>5</v>
      </c>
      <c r="M37" s="208">
        <v>5</v>
      </c>
      <c r="N37" s="208">
        <v>5</v>
      </c>
      <c r="O37" s="207">
        <v>5</v>
      </c>
      <c r="P37" s="209">
        <v>5</v>
      </c>
      <c r="Q37" s="207">
        <v>5</v>
      </c>
      <c r="R37" s="209"/>
      <c r="S37" s="208">
        <v>5</v>
      </c>
      <c r="T37" s="208">
        <v>5</v>
      </c>
      <c r="U37" s="208">
        <v>5</v>
      </c>
      <c r="V37" s="210">
        <v>5</v>
      </c>
      <c r="W37" s="210">
        <v>5</v>
      </c>
      <c r="X37" s="62"/>
      <c r="Y37" s="238" t="s">
        <v>50</v>
      </c>
      <c r="Z37" s="197" t="s">
        <v>86</v>
      </c>
      <c r="AA37" s="197" t="s">
        <v>131</v>
      </c>
      <c r="AB37" s="239">
        <f t="shared" si="4"/>
        <v>4.8</v>
      </c>
      <c r="AC37" s="240">
        <f t="shared" si="5"/>
        <v>4.5999999999999996</v>
      </c>
      <c r="AD37" s="240">
        <f t="shared" si="6"/>
        <v>4</v>
      </c>
      <c r="AE37" s="240">
        <f t="shared" si="7"/>
        <v>4.8</v>
      </c>
      <c r="AF37" s="240">
        <f t="shared" si="8"/>
        <v>4.8</v>
      </c>
      <c r="AG37" s="240">
        <f t="shared" si="9"/>
        <v>2.8</v>
      </c>
      <c r="AH37" s="239">
        <f t="shared" si="10"/>
        <v>4.5</v>
      </c>
      <c r="AI37" s="241">
        <f t="shared" si="11"/>
        <v>4.4000000000000004</v>
      </c>
      <c r="AJ37" s="239">
        <f t="shared" si="12"/>
        <v>4.666666666666667</v>
      </c>
      <c r="AK37" s="241">
        <f t="shared" si="13"/>
        <v>3.6</v>
      </c>
      <c r="AL37" s="240">
        <f t="shared" si="14"/>
        <v>4.4000000000000004</v>
      </c>
      <c r="AM37" s="240">
        <f t="shared" si="15"/>
        <v>4.25</v>
      </c>
      <c r="AN37" s="240">
        <f t="shared" si="16"/>
        <v>4</v>
      </c>
      <c r="AO37" s="242">
        <f t="shared" si="17"/>
        <v>4.8</v>
      </c>
      <c r="AP37" s="242">
        <f t="shared" si="18"/>
        <v>4.5999999999999996</v>
      </c>
      <c r="AQ37" s="240"/>
      <c r="AR37" s="243">
        <f t="shared" si="19"/>
        <v>4.3</v>
      </c>
      <c r="AS37" s="244">
        <f t="shared" si="20"/>
        <v>4.45</v>
      </c>
      <c r="AT37" s="244">
        <f t="shared" si="21"/>
        <v>4.1333333333333337</v>
      </c>
      <c r="AU37" s="244">
        <f t="shared" si="22"/>
        <v>4.2166666666666668</v>
      </c>
      <c r="AV37" s="244">
        <f t="shared" si="23"/>
        <v>4.8</v>
      </c>
      <c r="AW37" s="245">
        <f t="shared" si="24"/>
        <v>4.5999999999999996</v>
      </c>
      <c r="AX37" s="246">
        <f t="shared" si="25"/>
        <v>4.416666666666667</v>
      </c>
      <c r="AY37" s="247">
        <f t="shared" si="26"/>
        <v>5</v>
      </c>
      <c r="AZ37" s="60"/>
      <c r="BA37" s="60"/>
      <c r="BB37" s="239">
        <f t="shared" si="27"/>
        <v>5</v>
      </c>
      <c r="BC37" s="240">
        <f t="shared" si="28"/>
        <v>4</v>
      </c>
      <c r="BD37" s="240">
        <f t="shared" si="29"/>
        <v>4</v>
      </c>
      <c r="BE37" s="240">
        <f t="shared" si="30"/>
        <v>5</v>
      </c>
      <c r="BF37" s="240">
        <f t="shared" si="31"/>
        <v>5</v>
      </c>
      <c r="BG37" s="240">
        <f t="shared" si="32"/>
        <v>1</v>
      </c>
      <c r="BH37" s="239">
        <f t="shared" si="33"/>
        <v>4</v>
      </c>
      <c r="BI37" s="241">
        <f t="shared" si="34"/>
        <v>4</v>
      </c>
      <c r="BJ37" s="239">
        <f t="shared" si="35"/>
        <v>4</v>
      </c>
      <c r="BK37" s="241">
        <f t="shared" si="36"/>
        <v>3</v>
      </c>
      <c r="BL37" s="240">
        <f t="shared" si="37"/>
        <v>4</v>
      </c>
      <c r="BM37" s="240">
        <f t="shared" si="38"/>
        <v>4</v>
      </c>
      <c r="BN37" s="240">
        <f t="shared" si="39"/>
        <v>4</v>
      </c>
      <c r="BO37" s="242">
        <f t="shared" si="40"/>
        <v>5</v>
      </c>
      <c r="BP37" s="242">
        <f t="shared" si="41"/>
        <v>5</v>
      </c>
      <c r="BQ37" s="247">
        <f t="shared" si="42"/>
        <v>1</v>
      </c>
      <c r="BR37" s="265"/>
      <c r="BS37" s="239">
        <f t="shared" si="43"/>
        <v>4.75</v>
      </c>
      <c r="BT37" s="240">
        <f t="shared" si="44"/>
        <v>4.75</v>
      </c>
      <c r="BU37" s="240">
        <f t="shared" si="45"/>
        <v>4</v>
      </c>
      <c r="BV37" s="240">
        <f t="shared" si="46"/>
        <v>4.75</v>
      </c>
      <c r="BW37" s="240">
        <f t="shared" si="47"/>
        <v>4.75</v>
      </c>
      <c r="BX37" s="240">
        <f t="shared" si="48"/>
        <v>3.25</v>
      </c>
      <c r="BY37" s="239">
        <f t="shared" si="49"/>
        <v>4.666666666666667</v>
      </c>
      <c r="BZ37" s="241">
        <f t="shared" si="50"/>
        <v>4.5</v>
      </c>
      <c r="CA37" s="239">
        <f t="shared" si="51"/>
        <v>5</v>
      </c>
      <c r="CB37" s="241">
        <f t="shared" si="52"/>
        <v>3.75</v>
      </c>
      <c r="CC37" s="240">
        <f t="shared" si="53"/>
        <v>4.5</v>
      </c>
      <c r="CD37" s="240">
        <f t="shared" si="54"/>
        <v>4.333333333333333</v>
      </c>
      <c r="CE37" s="240">
        <f t="shared" si="55"/>
        <v>4</v>
      </c>
      <c r="CF37" s="242">
        <f t="shared" si="56"/>
        <v>4.75</v>
      </c>
      <c r="CG37" s="242">
        <f t="shared" si="57"/>
        <v>4.5</v>
      </c>
      <c r="CH37" s="247">
        <f t="shared" si="58"/>
        <v>4</v>
      </c>
      <c r="CI37" s="60"/>
      <c r="CJ37" s="276">
        <f t="shared" si="59"/>
        <v>4</v>
      </c>
      <c r="CK37" s="277">
        <f t="shared" si="60"/>
        <v>4.375</v>
      </c>
      <c r="CL37" s="276">
        <f t="shared" si="61"/>
        <v>4</v>
      </c>
      <c r="CM37" s="277">
        <f t="shared" si="62"/>
        <v>4.5833333333333339</v>
      </c>
      <c r="CN37" s="276">
        <f t="shared" si="63"/>
        <v>3.5</v>
      </c>
      <c r="CO37" s="277">
        <f t="shared" si="64"/>
        <v>4.375</v>
      </c>
      <c r="CP37" s="276">
        <f t="shared" si="65"/>
        <v>4</v>
      </c>
      <c r="CQ37" s="277">
        <f t="shared" si="66"/>
        <v>4.2777777777777777</v>
      </c>
      <c r="CR37" s="276">
        <f t="shared" si="67"/>
        <v>5</v>
      </c>
      <c r="CS37" s="277">
        <f t="shared" si="68"/>
        <v>4.75</v>
      </c>
      <c r="CT37" s="276">
        <f t="shared" si="69"/>
        <v>5</v>
      </c>
      <c r="CU37" s="277">
        <f t="shared" si="70"/>
        <v>4.5</v>
      </c>
      <c r="CV37" s="276">
        <f t="shared" si="71"/>
        <v>4.25</v>
      </c>
      <c r="CW37" s="278">
        <f t="shared" si="72"/>
        <v>4.4768518518518521</v>
      </c>
    </row>
    <row r="38" spans="2:101" ht="30" customHeight="1">
      <c r="B38" s="195">
        <v>40</v>
      </c>
      <c r="C38" s="196">
        <v>44742</v>
      </c>
      <c r="D38" s="195" t="s">
        <v>133</v>
      </c>
      <c r="E38" s="195" t="s">
        <v>94</v>
      </c>
      <c r="F38" s="195" t="s">
        <v>96</v>
      </c>
      <c r="G38" s="195" t="s">
        <v>34</v>
      </c>
      <c r="H38" s="197" t="s">
        <v>72</v>
      </c>
      <c r="I38" s="207">
        <v>5</v>
      </c>
      <c r="J38" s="208">
        <v>5</v>
      </c>
      <c r="K38" s="208">
        <v>4</v>
      </c>
      <c r="L38" s="208">
        <v>5</v>
      </c>
      <c r="M38" s="208">
        <v>5</v>
      </c>
      <c r="N38" s="208">
        <v>3</v>
      </c>
      <c r="O38" s="207">
        <v>3</v>
      </c>
      <c r="P38" s="209">
        <v>5</v>
      </c>
      <c r="Q38" s="207"/>
      <c r="R38" s="209"/>
      <c r="S38" s="208">
        <v>5</v>
      </c>
      <c r="T38" s="208">
        <v>5</v>
      </c>
      <c r="U38" s="208">
        <v>5</v>
      </c>
      <c r="V38" s="210"/>
      <c r="W38" s="210">
        <v>5</v>
      </c>
      <c r="X38" s="62"/>
      <c r="Y38" s="248" t="s">
        <v>36</v>
      </c>
      <c r="Z38" s="197" t="s">
        <v>73</v>
      </c>
      <c r="AA38" s="197" t="s">
        <v>129</v>
      </c>
      <c r="AB38" s="239">
        <f t="shared" si="4"/>
        <v>4.2727272727272725</v>
      </c>
      <c r="AC38" s="240">
        <f t="shared" si="5"/>
        <v>3.8888888888888888</v>
      </c>
      <c r="AD38" s="240">
        <f t="shared" si="6"/>
        <v>3.8181818181818183</v>
      </c>
      <c r="AE38" s="240">
        <f t="shared" si="7"/>
        <v>4.3636363636363633</v>
      </c>
      <c r="AF38" s="240">
        <f t="shared" si="8"/>
        <v>4.4545454545454541</v>
      </c>
      <c r="AG38" s="240">
        <f t="shared" si="9"/>
        <v>3</v>
      </c>
      <c r="AH38" s="239">
        <f t="shared" si="10"/>
        <v>3.5454545454545454</v>
      </c>
      <c r="AI38" s="241">
        <f t="shared" si="11"/>
        <v>3.7</v>
      </c>
      <c r="AJ38" s="239">
        <f t="shared" si="12"/>
        <v>4.3636363636363633</v>
      </c>
      <c r="AK38" s="241">
        <f t="shared" si="13"/>
        <v>3.2</v>
      </c>
      <c r="AL38" s="240">
        <f t="shared" si="14"/>
        <v>3.8888888888888888</v>
      </c>
      <c r="AM38" s="240">
        <f t="shared" si="15"/>
        <v>4</v>
      </c>
      <c r="AN38" s="240">
        <f t="shared" si="16"/>
        <v>4</v>
      </c>
      <c r="AO38" s="242">
        <f t="shared" si="17"/>
        <v>4.7</v>
      </c>
      <c r="AP38" s="242">
        <f t="shared" si="18"/>
        <v>4</v>
      </c>
      <c r="AQ38" s="240"/>
      <c r="AR38" s="243">
        <f t="shared" si="19"/>
        <v>3.9663299663299658</v>
      </c>
      <c r="AS38" s="244">
        <f t="shared" si="20"/>
        <v>3.622727272727273</v>
      </c>
      <c r="AT38" s="244">
        <f t="shared" si="21"/>
        <v>3.7818181818181817</v>
      </c>
      <c r="AU38" s="244">
        <f t="shared" si="22"/>
        <v>3.9629629629629632</v>
      </c>
      <c r="AV38" s="244">
        <f t="shared" si="23"/>
        <v>4.7</v>
      </c>
      <c r="AW38" s="245">
        <f t="shared" si="24"/>
        <v>4</v>
      </c>
      <c r="AX38" s="246">
        <f t="shared" si="25"/>
        <v>4.0056397306397304</v>
      </c>
      <c r="AY38" s="247">
        <f t="shared" si="26"/>
        <v>12</v>
      </c>
      <c r="AZ38" s="60"/>
      <c r="BA38" s="60"/>
      <c r="BB38" s="239">
        <f t="shared" si="27"/>
        <v>5</v>
      </c>
      <c r="BC38" s="240">
        <f t="shared" si="28"/>
        <v>4</v>
      </c>
      <c r="BD38" s="240">
        <f t="shared" si="29"/>
        <v>3</v>
      </c>
      <c r="BE38" s="240">
        <f t="shared" si="30"/>
        <v>5</v>
      </c>
      <c r="BF38" s="240">
        <f t="shared" si="31"/>
        <v>4</v>
      </c>
      <c r="BG38" s="240">
        <f t="shared" si="32"/>
        <v>2</v>
      </c>
      <c r="BH38" s="239">
        <f t="shared" si="33"/>
        <v>5</v>
      </c>
      <c r="BI38" s="241">
        <f t="shared" si="34"/>
        <v>5</v>
      </c>
      <c r="BJ38" s="239">
        <f t="shared" si="35"/>
        <v>4</v>
      </c>
      <c r="BK38" s="241">
        <f t="shared" si="36"/>
        <v>3</v>
      </c>
      <c r="BL38" s="240">
        <f t="shared" si="37"/>
        <v>5</v>
      </c>
      <c r="BM38" s="240">
        <f t="shared" si="38"/>
        <v>4</v>
      </c>
      <c r="BN38" s="240">
        <f t="shared" si="39"/>
        <v>4</v>
      </c>
      <c r="BO38" s="242">
        <f t="shared" si="40"/>
        <v>5</v>
      </c>
      <c r="BP38" s="242">
        <f t="shared" si="41"/>
        <v>5</v>
      </c>
      <c r="BQ38" s="247">
        <f t="shared" si="42"/>
        <v>1</v>
      </c>
      <c r="BR38" s="265"/>
      <c r="BS38" s="239">
        <f t="shared" si="43"/>
        <v>4.375</v>
      </c>
      <c r="BT38" s="240">
        <f t="shared" si="44"/>
        <v>4.166666666666667</v>
      </c>
      <c r="BU38" s="240">
        <f t="shared" si="45"/>
        <v>4</v>
      </c>
      <c r="BV38" s="240">
        <f t="shared" si="46"/>
        <v>4.375</v>
      </c>
      <c r="BW38" s="240">
        <f t="shared" si="47"/>
        <v>4.5</v>
      </c>
      <c r="BX38" s="240">
        <f t="shared" si="48"/>
        <v>3</v>
      </c>
      <c r="BY38" s="239">
        <f t="shared" si="49"/>
        <v>3.375</v>
      </c>
      <c r="BZ38" s="241">
        <f t="shared" si="50"/>
        <v>3.5714285714285716</v>
      </c>
      <c r="CA38" s="239">
        <f t="shared" si="51"/>
        <v>4.5</v>
      </c>
      <c r="CB38" s="241">
        <f t="shared" si="52"/>
        <v>3</v>
      </c>
      <c r="CC38" s="240">
        <f t="shared" si="53"/>
        <v>4</v>
      </c>
      <c r="CD38" s="240">
        <f t="shared" si="54"/>
        <v>4.25</v>
      </c>
      <c r="CE38" s="240">
        <f t="shared" si="55"/>
        <v>4.2857142857142856</v>
      </c>
      <c r="CF38" s="242">
        <f t="shared" si="56"/>
        <v>4.75</v>
      </c>
      <c r="CG38" s="242">
        <f t="shared" si="57"/>
        <v>4</v>
      </c>
      <c r="CH38" s="247">
        <f t="shared" si="58"/>
        <v>9</v>
      </c>
      <c r="CI38" s="60"/>
      <c r="CJ38" s="276">
        <f t="shared" si="59"/>
        <v>3.8333333333333335</v>
      </c>
      <c r="CK38" s="277">
        <f t="shared" si="60"/>
        <v>4.0694444444444446</v>
      </c>
      <c r="CL38" s="276">
        <f t="shared" si="61"/>
        <v>5</v>
      </c>
      <c r="CM38" s="277">
        <f t="shared" si="62"/>
        <v>3.4732142857142856</v>
      </c>
      <c r="CN38" s="276">
        <f t="shared" si="63"/>
        <v>3.5</v>
      </c>
      <c r="CO38" s="277">
        <f t="shared" si="64"/>
        <v>3.75</v>
      </c>
      <c r="CP38" s="276">
        <f t="shared" si="65"/>
        <v>4.333333333333333</v>
      </c>
      <c r="CQ38" s="277">
        <f t="shared" si="66"/>
        <v>4.1785714285714279</v>
      </c>
      <c r="CR38" s="276">
        <f t="shared" si="67"/>
        <v>5</v>
      </c>
      <c r="CS38" s="277">
        <f t="shared" si="68"/>
        <v>4.75</v>
      </c>
      <c r="CT38" s="276">
        <f t="shared" si="69"/>
        <v>5</v>
      </c>
      <c r="CU38" s="277">
        <f t="shared" si="70"/>
        <v>4</v>
      </c>
      <c r="CV38" s="276">
        <f t="shared" si="71"/>
        <v>4.4444444444444446</v>
      </c>
      <c r="CW38" s="278">
        <f t="shared" si="72"/>
        <v>4.036871693121693</v>
      </c>
    </row>
    <row r="39" spans="2:101" ht="30" customHeight="1">
      <c r="B39" s="195">
        <v>41</v>
      </c>
      <c r="C39" s="196">
        <v>44742</v>
      </c>
      <c r="D39" s="195" t="s">
        <v>134</v>
      </c>
      <c r="E39" s="195" t="s">
        <v>94</v>
      </c>
      <c r="F39" s="195" t="s">
        <v>96</v>
      </c>
      <c r="G39" s="195" t="s">
        <v>161</v>
      </c>
      <c r="H39" s="197" t="s">
        <v>89</v>
      </c>
      <c r="I39" s="207">
        <v>5</v>
      </c>
      <c r="J39" s="208">
        <v>3</v>
      </c>
      <c r="K39" s="208">
        <v>1</v>
      </c>
      <c r="L39" s="208">
        <v>5</v>
      </c>
      <c r="M39" s="208">
        <v>4</v>
      </c>
      <c r="N39" s="208">
        <v>2</v>
      </c>
      <c r="O39" s="207">
        <v>1</v>
      </c>
      <c r="P39" s="209">
        <v>4</v>
      </c>
      <c r="Q39" s="207">
        <v>4</v>
      </c>
      <c r="R39" s="209">
        <v>1</v>
      </c>
      <c r="S39" s="208">
        <v>4</v>
      </c>
      <c r="T39" s="208">
        <v>1</v>
      </c>
      <c r="U39" s="208">
        <v>1</v>
      </c>
      <c r="V39" s="210">
        <v>5</v>
      </c>
      <c r="W39" s="210">
        <v>3</v>
      </c>
      <c r="X39" s="62"/>
      <c r="Y39" s="238" t="s">
        <v>41</v>
      </c>
      <c r="Z39" s="197" t="s">
        <v>78</v>
      </c>
      <c r="AA39" s="197" t="s">
        <v>129</v>
      </c>
      <c r="AB39" s="239">
        <f t="shared" si="4"/>
        <v>5</v>
      </c>
      <c r="AC39" s="240">
        <f t="shared" si="5"/>
        <v>5</v>
      </c>
      <c r="AD39" s="240">
        <f t="shared" si="6"/>
        <v>4.7142857142857144</v>
      </c>
      <c r="AE39" s="240">
        <f t="shared" si="7"/>
        <v>5</v>
      </c>
      <c r="AF39" s="240">
        <f t="shared" si="8"/>
        <v>4.8571428571428568</v>
      </c>
      <c r="AG39" s="240">
        <f t="shared" si="9"/>
        <v>4.2857142857142856</v>
      </c>
      <c r="AH39" s="239">
        <f t="shared" si="10"/>
        <v>5</v>
      </c>
      <c r="AI39" s="241">
        <f t="shared" si="11"/>
        <v>4.5714285714285712</v>
      </c>
      <c r="AJ39" s="239">
        <f t="shared" si="12"/>
        <v>4.8571428571428568</v>
      </c>
      <c r="AK39" s="241">
        <f t="shared" si="13"/>
        <v>3.8571428571428572</v>
      </c>
      <c r="AL39" s="240">
        <f t="shared" si="14"/>
        <v>4.666666666666667</v>
      </c>
      <c r="AM39" s="240">
        <f t="shared" si="15"/>
        <v>4.8571428571428568</v>
      </c>
      <c r="AN39" s="240">
        <f t="shared" si="16"/>
        <v>4.833333333333333</v>
      </c>
      <c r="AO39" s="242">
        <f t="shared" si="17"/>
        <v>5</v>
      </c>
      <c r="AP39" s="242">
        <f t="shared" si="18"/>
        <v>5</v>
      </c>
      <c r="AQ39" s="240"/>
      <c r="AR39" s="243">
        <f t="shared" si="19"/>
        <v>4.8095238095238093</v>
      </c>
      <c r="AS39" s="244">
        <f t="shared" si="20"/>
        <v>4.7857142857142856</v>
      </c>
      <c r="AT39" s="244">
        <f t="shared" si="21"/>
        <v>4.3571428571428568</v>
      </c>
      <c r="AU39" s="244">
        <f t="shared" si="22"/>
        <v>4.7857142857142856</v>
      </c>
      <c r="AV39" s="244">
        <f t="shared" si="23"/>
        <v>5</v>
      </c>
      <c r="AW39" s="245">
        <f t="shared" si="24"/>
        <v>5</v>
      </c>
      <c r="AX39" s="246">
        <f t="shared" si="25"/>
        <v>4.7896825396825395</v>
      </c>
      <c r="AY39" s="247">
        <f t="shared" si="26"/>
        <v>7</v>
      </c>
      <c r="AZ39" s="60"/>
      <c r="BA39" s="60"/>
      <c r="BB39" s="239">
        <f t="shared" si="27"/>
        <v>5</v>
      </c>
      <c r="BC39" s="240">
        <f t="shared" si="28"/>
        <v>5</v>
      </c>
      <c r="BD39" s="240">
        <f t="shared" si="29"/>
        <v>5</v>
      </c>
      <c r="BE39" s="240">
        <f t="shared" si="30"/>
        <v>5</v>
      </c>
      <c r="BF39" s="240">
        <f t="shared" si="31"/>
        <v>5</v>
      </c>
      <c r="BG39" s="240">
        <f t="shared" si="32"/>
        <v>4</v>
      </c>
      <c r="BH39" s="239">
        <f t="shared" si="33"/>
        <v>5</v>
      </c>
      <c r="BI39" s="241">
        <f t="shared" si="34"/>
        <v>5</v>
      </c>
      <c r="BJ39" s="239">
        <f t="shared" si="35"/>
        <v>5</v>
      </c>
      <c r="BK39" s="241">
        <f t="shared" si="36"/>
        <v>5</v>
      </c>
      <c r="BL39" s="240"/>
      <c r="BM39" s="240">
        <f t="shared" si="38"/>
        <v>5</v>
      </c>
      <c r="BN39" s="240"/>
      <c r="BO39" s="242">
        <f t="shared" si="40"/>
        <v>5</v>
      </c>
      <c r="BP39" s="242">
        <f t="shared" si="41"/>
        <v>5</v>
      </c>
      <c r="BQ39" s="247">
        <f t="shared" si="42"/>
        <v>1</v>
      </c>
      <c r="BR39" s="266"/>
      <c r="BS39" s="239">
        <f t="shared" si="43"/>
        <v>5</v>
      </c>
      <c r="BT39" s="240">
        <f t="shared" si="44"/>
        <v>5</v>
      </c>
      <c r="BU39" s="240">
        <f t="shared" si="45"/>
        <v>4.666666666666667</v>
      </c>
      <c r="BV39" s="240">
        <f t="shared" si="46"/>
        <v>5</v>
      </c>
      <c r="BW39" s="240">
        <f t="shared" si="47"/>
        <v>4.833333333333333</v>
      </c>
      <c r="BX39" s="240">
        <f t="shared" si="48"/>
        <v>4.333333333333333</v>
      </c>
      <c r="BY39" s="239">
        <f t="shared" si="49"/>
        <v>5</v>
      </c>
      <c r="BZ39" s="241">
        <f t="shared" si="50"/>
        <v>4.5</v>
      </c>
      <c r="CA39" s="239">
        <f t="shared" si="51"/>
        <v>4.833333333333333</v>
      </c>
      <c r="CB39" s="241">
        <f t="shared" si="52"/>
        <v>3.6666666666666665</v>
      </c>
      <c r="CC39" s="240">
        <f t="shared" si="53"/>
        <v>4.666666666666667</v>
      </c>
      <c r="CD39" s="240">
        <f t="shared" si="54"/>
        <v>4.833333333333333</v>
      </c>
      <c r="CE39" s="240">
        <f t="shared" si="55"/>
        <v>4.833333333333333</v>
      </c>
      <c r="CF39" s="242">
        <f t="shared" si="56"/>
        <v>5</v>
      </c>
      <c r="CG39" s="242">
        <f t="shared" si="57"/>
        <v>5</v>
      </c>
      <c r="CH39" s="247">
        <f t="shared" si="58"/>
        <v>6</v>
      </c>
      <c r="CI39" s="60"/>
      <c r="CJ39" s="276">
        <f t="shared" si="59"/>
        <v>4.833333333333333</v>
      </c>
      <c r="CK39" s="277">
        <f t="shared" si="60"/>
        <v>4.8055555555555554</v>
      </c>
      <c r="CL39" s="276">
        <f t="shared" si="61"/>
        <v>5</v>
      </c>
      <c r="CM39" s="277">
        <f t="shared" si="62"/>
        <v>4.75</v>
      </c>
      <c r="CN39" s="276">
        <f t="shared" si="63"/>
        <v>5</v>
      </c>
      <c r="CO39" s="277">
        <f t="shared" si="64"/>
        <v>4.25</v>
      </c>
      <c r="CP39" s="276">
        <f t="shared" si="65"/>
        <v>5</v>
      </c>
      <c r="CQ39" s="277">
        <f t="shared" si="66"/>
        <v>4.7777777777777777</v>
      </c>
      <c r="CR39" s="276">
        <f t="shared" si="67"/>
        <v>5</v>
      </c>
      <c r="CS39" s="277">
        <f t="shared" si="68"/>
        <v>5</v>
      </c>
      <c r="CT39" s="276">
        <f t="shared" si="69"/>
        <v>5</v>
      </c>
      <c r="CU39" s="277">
        <f t="shared" si="70"/>
        <v>5</v>
      </c>
      <c r="CV39" s="276">
        <f t="shared" si="71"/>
        <v>4.9722222222222223</v>
      </c>
      <c r="CW39" s="278">
        <f t="shared" si="72"/>
        <v>4.7638888888888884</v>
      </c>
    </row>
    <row r="40" spans="2:101" ht="30" customHeight="1">
      <c r="B40" s="195">
        <v>42</v>
      </c>
      <c r="C40" s="196">
        <v>44742</v>
      </c>
      <c r="D40" s="195" t="s">
        <v>134</v>
      </c>
      <c r="E40" s="195" t="s">
        <v>94</v>
      </c>
      <c r="F40" s="195" t="s">
        <v>96</v>
      </c>
      <c r="G40" s="195" t="s">
        <v>45</v>
      </c>
      <c r="H40" s="197" t="s">
        <v>76</v>
      </c>
      <c r="I40" s="207">
        <v>4</v>
      </c>
      <c r="J40" s="208">
        <v>3</v>
      </c>
      <c r="K40" s="208">
        <v>4</v>
      </c>
      <c r="L40" s="208">
        <v>5</v>
      </c>
      <c r="M40" s="208">
        <v>4</v>
      </c>
      <c r="N40" s="208">
        <v>3</v>
      </c>
      <c r="O40" s="207">
        <v>2</v>
      </c>
      <c r="P40" s="209">
        <v>4</v>
      </c>
      <c r="Q40" s="207">
        <v>4</v>
      </c>
      <c r="R40" s="209">
        <v>2</v>
      </c>
      <c r="S40" s="208">
        <v>3</v>
      </c>
      <c r="T40" s="208">
        <v>1</v>
      </c>
      <c r="U40" s="208">
        <v>1</v>
      </c>
      <c r="V40" s="210">
        <v>4</v>
      </c>
      <c r="W40" s="210">
        <v>4</v>
      </c>
      <c r="X40" s="62"/>
      <c r="Y40" s="238" t="s">
        <v>20</v>
      </c>
      <c r="Z40" s="197" t="s">
        <v>60</v>
      </c>
      <c r="AA40" s="197" t="s">
        <v>129</v>
      </c>
      <c r="AB40" s="239">
        <f t="shared" si="4"/>
        <v>4.666666666666667</v>
      </c>
      <c r="AC40" s="240">
        <f t="shared" si="5"/>
        <v>4.2962962962962967</v>
      </c>
      <c r="AD40" s="240">
        <f t="shared" si="6"/>
        <v>3.75</v>
      </c>
      <c r="AE40" s="240">
        <f t="shared" si="7"/>
        <v>4.5333333333333332</v>
      </c>
      <c r="AF40" s="240">
        <f t="shared" si="8"/>
        <v>4.0740740740740744</v>
      </c>
      <c r="AG40" s="240">
        <f t="shared" si="9"/>
        <v>3.2592592592592591</v>
      </c>
      <c r="AH40" s="239">
        <f t="shared" si="10"/>
        <v>3.6551724137931036</v>
      </c>
      <c r="AI40" s="241">
        <f t="shared" si="11"/>
        <v>4.4666666666666668</v>
      </c>
      <c r="AJ40" s="239">
        <f t="shared" si="12"/>
        <v>3.9642857142857144</v>
      </c>
      <c r="AK40" s="241">
        <f t="shared" si="13"/>
        <v>2.7857142857142856</v>
      </c>
      <c r="AL40" s="240">
        <f t="shared" si="14"/>
        <v>4.3076923076923075</v>
      </c>
      <c r="AM40" s="240">
        <f t="shared" si="15"/>
        <v>3.3333333333333335</v>
      </c>
      <c r="AN40" s="240">
        <f t="shared" si="16"/>
        <v>3.4</v>
      </c>
      <c r="AO40" s="242">
        <f t="shared" si="17"/>
        <v>4.4482758620689653</v>
      </c>
      <c r="AP40" s="242">
        <f t="shared" si="18"/>
        <v>4.2068965517241379</v>
      </c>
      <c r="AQ40" s="240"/>
      <c r="AR40" s="243">
        <f t="shared" si="19"/>
        <v>4.0966049382716045</v>
      </c>
      <c r="AS40" s="244">
        <f t="shared" si="20"/>
        <v>4.060919540229885</v>
      </c>
      <c r="AT40" s="244">
        <f t="shared" si="21"/>
        <v>3.375</v>
      </c>
      <c r="AU40" s="244">
        <f t="shared" si="22"/>
        <v>3.6803418803418801</v>
      </c>
      <c r="AV40" s="244">
        <f t="shared" si="23"/>
        <v>4.4482758620689653</v>
      </c>
      <c r="AW40" s="245">
        <f t="shared" si="24"/>
        <v>4.2068965517241379</v>
      </c>
      <c r="AX40" s="246">
        <f t="shared" si="25"/>
        <v>3.9780064621060789</v>
      </c>
      <c r="AY40" s="247">
        <f t="shared" si="26"/>
        <v>30</v>
      </c>
      <c r="AZ40" s="60"/>
      <c r="BA40" s="60"/>
      <c r="BB40" s="239">
        <f t="shared" si="27"/>
        <v>4.75</v>
      </c>
      <c r="BC40" s="240">
        <f t="shared" si="28"/>
        <v>4</v>
      </c>
      <c r="BD40" s="240">
        <f t="shared" si="29"/>
        <v>3.375</v>
      </c>
      <c r="BE40" s="240">
        <f t="shared" si="30"/>
        <v>4.5</v>
      </c>
      <c r="BF40" s="240">
        <f t="shared" si="31"/>
        <v>4.2857142857142856</v>
      </c>
      <c r="BG40" s="240">
        <f t="shared" si="32"/>
        <v>3.125</v>
      </c>
      <c r="BH40" s="239">
        <f t="shared" si="33"/>
        <v>3.375</v>
      </c>
      <c r="BI40" s="241">
        <f t="shared" si="34"/>
        <v>4.25</v>
      </c>
      <c r="BJ40" s="239">
        <f t="shared" si="35"/>
        <v>4</v>
      </c>
      <c r="BK40" s="241">
        <f t="shared" si="36"/>
        <v>2.8571428571428572</v>
      </c>
      <c r="BL40" s="240">
        <f t="shared" si="37"/>
        <v>4.4285714285714288</v>
      </c>
      <c r="BM40" s="240">
        <f t="shared" si="38"/>
        <v>3.5714285714285716</v>
      </c>
      <c r="BN40" s="240">
        <f t="shared" si="39"/>
        <v>3.3333333333333335</v>
      </c>
      <c r="BO40" s="242">
        <f t="shared" si="40"/>
        <v>4.7142857142857144</v>
      </c>
      <c r="BP40" s="242">
        <f t="shared" si="41"/>
        <v>4.1428571428571432</v>
      </c>
      <c r="BQ40" s="247">
        <f t="shared" si="42"/>
        <v>8</v>
      </c>
      <c r="BR40" s="265"/>
      <c r="BS40" s="239">
        <f t="shared" si="43"/>
        <v>4.6111111111111107</v>
      </c>
      <c r="BT40" s="240">
        <f t="shared" si="44"/>
        <v>4.4705882352941178</v>
      </c>
      <c r="BU40" s="240">
        <f t="shared" si="45"/>
        <v>4.25</v>
      </c>
      <c r="BV40" s="240">
        <f t="shared" si="46"/>
        <v>4.5555555555555554</v>
      </c>
      <c r="BW40" s="240">
        <f t="shared" si="47"/>
        <v>4</v>
      </c>
      <c r="BX40" s="240">
        <f t="shared" si="48"/>
        <v>3.5625</v>
      </c>
      <c r="BY40" s="239">
        <f t="shared" si="49"/>
        <v>3.8333333333333335</v>
      </c>
      <c r="BZ40" s="241">
        <f t="shared" si="50"/>
        <v>4.5</v>
      </c>
      <c r="CA40" s="239">
        <f t="shared" si="51"/>
        <v>4.0555555555555554</v>
      </c>
      <c r="CB40" s="241">
        <f t="shared" si="52"/>
        <v>2.8823529411764706</v>
      </c>
      <c r="CC40" s="240">
        <f t="shared" si="53"/>
        <v>4.375</v>
      </c>
      <c r="CD40" s="240">
        <f t="shared" si="54"/>
        <v>3.5</v>
      </c>
      <c r="CE40" s="240">
        <f t="shared" si="55"/>
        <v>3.6875</v>
      </c>
      <c r="CF40" s="242">
        <f t="shared" si="56"/>
        <v>4.333333333333333</v>
      </c>
      <c r="CG40" s="242">
        <f t="shared" si="57"/>
        <v>4.2777777777777777</v>
      </c>
      <c r="CH40" s="247">
        <f t="shared" si="58"/>
        <v>18</v>
      </c>
      <c r="CI40" s="60"/>
      <c r="CJ40" s="276">
        <f t="shared" si="59"/>
        <v>4.0059523809523805</v>
      </c>
      <c r="CK40" s="277">
        <f t="shared" si="60"/>
        <v>4.241625816993464</v>
      </c>
      <c r="CL40" s="276">
        <f t="shared" si="61"/>
        <v>3.8125</v>
      </c>
      <c r="CM40" s="277">
        <f t="shared" si="62"/>
        <v>4.166666666666667</v>
      </c>
      <c r="CN40" s="276">
        <f t="shared" si="63"/>
        <v>3.4285714285714288</v>
      </c>
      <c r="CO40" s="277">
        <f t="shared" si="64"/>
        <v>3.4689542483660132</v>
      </c>
      <c r="CP40" s="276">
        <f t="shared" si="65"/>
        <v>3.7777777777777781</v>
      </c>
      <c r="CQ40" s="277">
        <f t="shared" si="66"/>
        <v>3.8541666666666665</v>
      </c>
      <c r="CR40" s="276">
        <f t="shared" si="67"/>
        <v>4.7142857142857144</v>
      </c>
      <c r="CS40" s="277">
        <f t="shared" si="68"/>
        <v>4.333333333333333</v>
      </c>
      <c r="CT40" s="276">
        <f t="shared" si="69"/>
        <v>4.1428571428571432</v>
      </c>
      <c r="CU40" s="277">
        <f t="shared" si="70"/>
        <v>4.2777777777777777</v>
      </c>
      <c r="CV40" s="276">
        <f t="shared" si="71"/>
        <v>3.9803240740740744</v>
      </c>
      <c r="CW40" s="278">
        <f t="shared" si="72"/>
        <v>4.0570874183006538</v>
      </c>
    </row>
    <row r="41" spans="2:101" ht="30" customHeight="1">
      <c r="B41" s="195">
        <v>43</v>
      </c>
      <c r="C41" s="196">
        <v>44742</v>
      </c>
      <c r="D41" s="195" t="s">
        <v>133</v>
      </c>
      <c r="E41" s="195" t="s">
        <v>94</v>
      </c>
      <c r="F41" s="195" t="s">
        <v>97</v>
      </c>
      <c r="G41" s="195" t="s">
        <v>159</v>
      </c>
      <c r="H41" s="197" t="s">
        <v>64</v>
      </c>
      <c r="I41" s="207">
        <v>4</v>
      </c>
      <c r="J41" s="208">
        <v>4</v>
      </c>
      <c r="K41" s="208">
        <v>3</v>
      </c>
      <c r="L41" s="208">
        <v>4</v>
      </c>
      <c r="M41" s="208">
        <v>3</v>
      </c>
      <c r="N41" s="208">
        <v>3</v>
      </c>
      <c r="O41" s="207"/>
      <c r="P41" s="209"/>
      <c r="Q41" s="207">
        <v>3</v>
      </c>
      <c r="R41" s="209"/>
      <c r="S41" s="208">
        <v>5</v>
      </c>
      <c r="T41" s="208">
        <v>4</v>
      </c>
      <c r="U41" s="208"/>
      <c r="V41" s="210">
        <v>4</v>
      </c>
      <c r="W41" s="210">
        <v>4</v>
      </c>
      <c r="X41" s="62"/>
      <c r="Y41" s="238" t="s">
        <v>27</v>
      </c>
      <c r="Z41" s="197" t="s">
        <v>63</v>
      </c>
      <c r="AA41" s="197" t="s">
        <v>130</v>
      </c>
      <c r="AB41" s="239">
        <f t="shared" si="4"/>
        <v>4.666666666666667</v>
      </c>
      <c r="AC41" s="240">
        <f t="shared" si="5"/>
        <v>4.666666666666667</v>
      </c>
      <c r="AD41" s="240">
        <f t="shared" si="6"/>
        <v>4</v>
      </c>
      <c r="AE41" s="240">
        <f t="shared" si="7"/>
        <v>4.666666666666667</v>
      </c>
      <c r="AF41" s="240">
        <f t="shared" si="8"/>
        <v>4.666666666666667</v>
      </c>
      <c r="AG41" s="240">
        <f t="shared" si="9"/>
        <v>3.25</v>
      </c>
      <c r="AH41" s="239">
        <f t="shared" si="10"/>
        <v>4.3</v>
      </c>
      <c r="AI41" s="241">
        <f t="shared" si="11"/>
        <v>4.416666666666667</v>
      </c>
      <c r="AJ41" s="239">
        <f t="shared" si="12"/>
        <v>4</v>
      </c>
      <c r="AK41" s="241">
        <f t="shared" si="13"/>
        <v>2.9166666666666665</v>
      </c>
      <c r="AL41" s="240">
        <f t="shared" si="14"/>
        <v>4.166666666666667</v>
      </c>
      <c r="AM41" s="240">
        <f t="shared" si="15"/>
        <v>3.9166666666666665</v>
      </c>
      <c r="AN41" s="240">
        <f t="shared" si="16"/>
        <v>4.0999999999999996</v>
      </c>
      <c r="AO41" s="242">
        <f t="shared" si="17"/>
        <v>4.5</v>
      </c>
      <c r="AP41" s="242">
        <f t="shared" si="18"/>
        <v>4.5</v>
      </c>
      <c r="AQ41" s="240"/>
      <c r="AR41" s="243">
        <f t="shared" si="19"/>
        <v>4.3194444444444446</v>
      </c>
      <c r="AS41" s="244">
        <f t="shared" si="20"/>
        <v>4.3583333333333334</v>
      </c>
      <c r="AT41" s="244">
        <f t="shared" si="21"/>
        <v>3.458333333333333</v>
      </c>
      <c r="AU41" s="244">
        <f t="shared" si="22"/>
        <v>4.0611111111111109</v>
      </c>
      <c r="AV41" s="244">
        <f t="shared" si="23"/>
        <v>4.5</v>
      </c>
      <c r="AW41" s="245">
        <f t="shared" si="24"/>
        <v>4.5</v>
      </c>
      <c r="AX41" s="246">
        <f t="shared" si="25"/>
        <v>4.1995370370370368</v>
      </c>
      <c r="AY41" s="247">
        <f t="shared" si="26"/>
        <v>12</v>
      </c>
      <c r="AZ41" s="60"/>
      <c r="BA41" s="60"/>
      <c r="BB41" s="239">
        <f t="shared" si="27"/>
        <v>4.2</v>
      </c>
      <c r="BC41" s="240">
        <f t="shared" si="28"/>
        <v>4.2</v>
      </c>
      <c r="BD41" s="240">
        <f t="shared" si="29"/>
        <v>3.6</v>
      </c>
      <c r="BE41" s="240">
        <f t="shared" si="30"/>
        <v>4.4000000000000004</v>
      </c>
      <c r="BF41" s="240">
        <f t="shared" si="31"/>
        <v>4.5999999999999996</v>
      </c>
      <c r="BG41" s="240">
        <f t="shared" si="32"/>
        <v>2.6</v>
      </c>
      <c r="BH41" s="239">
        <f t="shared" si="33"/>
        <v>4.333333333333333</v>
      </c>
      <c r="BI41" s="241">
        <f t="shared" si="34"/>
        <v>4.2</v>
      </c>
      <c r="BJ41" s="239">
        <f t="shared" si="35"/>
        <v>3.8</v>
      </c>
      <c r="BK41" s="241">
        <f t="shared" si="36"/>
        <v>2.4</v>
      </c>
      <c r="BL41" s="240">
        <f t="shared" si="37"/>
        <v>3.4</v>
      </c>
      <c r="BM41" s="240">
        <f t="shared" si="38"/>
        <v>3.4</v>
      </c>
      <c r="BN41" s="240">
        <f t="shared" si="39"/>
        <v>4</v>
      </c>
      <c r="BO41" s="242">
        <f t="shared" si="40"/>
        <v>4.2</v>
      </c>
      <c r="BP41" s="242">
        <f t="shared" si="41"/>
        <v>4</v>
      </c>
      <c r="BQ41" s="247">
        <f t="shared" si="42"/>
        <v>5</v>
      </c>
      <c r="BR41" s="265"/>
      <c r="BS41" s="239">
        <f t="shared" si="43"/>
        <v>5</v>
      </c>
      <c r="BT41" s="240">
        <f t="shared" si="44"/>
        <v>5</v>
      </c>
      <c r="BU41" s="240">
        <f t="shared" si="45"/>
        <v>4.5</v>
      </c>
      <c r="BV41" s="240">
        <f t="shared" si="46"/>
        <v>5</v>
      </c>
      <c r="BW41" s="240">
        <f t="shared" si="47"/>
        <v>4.833333333333333</v>
      </c>
      <c r="BX41" s="240">
        <f t="shared" si="48"/>
        <v>3.8333333333333335</v>
      </c>
      <c r="BY41" s="239">
        <f t="shared" si="49"/>
        <v>4.166666666666667</v>
      </c>
      <c r="BZ41" s="241">
        <f t="shared" si="50"/>
        <v>4.5</v>
      </c>
      <c r="CA41" s="239">
        <f t="shared" si="51"/>
        <v>4.166666666666667</v>
      </c>
      <c r="CB41" s="241">
        <f t="shared" si="52"/>
        <v>3.6666666666666665</v>
      </c>
      <c r="CC41" s="240">
        <f t="shared" si="53"/>
        <v>4.833333333333333</v>
      </c>
      <c r="CD41" s="240">
        <f t="shared" si="54"/>
        <v>4.333333333333333</v>
      </c>
      <c r="CE41" s="240">
        <f t="shared" si="55"/>
        <v>4.2</v>
      </c>
      <c r="CF41" s="242">
        <f t="shared" si="56"/>
        <v>4.666666666666667</v>
      </c>
      <c r="CG41" s="242">
        <f t="shared" si="57"/>
        <v>4.833333333333333</v>
      </c>
      <c r="CH41" s="247">
        <f t="shared" si="58"/>
        <v>6</v>
      </c>
      <c r="CI41" s="60"/>
      <c r="CJ41" s="276">
        <f t="shared" si="59"/>
        <v>3.9333333333333336</v>
      </c>
      <c r="CK41" s="277">
        <f t="shared" si="60"/>
        <v>4.6944444444444438</v>
      </c>
      <c r="CL41" s="276">
        <f t="shared" si="61"/>
        <v>4.2666666666666666</v>
      </c>
      <c r="CM41" s="277">
        <f t="shared" si="62"/>
        <v>4.3333333333333339</v>
      </c>
      <c r="CN41" s="276">
        <f t="shared" si="63"/>
        <v>3.0999999999999996</v>
      </c>
      <c r="CO41" s="277">
        <f t="shared" si="64"/>
        <v>3.916666666666667</v>
      </c>
      <c r="CP41" s="276">
        <f t="shared" si="65"/>
        <v>3.6</v>
      </c>
      <c r="CQ41" s="277">
        <f t="shared" si="66"/>
        <v>4.4555555555555557</v>
      </c>
      <c r="CR41" s="276">
        <f t="shared" si="67"/>
        <v>4.2</v>
      </c>
      <c r="CS41" s="277">
        <f t="shared" si="68"/>
        <v>4.666666666666667</v>
      </c>
      <c r="CT41" s="276">
        <f t="shared" si="69"/>
        <v>4</v>
      </c>
      <c r="CU41" s="277">
        <f t="shared" si="70"/>
        <v>4.833333333333333</v>
      </c>
      <c r="CV41" s="276">
        <f t="shared" si="71"/>
        <v>3.8499999999999996</v>
      </c>
      <c r="CW41" s="278">
        <f t="shared" si="72"/>
        <v>4.4833333333333334</v>
      </c>
    </row>
    <row r="42" spans="2:101" ht="30" customHeight="1">
      <c r="B42" s="195">
        <v>44</v>
      </c>
      <c r="C42" s="196">
        <v>44742</v>
      </c>
      <c r="D42" s="195" t="s">
        <v>134</v>
      </c>
      <c r="E42" s="195" t="s">
        <v>94</v>
      </c>
      <c r="F42" s="195" t="s">
        <v>96</v>
      </c>
      <c r="G42" s="195" t="s">
        <v>24</v>
      </c>
      <c r="H42" s="197" t="s">
        <v>83</v>
      </c>
      <c r="I42" s="207">
        <v>5</v>
      </c>
      <c r="J42" s="208">
        <v>3</v>
      </c>
      <c r="K42" s="208">
        <v>4</v>
      </c>
      <c r="L42" s="208">
        <v>4</v>
      </c>
      <c r="M42" s="208">
        <v>5</v>
      </c>
      <c r="N42" s="208"/>
      <c r="O42" s="207">
        <v>3</v>
      </c>
      <c r="P42" s="209">
        <v>3</v>
      </c>
      <c r="Q42" s="207">
        <v>4</v>
      </c>
      <c r="R42" s="209">
        <v>4</v>
      </c>
      <c r="S42" s="208">
        <v>4</v>
      </c>
      <c r="T42" s="208">
        <v>5</v>
      </c>
      <c r="U42" s="208">
        <v>4</v>
      </c>
      <c r="V42" s="210">
        <v>5</v>
      </c>
      <c r="W42" s="210">
        <v>4</v>
      </c>
      <c r="X42" s="62"/>
      <c r="Y42" s="249" t="s">
        <v>162</v>
      </c>
      <c r="Z42" s="250" t="s">
        <v>163</v>
      </c>
      <c r="AA42" s="250" t="s">
        <v>128</v>
      </c>
      <c r="AB42" s="239">
        <f t="shared" si="4"/>
        <v>4.5999999999999996</v>
      </c>
      <c r="AC42" s="240">
        <f t="shared" si="5"/>
        <v>4.8</v>
      </c>
      <c r="AD42" s="240">
        <f t="shared" si="6"/>
        <v>4.75</v>
      </c>
      <c r="AE42" s="240">
        <f t="shared" si="7"/>
        <v>4.5999999999999996</v>
      </c>
      <c r="AF42" s="240">
        <f t="shared" si="8"/>
        <v>4.5</v>
      </c>
      <c r="AG42" s="240">
        <f t="shared" si="9"/>
        <v>3</v>
      </c>
      <c r="AH42" s="239">
        <f t="shared" si="10"/>
        <v>4.333333333333333</v>
      </c>
      <c r="AI42" s="241">
        <f t="shared" si="11"/>
        <v>4.5</v>
      </c>
      <c r="AJ42" s="239">
        <f t="shared" si="12"/>
        <v>4.333333333333333</v>
      </c>
      <c r="AK42" s="241">
        <f t="shared" si="13"/>
        <v>3.1666666666666665</v>
      </c>
      <c r="AL42" s="240">
        <f t="shared" si="14"/>
        <v>4.666666666666667</v>
      </c>
      <c r="AM42" s="240">
        <f t="shared" si="15"/>
        <v>3.8333333333333335</v>
      </c>
      <c r="AN42" s="240">
        <f t="shared" si="16"/>
        <v>3.8333333333333335</v>
      </c>
      <c r="AO42" s="242">
        <f t="shared" si="17"/>
        <v>4.166666666666667</v>
      </c>
      <c r="AP42" s="242">
        <f t="shared" si="18"/>
        <v>4.5</v>
      </c>
      <c r="AQ42" s="240"/>
      <c r="AR42" s="243">
        <f t="shared" si="19"/>
        <v>4.375</v>
      </c>
      <c r="AS42" s="244">
        <f t="shared" si="20"/>
        <v>4.4166666666666661</v>
      </c>
      <c r="AT42" s="244">
        <f t="shared" si="21"/>
        <v>3.75</v>
      </c>
      <c r="AU42" s="244">
        <f t="shared" si="22"/>
        <v>4.1111111111111116</v>
      </c>
      <c r="AV42" s="244">
        <f t="shared" si="23"/>
        <v>4.166666666666667</v>
      </c>
      <c r="AW42" s="245">
        <f t="shared" si="24"/>
        <v>4.5</v>
      </c>
      <c r="AX42" s="246">
        <f t="shared" si="25"/>
        <v>4.2199074074074074</v>
      </c>
      <c r="AY42" s="247">
        <f t="shared" si="26"/>
        <v>6</v>
      </c>
      <c r="AZ42" s="60"/>
      <c r="BA42" s="60"/>
      <c r="BB42" s="239">
        <f t="shared" si="27"/>
        <v>4.666666666666667</v>
      </c>
      <c r="BC42" s="240">
        <f t="shared" si="28"/>
        <v>5</v>
      </c>
      <c r="BD42" s="240">
        <f t="shared" si="29"/>
        <v>4.5</v>
      </c>
      <c r="BE42" s="240">
        <f t="shared" si="30"/>
        <v>4.666666666666667</v>
      </c>
      <c r="BF42" s="240">
        <f t="shared" si="31"/>
        <v>4.5</v>
      </c>
      <c r="BG42" s="240">
        <f t="shared" si="32"/>
        <v>4</v>
      </c>
      <c r="BH42" s="239">
        <f t="shared" si="33"/>
        <v>4.25</v>
      </c>
      <c r="BI42" s="241">
        <f t="shared" si="34"/>
        <v>4.5</v>
      </c>
      <c r="BJ42" s="239">
        <f t="shared" si="35"/>
        <v>4.25</v>
      </c>
      <c r="BK42" s="241">
        <f t="shared" si="36"/>
        <v>2.75</v>
      </c>
      <c r="BL42" s="240">
        <f t="shared" si="37"/>
        <v>4.75</v>
      </c>
      <c r="BM42" s="240">
        <f t="shared" si="38"/>
        <v>3.5</v>
      </c>
      <c r="BN42" s="240">
        <f t="shared" si="39"/>
        <v>3.5</v>
      </c>
      <c r="BO42" s="242">
        <f t="shared" si="40"/>
        <v>4</v>
      </c>
      <c r="BP42" s="242">
        <f t="shared" si="41"/>
        <v>4.5</v>
      </c>
      <c r="BQ42" s="247">
        <f t="shared" si="42"/>
        <v>4</v>
      </c>
      <c r="BR42" s="265"/>
      <c r="BS42" s="239">
        <f t="shared" si="43"/>
        <v>4.5</v>
      </c>
      <c r="BT42" s="240">
        <f t="shared" si="44"/>
        <v>4.5</v>
      </c>
      <c r="BU42" s="240">
        <f t="shared" si="45"/>
        <v>5</v>
      </c>
      <c r="BV42" s="240">
        <f t="shared" si="46"/>
        <v>4.5</v>
      </c>
      <c r="BW42" s="240">
        <f t="shared" si="47"/>
        <v>4.5</v>
      </c>
      <c r="BX42" s="240">
        <f t="shared" si="48"/>
        <v>1</v>
      </c>
      <c r="BY42" s="239">
        <f t="shared" si="49"/>
        <v>4.5</v>
      </c>
      <c r="BZ42" s="241">
        <f t="shared" si="50"/>
        <v>4.5</v>
      </c>
      <c r="CA42" s="239">
        <f t="shared" si="51"/>
        <v>4.5</v>
      </c>
      <c r="CB42" s="241">
        <f t="shared" si="52"/>
        <v>4</v>
      </c>
      <c r="CC42" s="240">
        <f t="shared" si="53"/>
        <v>4.5</v>
      </c>
      <c r="CD42" s="240">
        <f t="shared" si="54"/>
        <v>4.5</v>
      </c>
      <c r="CE42" s="240">
        <f t="shared" si="55"/>
        <v>4.5</v>
      </c>
      <c r="CF42" s="242">
        <f t="shared" si="56"/>
        <v>4.5</v>
      </c>
      <c r="CG42" s="242">
        <f t="shared" si="57"/>
        <v>4.5</v>
      </c>
      <c r="CH42" s="247">
        <f t="shared" si="58"/>
        <v>2</v>
      </c>
      <c r="CI42" s="60"/>
      <c r="CJ42" s="276">
        <f t="shared" si="59"/>
        <v>4.5555555555555562</v>
      </c>
      <c r="CK42" s="277">
        <f t="shared" si="60"/>
        <v>4</v>
      </c>
      <c r="CL42" s="276">
        <f t="shared" si="61"/>
        <v>4.375</v>
      </c>
      <c r="CM42" s="277">
        <f t="shared" si="62"/>
        <v>4.5</v>
      </c>
      <c r="CN42" s="276">
        <f t="shared" si="63"/>
        <v>3.5</v>
      </c>
      <c r="CO42" s="277">
        <f t="shared" si="64"/>
        <v>4.25</v>
      </c>
      <c r="CP42" s="276">
        <f t="shared" si="65"/>
        <v>3.9166666666666665</v>
      </c>
      <c r="CQ42" s="277">
        <f t="shared" si="66"/>
        <v>4.5</v>
      </c>
      <c r="CR42" s="276">
        <f t="shared" si="67"/>
        <v>4</v>
      </c>
      <c r="CS42" s="277">
        <f t="shared" si="68"/>
        <v>4.5</v>
      </c>
      <c r="CT42" s="276">
        <f t="shared" si="69"/>
        <v>4.5</v>
      </c>
      <c r="CU42" s="277">
        <f t="shared" si="70"/>
        <v>4.5</v>
      </c>
      <c r="CV42" s="276">
        <f t="shared" si="71"/>
        <v>4.1412037037037042</v>
      </c>
      <c r="CW42" s="278">
        <f t="shared" si="72"/>
        <v>4.375</v>
      </c>
    </row>
    <row r="43" spans="2:101" ht="30" customHeight="1">
      <c r="B43" s="195">
        <v>46</v>
      </c>
      <c r="C43" s="196">
        <v>44742</v>
      </c>
      <c r="D43" s="195" t="s">
        <v>134</v>
      </c>
      <c r="E43" s="195" t="s">
        <v>94</v>
      </c>
      <c r="F43" s="195" t="s">
        <v>97</v>
      </c>
      <c r="G43" s="195" t="s">
        <v>159</v>
      </c>
      <c r="H43" s="197" t="s">
        <v>64</v>
      </c>
      <c r="I43" s="207">
        <v>5</v>
      </c>
      <c r="J43" s="208">
        <v>4</v>
      </c>
      <c r="K43" s="208">
        <v>4</v>
      </c>
      <c r="L43" s="208">
        <v>5</v>
      </c>
      <c r="M43" s="208">
        <v>4</v>
      </c>
      <c r="N43" s="208">
        <v>3</v>
      </c>
      <c r="O43" s="207">
        <v>4</v>
      </c>
      <c r="P43" s="209">
        <v>3</v>
      </c>
      <c r="Q43" s="207">
        <v>4</v>
      </c>
      <c r="R43" s="209"/>
      <c r="S43" s="208">
        <v>3</v>
      </c>
      <c r="T43" s="208">
        <v>3</v>
      </c>
      <c r="U43" s="208">
        <v>4</v>
      </c>
      <c r="V43" s="210">
        <v>4</v>
      </c>
      <c r="W43" s="210">
        <v>4</v>
      </c>
      <c r="X43" s="62"/>
      <c r="Y43" s="238" t="s">
        <v>47</v>
      </c>
      <c r="Z43" s="197" t="s">
        <v>69</v>
      </c>
      <c r="AA43" s="197" t="s">
        <v>129</v>
      </c>
      <c r="AB43" s="239">
        <f t="shared" si="4"/>
        <v>4.333333333333333</v>
      </c>
      <c r="AC43" s="240">
        <f t="shared" si="5"/>
        <v>4.2222222222222223</v>
      </c>
      <c r="AD43" s="240">
        <f t="shared" si="6"/>
        <v>4.2222222222222223</v>
      </c>
      <c r="AE43" s="240">
        <f t="shared" si="7"/>
        <v>4.333333333333333</v>
      </c>
      <c r="AF43" s="240">
        <f t="shared" si="8"/>
        <v>4.2222222222222223</v>
      </c>
      <c r="AG43" s="240">
        <f t="shared" si="9"/>
        <v>3.5555555555555554</v>
      </c>
      <c r="AH43" s="239">
        <f t="shared" si="10"/>
        <v>3.4444444444444446</v>
      </c>
      <c r="AI43" s="241">
        <f t="shared" si="11"/>
        <v>3.7777777777777777</v>
      </c>
      <c r="AJ43" s="239">
        <f t="shared" si="12"/>
        <v>4.1111111111111107</v>
      </c>
      <c r="AK43" s="241">
        <f t="shared" si="13"/>
        <v>4</v>
      </c>
      <c r="AL43" s="240">
        <f t="shared" si="14"/>
        <v>4.4444444444444446</v>
      </c>
      <c r="AM43" s="240">
        <f t="shared" si="15"/>
        <v>3.5555555555555554</v>
      </c>
      <c r="AN43" s="240">
        <f t="shared" si="16"/>
        <v>3.5555555555555554</v>
      </c>
      <c r="AO43" s="242">
        <f t="shared" si="17"/>
        <v>4.2222222222222223</v>
      </c>
      <c r="AP43" s="242">
        <f t="shared" si="18"/>
        <v>4.4444444444444446</v>
      </c>
      <c r="AQ43" s="240"/>
      <c r="AR43" s="243">
        <f t="shared" si="19"/>
        <v>4.1481481481481479</v>
      </c>
      <c r="AS43" s="244">
        <f t="shared" si="20"/>
        <v>3.6111111111111112</v>
      </c>
      <c r="AT43" s="244">
        <f t="shared" si="21"/>
        <v>4.0555555555555554</v>
      </c>
      <c r="AU43" s="244">
        <f t="shared" si="22"/>
        <v>3.8518518518518516</v>
      </c>
      <c r="AV43" s="244">
        <f t="shared" si="23"/>
        <v>4.2222222222222223</v>
      </c>
      <c r="AW43" s="245">
        <f t="shared" si="24"/>
        <v>4.4444444444444446</v>
      </c>
      <c r="AX43" s="246">
        <f t="shared" si="25"/>
        <v>4.0555555555555562</v>
      </c>
      <c r="AY43" s="247">
        <f t="shared" si="26"/>
        <v>9</v>
      </c>
      <c r="AZ43" s="60"/>
      <c r="BA43" s="60"/>
      <c r="BB43" s="239">
        <f t="shared" si="27"/>
        <v>4</v>
      </c>
      <c r="BC43" s="240">
        <f t="shared" si="28"/>
        <v>3.5</v>
      </c>
      <c r="BD43" s="240">
        <f t="shared" si="29"/>
        <v>3.5</v>
      </c>
      <c r="BE43" s="240">
        <f t="shared" si="30"/>
        <v>3.75</v>
      </c>
      <c r="BF43" s="240">
        <f t="shared" si="31"/>
        <v>3.75</v>
      </c>
      <c r="BG43" s="240">
        <f t="shared" si="32"/>
        <v>3.75</v>
      </c>
      <c r="BH43" s="239">
        <f t="shared" si="33"/>
        <v>3.25</v>
      </c>
      <c r="BI43" s="241">
        <f t="shared" si="34"/>
        <v>3</v>
      </c>
      <c r="BJ43" s="239">
        <f t="shared" si="35"/>
        <v>4.25</v>
      </c>
      <c r="BK43" s="241">
        <f t="shared" si="36"/>
        <v>4</v>
      </c>
      <c r="BL43" s="240">
        <f t="shared" si="37"/>
        <v>4</v>
      </c>
      <c r="BM43" s="240">
        <f t="shared" si="38"/>
        <v>3.5</v>
      </c>
      <c r="BN43" s="240">
        <f t="shared" si="39"/>
        <v>3.75</v>
      </c>
      <c r="BO43" s="242">
        <f t="shared" si="40"/>
        <v>3.75</v>
      </c>
      <c r="BP43" s="242">
        <f t="shared" si="41"/>
        <v>4</v>
      </c>
      <c r="BQ43" s="247">
        <f t="shared" si="42"/>
        <v>4</v>
      </c>
      <c r="BR43" s="266"/>
      <c r="BS43" s="239">
        <f t="shared" si="43"/>
        <v>4.5</v>
      </c>
      <c r="BT43" s="240">
        <f t="shared" si="44"/>
        <v>5</v>
      </c>
      <c r="BU43" s="240">
        <f t="shared" si="45"/>
        <v>4.75</v>
      </c>
      <c r="BV43" s="240">
        <f t="shared" si="46"/>
        <v>4.75</v>
      </c>
      <c r="BW43" s="240">
        <f t="shared" si="47"/>
        <v>5</v>
      </c>
      <c r="BX43" s="240">
        <f t="shared" si="48"/>
        <v>3.5</v>
      </c>
      <c r="BY43" s="239">
        <f t="shared" si="49"/>
        <v>3.5</v>
      </c>
      <c r="BZ43" s="241">
        <f t="shared" si="50"/>
        <v>4.5</v>
      </c>
      <c r="CA43" s="239">
        <f t="shared" si="51"/>
        <v>3.75</v>
      </c>
      <c r="CB43" s="241">
        <f t="shared" si="52"/>
        <v>4</v>
      </c>
      <c r="CC43" s="240">
        <f t="shared" si="53"/>
        <v>5</v>
      </c>
      <c r="CD43" s="240">
        <f t="shared" si="54"/>
        <v>3.5</v>
      </c>
      <c r="CE43" s="240">
        <f t="shared" si="55"/>
        <v>3.25</v>
      </c>
      <c r="CF43" s="242">
        <f t="shared" si="56"/>
        <v>4.75</v>
      </c>
      <c r="CG43" s="242">
        <f t="shared" si="57"/>
        <v>5</v>
      </c>
      <c r="CH43" s="247">
        <f t="shared" si="58"/>
        <v>4</v>
      </c>
      <c r="CI43" s="60"/>
      <c r="CJ43" s="279">
        <f t="shared" si="59"/>
        <v>3.7083333333333335</v>
      </c>
      <c r="CK43" s="277">
        <f t="shared" si="60"/>
        <v>4.583333333333333</v>
      </c>
      <c r="CL43" s="279">
        <f t="shared" si="61"/>
        <v>3.125</v>
      </c>
      <c r="CM43" s="277">
        <f t="shared" si="62"/>
        <v>4</v>
      </c>
      <c r="CN43" s="279">
        <f t="shared" si="63"/>
        <v>4.125</v>
      </c>
      <c r="CO43" s="277">
        <f t="shared" si="64"/>
        <v>3.875</v>
      </c>
      <c r="CP43" s="279">
        <f t="shared" si="65"/>
        <v>3.75</v>
      </c>
      <c r="CQ43" s="277">
        <f t="shared" si="66"/>
        <v>3.9166666666666665</v>
      </c>
      <c r="CR43" s="279">
        <f t="shared" si="67"/>
        <v>3.75</v>
      </c>
      <c r="CS43" s="277">
        <f t="shared" si="68"/>
        <v>4.75</v>
      </c>
      <c r="CT43" s="279">
        <f t="shared" si="69"/>
        <v>4</v>
      </c>
      <c r="CU43" s="277">
        <f t="shared" si="70"/>
        <v>5</v>
      </c>
      <c r="CV43" s="276">
        <f t="shared" si="71"/>
        <v>3.7430555555555558</v>
      </c>
      <c r="CW43" s="278">
        <f t="shared" si="72"/>
        <v>4.354166666666667</v>
      </c>
    </row>
    <row r="44" spans="2:101" ht="30" customHeight="1">
      <c r="B44" s="195">
        <v>47</v>
      </c>
      <c r="C44" s="196">
        <v>44742</v>
      </c>
      <c r="D44" s="195" t="s">
        <v>134</v>
      </c>
      <c r="E44" s="195" t="s">
        <v>94</v>
      </c>
      <c r="F44" s="195" t="s">
        <v>97</v>
      </c>
      <c r="G44" s="195" t="s">
        <v>32</v>
      </c>
      <c r="H44" s="197" t="s">
        <v>61</v>
      </c>
      <c r="I44" s="207">
        <v>5</v>
      </c>
      <c r="J44" s="208">
        <v>5</v>
      </c>
      <c r="K44" s="208">
        <v>5</v>
      </c>
      <c r="L44" s="208">
        <v>5</v>
      </c>
      <c r="M44" s="208">
        <v>4</v>
      </c>
      <c r="N44" s="208">
        <v>5</v>
      </c>
      <c r="O44" s="207">
        <v>4</v>
      </c>
      <c r="P44" s="209">
        <v>4</v>
      </c>
      <c r="Q44" s="207">
        <v>5</v>
      </c>
      <c r="R44" s="209">
        <v>5</v>
      </c>
      <c r="S44" s="208">
        <v>5</v>
      </c>
      <c r="T44" s="208">
        <v>5</v>
      </c>
      <c r="U44" s="208">
        <v>5</v>
      </c>
      <c r="V44" s="210">
        <v>4</v>
      </c>
      <c r="W44" s="210">
        <v>5</v>
      </c>
      <c r="X44" s="62"/>
      <c r="Y44" s="238" t="s">
        <v>35</v>
      </c>
      <c r="Z44" s="197" t="s">
        <v>56</v>
      </c>
      <c r="AA44" s="197" t="s">
        <v>128</v>
      </c>
      <c r="AB44" s="239">
        <f t="shared" si="4"/>
        <v>4.9090909090909092</v>
      </c>
      <c r="AC44" s="240">
        <f t="shared" si="5"/>
        <v>4.8</v>
      </c>
      <c r="AD44" s="240">
        <f t="shared" si="6"/>
        <v>3.8333333333333335</v>
      </c>
      <c r="AE44" s="240">
        <f t="shared" si="7"/>
        <v>4.7272727272727275</v>
      </c>
      <c r="AF44" s="240">
        <f t="shared" si="8"/>
        <v>4.583333333333333</v>
      </c>
      <c r="AG44" s="240">
        <f t="shared" si="9"/>
        <v>2.875</v>
      </c>
      <c r="AH44" s="239">
        <f t="shared" si="10"/>
        <v>4.2727272727272725</v>
      </c>
      <c r="AI44" s="241">
        <f t="shared" si="11"/>
        <v>4.5454545454545459</v>
      </c>
      <c r="AJ44" s="239">
        <f t="shared" si="12"/>
        <v>4.5454545454545459</v>
      </c>
      <c r="AK44" s="241">
        <f t="shared" si="13"/>
        <v>3</v>
      </c>
      <c r="AL44" s="240">
        <f t="shared" si="14"/>
        <v>4.3</v>
      </c>
      <c r="AM44" s="240">
        <f t="shared" si="15"/>
        <v>4.166666666666667</v>
      </c>
      <c r="AN44" s="240">
        <f t="shared" si="16"/>
        <v>4.7272727272727275</v>
      </c>
      <c r="AO44" s="242">
        <f t="shared" si="17"/>
        <v>4.6363636363636367</v>
      </c>
      <c r="AP44" s="242">
        <f t="shared" si="18"/>
        <v>4.833333333333333</v>
      </c>
      <c r="AQ44" s="240"/>
      <c r="AR44" s="243">
        <f t="shared" si="19"/>
        <v>4.28800505050505</v>
      </c>
      <c r="AS44" s="244">
        <f t="shared" si="20"/>
        <v>4.4090909090909092</v>
      </c>
      <c r="AT44" s="244">
        <f t="shared" si="21"/>
        <v>3.7727272727272729</v>
      </c>
      <c r="AU44" s="244">
        <f t="shared" si="22"/>
        <v>4.3979797979797981</v>
      </c>
      <c r="AV44" s="244">
        <f t="shared" si="23"/>
        <v>4.6363636363636367</v>
      </c>
      <c r="AW44" s="245">
        <f t="shared" si="24"/>
        <v>4.833333333333333</v>
      </c>
      <c r="AX44" s="246">
        <f t="shared" si="25"/>
        <v>4.3895833333333334</v>
      </c>
      <c r="AY44" s="247">
        <f t="shared" si="26"/>
        <v>12</v>
      </c>
      <c r="AZ44" s="60"/>
      <c r="BA44" s="60"/>
      <c r="BB44" s="239">
        <f t="shared" si="27"/>
        <v>4.833333333333333</v>
      </c>
      <c r="BC44" s="240">
        <f t="shared" si="28"/>
        <v>4.833333333333333</v>
      </c>
      <c r="BD44" s="240">
        <f t="shared" si="29"/>
        <v>3.3333333333333335</v>
      </c>
      <c r="BE44" s="240">
        <f t="shared" si="30"/>
        <v>4.5</v>
      </c>
      <c r="BF44" s="240">
        <f t="shared" si="31"/>
        <v>4.5</v>
      </c>
      <c r="BG44" s="240">
        <f t="shared" si="32"/>
        <v>2.5</v>
      </c>
      <c r="BH44" s="239">
        <f t="shared" si="33"/>
        <v>4.333333333333333</v>
      </c>
      <c r="BI44" s="241">
        <f t="shared" si="34"/>
        <v>4.333333333333333</v>
      </c>
      <c r="BJ44" s="239">
        <f t="shared" si="35"/>
        <v>4.666666666666667</v>
      </c>
      <c r="BK44" s="241">
        <f t="shared" si="36"/>
        <v>2.5</v>
      </c>
      <c r="BL44" s="240">
        <f t="shared" si="37"/>
        <v>4</v>
      </c>
      <c r="BM44" s="240">
        <f t="shared" si="38"/>
        <v>4.166666666666667</v>
      </c>
      <c r="BN44" s="240">
        <f t="shared" si="39"/>
        <v>4.5</v>
      </c>
      <c r="BO44" s="242">
        <f t="shared" si="40"/>
        <v>4.5</v>
      </c>
      <c r="BP44" s="242">
        <f t="shared" si="41"/>
        <v>4.833333333333333</v>
      </c>
      <c r="BQ44" s="247">
        <f t="shared" si="42"/>
        <v>6</v>
      </c>
      <c r="BR44" s="265"/>
      <c r="BS44" s="239">
        <f t="shared" si="43"/>
        <v>5</v>
      </c>
      <c r="BT44" s="240">
        <f t="shared" si="44"/>
        <v>5</v>
      </c>
      <c r="BU44" s="240">
        <f t="shared" si="45"/>
        <v>4.333333333333333</v>
      </c>
      <c r="BV44" s="240">
        <f t="shared" si="46"/>
        <v>5</v>
      </c>
      <c r="BW44" s="240">
        <f t="shared" si="47"/>
        <v>4.75</v>
      </c>
      <c r="BX44" s="240">
        <f t="shared" si="48"/>
        <v>3.6666666666666665</v>
      </c>
      <c r="BY44" s="239">
        <f t="shared" si="49"/>
        <v>5</v>
      </c>
      <c r="BZ44" s="241">
        <f t="shared" si="50"/>
        <v>5</v>
      </c>
      <c r="CA44" s="239">
        <f t="shared" si="51"/>
        <v>4.75</v>
      </c>
      <c r="CB44" s="241">
        <f t="shared" si="52"/>
        <v>4.25</v>
      </c>
      <c r="CC44" s="240">
        <f t="shared" si="53"/>
        <v>4.666666666666667</v>
      </c>
      <c r="CD44" s="240">
        <f t="shared" si="54"/>
        <v>4.75</v>
      </c>
      <c r="CE44" s="240">
        <f t="shared" si="55"/>
        <v>5</v>
      </c>
      <c r="CF44" s="242">
        <f t="shared" si="56"/>
        <v>4.75</v>
      </c>
      <c r="CG44" s="242">
        <f t="shared" si="57"/>
        <v>5</v>
      </c>
      <c r="CH44" s="247">
        <f t="shared" si="58"/>
        <v>4</v>
      </c>
      <c r="CI44" s="60"/>
      <c r="CJ44" s="279">
        <f t="shared" si="59"/>
        <v>4.083333333333333</v>
      </c>
      <c r="CK44" s="277">
        <f t="shared" si="60"/>
        <v>4.625</v>
      </c>
      <c r="CL44" s="279">
        <f t="shared" si="61"/>
        <v>4.333333333333333</v>
      </c>
      <c r="CM44" s="277">
        <f t="shared" si="62"/>
        <v>5</v>
      </c>
      <c r="CN44" s="279">
        <f t="shared" si="63"/>
        <v>3.5833333333333335</v>
      </c>
      <c r="CO44" s="277">
        <f t="shared" si="64"/>
        <v>4.5</v>
      </c>
      <c r="CP44" s="279">
        <f t="shared" si="65"/>
        <v>4.2222222222222223</v>
      </c>
      <c r="CQ44" s="277">
        <f t="shared" si="66"/>
        <v>4.8055555555555562</v>
      </c>
      <c r="CR44" s="279">
        <f t="shared" si="67"/>
        <v>4.5</v>
      </c>
      <c r="CS44" s="277">
        <f t="shared" si="68"/>
        <v>4.75</v>
      </c>
      <c r="CT44" s="279">
        <f t="shared" si="69"/>
        <v>4.833333333333333</v>
      </c>
      <c r="CU44" s="277">
        <f t="shared" si="70"/>
        <v>5</v>
      </c>
      <c r="CV44" s="276">
        <f t="shared" si="71"/>
        <v>4.2592592592592586</v>
      </c>
      <c r="CW44" s="278">
        <f t="shared" si="72"/>
        <v>4.7800925925925926</v>
      </c>
    </row>
    <row r="45" spans="2:101" ht="30" customHeight="1">
      <c r="B45" s="195">
        <v>48</v>
      </c>
      <c r="C45" s="196">
        <v>44742</v>
      </c>
      <c r="D45" s="195" t="s">
        <v>134</v>
      </c>
      <c r="E45" s="195" t="s">
        <v>94</v>
      </c>
      <c r="F45" s="195" t="s">
        <v>97</v>
      </c>
      <c r="G45" s="195" t="s">
        <v>24</v>
      </c>
      <c r="H45" s="197" t="s">
        <v>83</v>
      </c>
      <c r="I45" s="207">
        <v>4</v>
      </c>
      <c r="J45" s="208">
        <v>5</v>
      </c>
      <c r="K45" s="208">
        <v>5</v>
      </c>
      <c r="L45" s="208">
        <v>5</v>
      </c>
      <c r="M45" s="208">
        <v>4</v>
      </c>
      <c r="N45" s="208">
        <v>5</v>
      </c>
      <c r="O45" s="207">
        <v>3</v>
      </c>
      <c r="P45" s="209">
        <v>4</v>
      </c>
      <c r="Q45" s="207">
        <v>5</v>
      </c>
      <c r="R45" s="209">
        <v>5</v>
      </c>
      <c r="S45" s="208">
        <v>5</v>
      </c>
      <c r="T45" s="208">
        <v>5</v>
      </c>
      <c r="U45" s="208">
        <v>5</v>
      </c>
      <c r="V45" s="210">
        <v>4</v>
      </c>
      <c r="W45" s="210">
        <v>4</v>
      </c>
      <c r="X45" s="62"/>
      <c r="Y45" s="255"/>
      <c r="Z45" s="256"/>
      <c r="AA45" s="256"/>
      <c r="AB45" s="239"/>
      <c r="AC45" s="240"/>
      <c r="AD45" s="240"/>
      <c r="AE45" s="240"/>
      <c r="AF45" s="240"/>
      <c r="AG45" s="240"/>
      <c r="AH45" s="239"/>
      <c r="AI45" s="241"/>
      <c r="AJ45" s="239"/>
      <c r="AK45" s="241"/>
      <c r="AL45" s="240"/>
      <c r="AM45" s="240"/>
      <c r="AN45" s="240"/>
      <c r="AO45" s="242"/>
      <c r="AP45" s="242"/>
      <c r="AQ45" s="240"/>
      <c r="AR45" s="251"/>
      <c r="AS45" s="252"/>
      <c r="AT45" s="252"/>
      <c r="AU45" s="252"/>
      <c r="AV45" s="252"/>
      <c r="AW45" s="253"/>
      <c r="AX45" s="208"/>
      <c r="AY45" s="254">
        <f>SUM(AY6:AY44)</f>
        <v>496</v>
      </c>
      <c r="AZ45" s="60"/>
      <c r="BA45" s="60"/>
      <c r="BB45" s="267"/>
      <c r="BC45" s="268"/>
      <c r="BD45" s="268"/>
      <c r="BE45" s="268"/>
      <c r="BF45" s="268"/>
      <c r="BG45" s="268"/>
      <c r="BH45" s="267"/>
      <c r="BI45" s="269"/>
      <c r="BJ45" s="267"/>
      <c r="BK45" s="269"/>
      <c r="BL45" s="268"/>
      <c r="BM45" s="268"/>
      <c r="BN45" s="268"/>
      <c r="BO45" s="270"/>
      <c r="BP45" s="270"/>
      <c r="BQ45" s="254">
        <f>SUM(BQ6:BQ44)</f>
        <v>207</v>
      </c>
      <c r="BR45" s="271"/>
      <c r="BS45" s="267"/>
      <c r="BT45" s="268"/>
      <c r="BU45" s="268"/>
      <c r="BV45" s="268"/>
      <c r="BW45" s="268"/>
      <c r="BX45" s="268"/>
      <c r="BY45" s="267"/>
      <c r="BZ45" s="269"/>
      <c r="CA45" s="267"/>
      <c r="CB45" s="269"/>
      <c r="CC45" s="268"/>
      <c r="CD45" s="268"/>
      <c r="CE45" s="268"/>
      <c r="CF45" s="270"/>
      <c r="CG45" s="270"/>
      <c r="CH45" s="254">
        <f>SUM(CH6:CH44)</f>
        <v>262</v>
      </c>
      <c r="CI45" s="60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20"/>
      <c r="CU45" s="20"/>
      <c r="CV45" s="20"/>
      <c r="CW45" s="20"/>
    </row>
    <row r="46" spans="2:101" ht="30" customHeight="1">
      <c r="B46" s="195">
        <v>49</v>
      </c>
      <c r="C46" s="196">
        <v>44742</v>
      </c>
      <c r="D46" s="195" t="s">
        <v>133</v>
      </c>
      <c r="E46" s="195" t="s">
        <v>95</v>
      </c>
      <c r="F46" s="195" t="s">
        <v>97</v>
      </c>
      <c r="G46" s="195" t="s">
        <v>22</v>
      </c>
      <c r="H46" s="197" t="s">
        <v>67</v>
      </c>
      <c r="I46" s="207">
        <v>1</v>
      </c>
      <c r="J46" s="208">
        <v>2</v>
      </c>
      <c r="K46" s="208">
        <v>3</v>
      </c>
      <c r="L46" s="208">
        <v>2</v>
      </c>
      <c r="M46" s="208">
        <v>5</v>
      </c>
      <c r="N46" s="208">
        <v>2</v>
      </c>
      <c r="O46" s="207">
        <v>1</v>
      </c>
      <c r="P46" s="209">
        <v>1</v>
      </c>
      <c r="Q46" s="207">
        <v>3</v>
      </c>
      <c r="R46" s="209">
        <v>4</v>
      </c>
      <c r="S46" s="208">
        <v>4</v>
      </c>
      <c r="T46" s="208">
        <v>1</v>
      </c>
      <c r="U46" s="208">
        <v>1</v>
      </c>
      <c r="V46" s="210">
        <v>5</v>
      </c>
      <c r="W46" s="210">
        <v>3</v>
      </c>
      <c r="X46" s="62"/>
      <c r="AB46" s="56"/>
      <c r="AC46" s="56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8"/>
      <c r="AS46" s="228"/>
      <c r="AT46" s="228"/>
      <c r="AU46" s="228"/>
      <c r="AV46" s="228"/>
      <c r="AW46" s="228"/>
      <c r="AX46" s="228"/>
      <c r="AY46" s="228"/>
      <c r="AZ46" s="60"/>
      <c r="BA46" s="60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60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60"/>
      <c r="CJ46" s="280" t="s">
        <v>214</v>
      </c>
      <c r="CK46" s="46"/>
      <c r="CL46" s="46"/>
      <c r="CM46" s="46"/>
      <c r="CN46" s="46"/>
      <c r="CO46" s="46"/>
      <c r="CP46" s="46"/>
      <c r="CQ46" s="46"/>
      <c r="CR46" s="46"/>
      <c r="CS46" s="46"/>
      <c r="CT46" s="20"/>
      <c r="CU46" s="20"/>
      <c r="CV46" s="281" t="s">
        <v>215</v>
      </c>
      <c r="CW46" s="281"/>
    </row>
    <row r="47" spans="2:101" ht="30" customHeight="1">
      <c r="B47" s="195">
        <v>50</v>
      </c>
      <c r="C47" s="196">
        <v>44742</v>
      </c>
      <c r="D47" s="195" t="s">
        <v>134</v>
      </c>
      <c r="E47" s="195" t="s">
        <v>94</v>
      </c>
      <c r="F47" s="195" t="s">
        <v>97</v>
      </c>
      <c r="G47" s="195" t="s">
        <v>42</v>
      </c>
      <c r="H47" s="197" t="s">
        <v>58</v>
      </c>
      <c r="I47" s="207">
        <v>5</v>
      </c>
      <c r="J47" s="208">
        <v>4</v>
      </c>
      <c r="K47" s="208">
        <v>3</v>
      </c>
      <c r="L47" s="208">
        <v>4</v>
      </c>
      <c r="M47" s="208">
        <v>4</v>
      </c>
      <c r="N47" s="208"/>
      <c r="O47" s="207">
        <v>4</v>
      </c>
      <c r="P47" s="209">
        <v>4</v>
      </c>
      <c r="Q47" s="207">
        <v>4</v>
      </c>
      <c r="R47" s="209"/>
      <c r="S47" s="208">
        <v>5</v>
      </c>
      <c r="T47" s="208">
        <v>4</v>
      </c>
      <c r="U47" s="208"/>
      <c r="V47" s="210">
        <v>4</v>
      </c>
      <c r="W47" s="210">
        <v>4</v>
      </c>
      <c r="X47" s="62"/>
      <c r="AB47" s="58"/>
      <c r="AC47" s="58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59"/>
      <c r="AS47" s="59"/>
      <c r="AT47" s="59"/>
      <c r="AU47" s="59"/>
      <c r="AV47" s="59"/>
      <c r="AW47" s="59"/>
      <c r="AX47" s="59"/>
      <c r="AY47" s="1"/>
      <c r="AZ47" s="60"/>
      <c r="BA47" s="60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61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60"/>
      <c r="CJ47" s="282">
        <f>AVERAGE(CJ6:CJ44)</f>
        <v>4.0320217688101252</v>
      </c>
      <c r="CK47" s="282">
        <f t="shared" ref="CK47:CU47" si="82">AVERAGE(CK6:CK44)</f>
        <v>4.2051094458506579</v>
      </c>
      <c r="CL47" s="282">
        <f t="shared" si="82"/>
        <v>4.07552106356931</v>
      </c>
      <c r="CM47" s="282">
        <f t="shared" si="82"/>
        <v>3.9952388422670291</v>
      </c>
      <c r="CN47" s="282">
        <f t="shared" si="82"/>
        <v>3.8171352181768849</v>
      </c>
      <c r="CO47" s="282">
        <f t="shared" si="82"/>
        <v>3.8717425934337708</v>
      </c>
      <c r="CP47" s="282">
        <f t="shared" si="82"/>
        <v>4.1314954227600431</v>
      </c>
      <c r="CQ47" s="282">
        <f t="shared" si="82"/>
        <v>4.1710475088991688</v>
      </c>
      <c r="CR47" s="282">
        <f t="shared" si="82"/>
        <v>4.465821678321678</v>
      </c>
      <c r="CS47" s="282">
        <f t="shared" si="82"/>
        <v>4.5162804037804039</v>
      </c>
      <c r="CT47" s="283">
        <f t="shared" si="82"/>
        <v>4.3403878528878534</v>
      </c>
      <c r="CU47" s="283">
        <f t="shared" si="82"/>
        <v>4.3688212849977557</v>
      </c>
      <c r="CV47" s="284" t="s">
        <v>1</v>
      </c>
      <c r="CW47" s="284" t="s">
        <v>2</v>
      </c>
    </row>
    <row r="48" spans="2:101" ht="30" customHeight="1">
      <c r="B48" s="195">
        <v>51</v>
      </c>
      <c r="C48" s="196">
        <v>44742</v>
      </c>
      <c r="D48" s="195" t="s">
        <v>134</v>
      </c>
      <c r="E48" s="195" t="s">
        <v>95</v>
      </c>
      <c r="F48" s="195" t="s">
        <v>96</v>
      </c>
      <c r="G48" s="195" t="s">
        <v>35</v>
      </c>
      <c r="H48" s="197" t="s">
        <v>56</v>
      </c>
      <c r="I48" s="207">
        <v>5</v>
      </c>
      <c r="J48" s="208">
        <v>5</v>
      </c>
      <c r="K48" s="208"/>
      <c r="L48" s="208">
        <v>5</v>
      </c>
      <c r="M48" s="208">
        <v>5</v>
      </c>
      <c r="N48" s="208"/>
      <c r="O48" s="207">
        <v>5</v>
      </c>
      <c r="P48" s="209">
        <v>5</v>
      </c>
      <c r="Q48" s="207">
        <v>5</v>
      </c>
      <c r="R48" s="209">
        <v>3</v>
      </c>
      <c r="S48" s="208">
        <v>5</v>
      </c>
      <c r="T48" s="208">
        <v>5</v>
      </c>
      <c r="U48" s="208">
        <v>5</v>
      </c>
      <c r="V48" s="210">
        <v>5</v>
      </c>
      <c r="W48" s="210">
        <v>5</v>
      </c>
      <c r="X48" s="62"/>
      <c r="Y48" s="62"/>
      <c r="AB48" s="58"/>
      <c r="AC48" s="58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59"/>
      <c r="AS48" s="59"/>
      <c r="AT48" s="59"/>
      <c r="AU48" s="59"/>
      <c r="AV48" s="59"/>
      <c r="AW48" s="59"/>
      <c r="AX48" s="59"/>
      <c r="AY48" s="59"/>
      <c r="AZ48" s="60"/>
      <c r="BA48" s="60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61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60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20"/>
      <c r="CU48" s="20"/>
      <c r="CV48" s="285">
        <f>AVERAGE(CV6:CV44)</f>
        <v>4.1437305007543141</v>
      </c>
      <c r="CW48" s="285">
        <f>AVERAGE(CW6:CW44)</f>
        <v>4.1889623607621527</v>
      </c>
    </row>
    <row r="49" spans="2:87" ht="30" customHeight="1">
      <c r="B49" s="195">
        <v>52</v>
      </c>
      <c r="C49" s="196">
        <v>44742</v>
      </c>
      <c r="D49" s="195" t="s">
        <v>134</v>
      </c>
      <c r="E49" s="195" t="s">
        <v>94</v>
      </c>
      <c r="F49" s="195" t="s">
        <v>96</v>
      </c>
      <c r="G49" s="195" t="s">
        <v>26</v>
      </c>
      <c r="H49" s="197" t="s">
        <v>71</v>
      </c>
      <c r="I49" s="207">
        <v>5</v>
      </c>
      <c r="J49" s="208">
        <v>5</v>
      </c>
      <c r="K49" s="208">
        <v>5</v>
      </c>
      <c r="L49" s="208">
        <v>5</v>
      </c>
      <c r="M49" s="208">
        <v>4</v>
      </c>
      <c r="N49" s="208">
        <v>4</v>
      </c>
      <c r="O49" s="207">
        <v>5</v>
      </c>
      <c r="P49" s="209">
        <v>5</v>
      </c>
      <c r="Q49" s="207">
        <v>5</v>
      </c>
      <c r="R49" s="209">
        <v>5</v>
      </c>
      <c r="S49" s="208">
        <v>5</v>
      </c>
      <c r="T49" s="208">
        <v>5</v>
      </c>
      <c r="U49" s="208">
        <v>5</v>
      </c>
      <c r="V49" s="210">
        <v>4</v>
      </c>
      <c r="W49" s="210">
        <v>5</v>
      </c>
      <c r="X49" s="62"/>
      <c r="Y49" s="62"/>
      <c r="AB49" s="58"/>
      <c r="AC49" s="58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59"/>
      <c r="AS49" s="59"/>
      <c r="AT49" s="59"/>
      <c r="AU49" s="59"/>
      <c r="AV49" s="59"/>
      <c r="AW49" s="59"/>
      <c r="AX49" s="59"/>
      <c r="AY49" s="59"/>
      <c r="AZ49" s="60"/>
      <c r="BA49" s="60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61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60"/>
    </row>
    <row r="50" spans="2:87" ht="30" customHeight="1">
      <c r="B50" s="195">
        <v>53</v>
      </c>
      <c r="C50" s="196">
        <v>44742</v>
      </c>
      <c r="D50" s="195" t="s">
        <v>134</v>
      </c>
      <c r="E50" s="195" t="s">
        <v>95</v>
      </c>
      <c r="F50" s="195" t="s">
        <v>97</v>
      </c>
      <c r="G50" s="195" t="s">
        <v>23</v>
      </c>
      <c r="H50" s="197" t="s">
        <v>82</v>
      </c>
      <c r="I50" s="207">
        <v>2</v>
      </c>
      <c r="J50" s="208">
        <v>2</v>
      </c>
      <c r="K50" s="208">
        <v>2</v>
      </c>
      <c r="L50" s="208">
        <v>1</v>
      </c>
      <c r="M50" s="208">
        <v>1</v>
      </c>
      <c r="N50" s="208">
        <v>2</v>
      </c>
      <c r="O50" s="207">
        <v>4</v>
      </c>
      <c r="P50" s="209">
        <v>3</v>
      </c>
      <c r="Q50" s="207">
        <v>3</v>
      </c>
      <c r="R50" s="209">
        <v>2</v>
      </c>
      <c r="S50" s="208">
        <v>2</v>
      </c>
      <c r="T50" s="208">
        <v>4</v>
      </c>
      <c r="U50" s="208"/>
      <c r="V50" s="210">
        <v>3</v>
      </c>
      <c r="W50" s="210">
        <v>2</v>
      </c>
      <c r="X50" s="62"/>
      <c r="Y50" s="62"/>
      <c r="AB50" s="58"/>
      <c r="AC50" s="58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59"/>
      <c r="AS50" s="59"/>
      <c r="AT50" s="59"/>
      <c r="AU50" s="59"/>
      <c r="AV50" s="59"/>
      <c r="AW50" s="59"/>
      <c r="AX50" s="59"/>
      <c r="AY50" s="59"/>
      <c r="AZ50" s="60"/>
      <c r="BA50" s="60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61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60"/>
    </row>
    <row r="51" spans="2:87" ht="30" customHeight="1">
      <c r="B51" s="195">
        <v>55</v>
      </c>
      <c r="C51" s="196">
        <v>44742</v>
      </c>
      <c r="D51" s="195" t="s">
        <v>134</v>
      </c>
      <c r="E51" s="195" t="s">
        <v>94</v>
      </c>
      <c r="F51" s="195" t="s">
        <v>97</v>
      </c>
      <c r="G51" s="195" t="s">
        <v>159</v>
      </c>
      <c r="H51" s="197" t="s">
        <v>64</v>
      </c>
      <c r="I51" s="207">
        <v>3</v>
      </c>
      <c r="J51" s="208">
        <v>4</v>
      </c>
      <c r="K51" s="208">
        <v>3</v>
      </c>
      <c r="L51" s="208">
        <v>4</v>
      </c>
      <c r="M51" s="208">
        <v>3</v>
      </c>
      <c r="N51" s="208">
        <v>2</v>
      </c>
      <c r="O51" s="207">
        <v>3</v>
      </c>
      <c r="P51" s="209">
        <v>4</v>
      </c>
      <c r="Q51" s="207">
        <v>4</v>
      </c>
      <c r="R51" s="209">
        <v>3</v>
      </c>
      <c r="S51" s="208">
        <v>3</v>
      </c>
      <c r="T51" s="208">
        <v>4</v>
      </c>
      <c r="U51" s="208"/>
      <c r="V51" s="210">
        <v>3</v>
      </c>
      <c r="W51" s="210">
        <v>3</v>
      </c>
      <c r="X51" s="62"/>
      <c r="Y51" s="62"/>
      <c r="AB51" s="58"/>
      <c r="AC51" s="58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59"/>
      <c r="AS51" s="59"/>
      <c r="AT51" s="59"/>
      <c r="AU51" s="59"/>
      <c r="AV51" s="59"/>
      <c r="AW51" s="59"/>
      <c r="AX51" s="59"/>
      <c r="AY51" s="59"/>
      <c r="AZ51" s="60"/>
      <c r="BA51" s="60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61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60"/>
    </row>
    <row r="52" spans="2:87" ht="30" customHeight="1">
      <c r="B52" s="195">
        <v>56</v>
      </c>
      <c r="C52" s="196">
        <v>44742</v>
      </c>
      <c r="D52" s="195" t="s">
        <v>134</v>
      </c>
      <c r="E52" s="195" t="s">
        <v>95</v>
      </c>
      <c r="F52" s="195" t="s">
        <v>96</v>
      </c>
      <c r="G52" s="195" t="s">
        <v>29</v>
      </c>
      <c r="H52" s="197" t="s">
        <v>77</v>
      </c>
      <c r="I52" s="207">
        <v>5</v>
      </c>
      <c r="J52" s="208">
        <v>5</v>
      </c>
      <c r="K52" s="208">
        <v>3</v>
      </c>
      <c r="L52" s="208">
        <v>4</v>
      </c>
      <c r="M52" s="208">
        <v>3</v>
      </c>
      <c r="N52" s="208">
        <v>2</v>
      </c>
      <c r="O52" s="207">
        <v>4</v>
      </c>
      <c r="P52" s="209">
        <v>5</v>
      </c>
      <c r="Q52" s="207">
        <v>4</v>
      </c>
      <c r="R52" s="209">
        <v>3</v>
      </c>
      <c r="S52" s="208">
        <v>4</v>
      </c>
      <c r="T52" s="208">
        <v>5</v>
      </c>
      <c r="U52" s="208">
        <v>4</v>
      </c>
      <c r="V52" s="210">
        <v>4</v>
      </c>
      <c r="W52" s="210">
        <v>4</v>
      </c>
      <c r="X52" s="62"/>
      <c r="Y52" s="62"/>
      <c r="AB52" s="58"/>
      <c r="AC52" s="58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59"/>
      <c r="AS52" s="59"/>
      <c r="AT52" s="59"/>
      <c r="AU52" s="59"/>
      <c r="AV52" s="59"/>
      <c r="AW52" s="59"/>
      <c r="AX52" s="59"/>
      <c r="AY52" s="59"/>
      <c r="AZ52" s="60"/>
      <c r="BA52" s="60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61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60"/>
    </row>
    <row r="53" spans="2:87" ht="30" customHeight="1">
      <c r="B53" s="195">
        <v>58</v>
      </c>
      <c r="C53" s="196">
        <v>44742</v>
      </c>
      <c r="D53" s="195" t="s">
        <v>134</v>
      </c>
      <c r="E53" s="195" t="s">
        <v>95</v>
      </c>
      <c r="F53" s="195" t="s">
        <v>96</v>
      </c>
      <c r="G53" s="195" t="s">
        <v>33</v>
      </c>
      <c r="H53" s="197" t="s">
        <v>57</v>
      </c>
      <c r="I53" s="207">
        <v>5</v>
      </c>
      <c r="J53" s="208">
        <v>5</v>
      </c>
      <c r="K53" s="208">
        <v>5</v>
      </c>
      <c r="L53" s="208">
        <v>5</v>
      </c>
      <c r="M53" s="208">
        <v>5</v>
      </c>
      <c r="N53" s="208">
        <v>5</v>
      </c>
      <c r="O53" s="207">
        <v>5</v>
      </c>
      <c r="P53" s="209">
        <v>5</v>
      </c>
      <c r="Q53" s="207">
        <v>5</v>
      </c>
      <c r="R53" s="209">
        <v>5</v>
      </c>
      <c r="S53" s="208">
        <v>5</v>
      </c>
      <c r="T53" s="208">
        <v>5</v>
      </c>
      <c r="U53" s="208">
        <v>5</v>
      </c>
      <c r="V53" s="210">
        <v>5</v>
      </c>
      <c r="W53" s="210">
        <v>5</v>
      </c>
      <c r="X53" s="62"/>
      <c r="Y53" s="62"/>
      <c r="AB53" s="58"/>
      <c r="AC53" s="58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59"/>
      <c r="AS53" s="59"/>
      <c r="AT53" s="59"/>
      <c r="AU53" s="59"/>
      <c r="AV53" s="59"/>
      <c r="AW53" s="59"/>
      <c r="AX53" s="59"/>
      <c r="AY53" s="59"/>
      <c r="AZ53" s="60"/>
      <c r="BA53" s="60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61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60"/>
    </row>
    <row r="54" spans="2:87" ht="30" customHeight="1">
      <c r="B54" s="195">
        <v>59</v>
      </c>
      <c r="C54" s="196">
        <v>44742</v>
      </c>
      <c r="D54" s="195" t="s">
        <v>134</v>
      </c>
      <c r="E54" s="195" t="s">
        <v>93</v>
      </c>
      <c r="F54" s="195" t="s">
        <v>97</v>
      </c>
      <c r="G54" s="195" t="s">
        <v>32</v>
      </c>
      <c r="H54" s="197" t="s">
        <v>61</v>
      </c>
      <c r="I54" s="207">
        <v>5</v>
      </c>
      <c r="J54" s="208">
        <v>4</v>
      </c>
      <c r="K54" s="208">
        <v>3</v>
      </c>
      <c r="L54" s="208">
        <v>4</v>
      </c>
      <c r="M54" s="208">
        <v>4</v>
      </c>
      <c r="N54" s="208">
        <v>2</v>
      </c>
      <c r="O54" s="207">
        <v>4</v>
      </c>
      <c r="P54" s="209">
        <v>4</v>
      </c>
      <c r="Q54" s="207">
        <v>3</v>
      </c>
      <c r="R54" s="209">
        <v>2</v>
      </c>
      <c r="S54" s="208">
        <v>4</v>
      </c>
      <c r="T54" s="208">
        <v>2</v>
      </c>
      <c r="U54" s="208">
        <v>4</v>
      </c>
      <c r="V54" s="210">
        <v>4</v>
      </c>
      <c r="W54" s="210">
        <v>3</v>
      </c>
      <c r="X54" s="62"/>
      <c r="Y54" s="62"/>
      <c r="AB54" s="58"/>
      <c r="AC54" s="58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59"/>
      <c r="AS54" s="59"/>
      <c r="AT54" s="59"/>
      <c r="AU54" s="59"/>
      <c r="AV54" s="59"/>
      <c r="AW54" s="59"/>
      <c r="AX54" s="59"/>
      <c r="AY54" s="59"/>
      <c r="AZ54" s="60"/>
      <c r="BA54" s="60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61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60"/>
    </row>
    <row r="55" spans="2:87" ht="30" customHeight="1">
      <c r="B55" s="195">
        <v>60</v>
      </c>
      <c r="C55" s="196">
        <v>44742</v>
      </c>
      <c r="D55" s="195" t="s">
        <v>133</v>
      </c>
      <c r="E55" s="195" t="s">
        <v>94</v>
      </c>
      <c r="F55" s="195" t="s">
        <v>97</v>
      </c>
      <c r="G55" s="195" t="s">
        <v>38</v>
      </c>
      <c r="H55" s="197" t="s">
        <v>88</v>
      </c>
      <c r="I55" s="207">
        <v>5</v>
      </c>
      <c r="J55" s="208">
        <v>5</v>
      </c>
      <c r="K55" s="208">
        <v>4</v>
      </c>
      <c r="L55" s="208">
        <v>5</v>
      </c>
      <c r="M55" s="208">
        <v>4</v>
      </c>
      <c r="N55" s="208">
        <v>5</v>
      </c>
      <c r="O55" s="207">
        <v>5</v>
      </c>
      <c r="P55" s="209">
        <v>4</v>
      </c>
      <c r="Q55" s="207">
        <v>5</v>
      </c>
      <c r="R55" s="209">
        <v>5</v>
      </c>
      <c r="S55" s="208">
        <v>5</v>
      </c>
      <c r="T55" s="208">
        <v>5</v>
      </c>
      <c r="U55" s="208">
        <v>5</v>
      </c>
      <c r="V55" s="210">
        <v>5</v>
      </c>
      <c r="W55" s="210">
        <v>5</v>
      </c>
      <c r="X55" s="62"/>
      <c r="Y55" s="62"/>
      <c r="AB55" s="58"/>
      <c r="AC55" s="58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59"/>
      <c r="AS55" s="59"/>
      <c r="AT55" s="59"/>
      <c r="AU55" s="59"/>
      <c r="AV55" s="59"/>
      <c r="AW55" s="59"/>
      <c r="AX55" s="59"/>
      <c r="AY55" s="59"/>
      <c r="AZ55" s="60"/>
      <c r="BA55" s="60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61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60"/>
    </row>
    <row r="56" spans="2:87" ht="30" customHeight="1">
      <c r="B56" s="195">
        <v>61</v>
      </c>
      <c r="C56" s="196">
        <v>44742</v>
      </c>
      <c r="D56" s="195" t="s">
        <v>134</v>
      </c>
      <c r="E56" s="195" t="s">
        <v>94</v>
      </c>
      <c r="F56" s="195" t="s">
        <v>97</v>
      </c>
      <c r="G56" s="195" t="s">
        <v>28</v>
      </c>
      <c r="H56" s="197" t="s">
        <v>90</v>
      </c>
      <c r="I56" s="207">
        <v>5</v>
      </c>
      <c r="J56" s="208">
        <v>5</v>
      </c>
      <c r="K56" s="208">
        <v>4</v>
      </c>
      <c r="L56" s="208">
        <v>5</v>
      </c>
      <c r="M56" s="208">
        <v>4</v>
      </c>
      <c r="N56" s="208"/>
      <c r="O56" s="207">
        <v>5</v>
      </c>
      <c r="P56" s="209">
        <v>5</v>
      </c>
      <c r="Q56" s="207">
        <v>5</v>
      </c>
      <c r="R56" s="209">
        <v>5</v>
      </c>
      <c r="S56" s="208"/>
      <c r="T56" s="208"/>
      <c r="U56" s="208"/>
      <c r="V56" s="210">
        <v>4</v>
      </c>
      <c r="W56" s="210">
        <v>5</v>
      </c>
      <c r="X56" s="62"/>
      <c r="Y56" s="62"/>
      <c r="AB56" s="58"/>
      <c r="AC56" s="58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59"/>
      <c r="AS56" s="59"/>
      <c r="AT56" s="59"/>
      <c r="AU56" s="59"/>
      <c r="AV56" s="59"/>
      <c r="AW56" s="59"/>
      <c r="AX56" s="59"/>
      <c r="AY56" s="59"/>
      <c r="AZ56" s="60"/>
      <c r="BA56" s="60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61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60"/>
    </row>
    <row r="57" spans="2:87" ht="30" customHeight="1">
      <c r="B57" s="195">
        <v>62</v>
      </c>
      <c r="C57" s="196">
        <v>44742</v>
      </c>
      <c r="D57" s="195" t="s">
        <v>134</v>
      </c>
      <c r="E57" s="195" t="s">
        <v>95</v>
      </c>
      <c r="F57" s="195" t="s">
        <v>98</v>
      </c>
      <c r="G57" s="195" t="s">
        <v>26</v>
      </c>
      <c r="H57" s="197" t="s">
        <v>71</v>
      </c>
      <c r="I57" s="207">
        <v>4</v>
      </c>
      <c r="J57" s="208">
        <v>4</v>
      </c>
      <c r="K57" s="208"/>
      <c r="L57" s="208">
        <v>4</v>
      </c>
      <c r="M57" s="208">
        <v>3</v>
      </c>
      <c r="N57" s="208"/>
      <c r="O57" s="207">
        <v>4</v>
      </c>
      <c r="P57" s="209"/>
      <c r="Q57" s="207">
        <v>4</v>
      </c>
      <c r="R57" s="209">
        <v>4</v>
      </c>
      <c r="S57" s="208"/>
      <c r="T57" s="208"/>
      <c r="U57" s="208"/>
      <c r="V57" s="210">
        <v>4</v>
      </c>
      <c r="W57" s="210">
        <v>4</v>
      </c>
      <c r="X57" s="62"/>
      <c r="Y57" s="62"/>
      <c r="AB57" s="58"/>
      <c r="AC57" s="58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59"/>
      <c r="AS57" s="59"/>
      <c r="AT57" s="59"/>
      <c r="AU57" s="59"/>
      <c r="AV57" s="59"/>
      <c r="AW57" s="59"/>
      <c r="AX57" s="59"/>
      <c r="AY57" s="59"/>
      <c r="AZ57" s="60"/>
      <c r="BA57" s="60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61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60"/>
    </row>
    <row r="58" spans="2:87" ht="30" customHeight="1">
      <c r="B58" s="195">
        <v>63</v>
      </c>
      <c r="C58" s="196">
        <v>44742</v>
      </c>
      <c r="D58" s="195" t="s">
        <v>134</v>
      </c>
      <c r="E58" s="195" t="s">
        <v>95</v>
      </c>
      <c r="F58" s="195" t="s">
        <v>97</v>
      </c>
      <c r="G58" s="195" t="s">
        <v>137</v>
      </c>
      <c r="H58" s="197" t="s">
        <v>75</v>
      </c>
      <c r="I58" s="207">
        <v>5</v>
      </c>
      <c r="J58" s="208">
        <v>5</v>
      </c>
      <c r="K58" s="208">
        <v>5</v>
      </c>
      <c r="L58" s="208">
        <v>5</v>
      </c>
      <c r="M58" s="208">
        <v>5</v>
      </c>
      <c r="N58" s="208">
        <v>2</v>
      </c>
      <c r="O58" s="207">
        <v>4</v>
      </c>
      <c r="P58" s="209">
        <v>5</v>
      </c>
      <c r="Q58" s="207">
        <v>5</v>
      </c>
      <c r="R58" s="209">
        <v>5</v>
      </c>
      <c r="S58" s="208">
        <v>5</v>
      </c>
      <c r="T58" s="208">
        <v>5</v>
      </c>
      <c r="U58" s="208">
        <v>5</v>
      </c>
      <c r="V58" s="210">
        <v>5</v>
      </c>
      <c r="W58" s="210">
        <v>5</v>
      </c>
      <c r="X58" s="62"/>
      <c r="Y58" s="62"/>
      <c r="AB58" s="58"/>
      <c r="AC58" s="58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59"/>
      <c r="AS58" s="59"/>
      <c r="AT58" s="59"/>
      <c r="AU58" s="59"/>
      <c r="AV58" s="59"/>
      <c r="AW58" s="59"/>
      <c r="AX58" s="59"/>
      <c r="AY58" s="59"/>
      <c r="AZ58" s="60"/>
      <c r="BA58" s="60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61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60"/>
    </row>
    <row r="59" spans="2:87" ht="30" customHeight="1">
      <c r="B59" s="195">
        <v>64</v>
      </c>
      <c r="C59" s="196">
        <v>44742</v>
      </c>
      <c r="D59" s="195" t="s">
        <v>134</v>
      </c>
      <c r="E59" s="195" t="s">
        <v>95</v>
      </c>
      <c r="F59" s="195" t="s">
        <v>97</v>
      </c>
      <c r="G59" s="195" t="s">
        <v>159</v>
      </c>
      <c r="H59" s="197" t="s">
        <v>64</v>
      </c>
      <c r="I59" s="207">
        <v>4</v>
      </c>
      <c r="J59" s="208"/>
      <c r="K59" s="208"/>
      <c r="L59" s="208"/>
      <c r="M59" s="208"/>
      <c r="N59" s="208"/>
      <c r="O59" s="207">
        <v>4</v>
      </c>
      <c r="P59" s="209">
        <v>4</v>
      </c>
      <c r="Q59" s="207">
        <v>4</v>
      </c>
      <c r="R59" s="209"/>
      <c r="S59" s="208"/>
      <c r="T59" s="208">
        <v>4</v>
      </c>
      <c r="U59" s="208"/>
      <c r="V59" s="210"/>
      <c r="W59" s="210">
        <v>4</v>
      </c>
      <c r="X59" s="62"/>
      <c r="Y59" s="62"/>
      <c r="AB59" s="58"/>
      <c r="AC59" s="58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59"/>
      <c r="AS59" s="59"/>
      <c r="AT59" s="59"/>
      <c r="AU59" s="59"/>
      <c r="AV59" s="59"/>
      <c r="AW59" s="59"/>
      <c r="AX59" s="59"/>
      <c r="AY59" s="59"/>
      <c r="AZ59" s="60"/>
      <c r="BA59" s="60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61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60"/>
    </row>
    <row r="60" spans="2:87" ht="30" customHeight="1">
      <c r="B60" s="195">
        <v>65</v>
      </c>
      <c r="C60" s="196">
        <v>44742</v>
      </c>
      <c r="D60" s="195" t="s">
        <v>134</v>
      </c>
      <c r="E60" s="195" t="s">
        <v>94</v>
      </c>
      <c r="F60" s="195" t="s">
        <v>96</v>
      </c>
      <c r="G60" s="195" t="s">
        <v>160</v>
      </c>
      <c r="H60" s="197" t="s">
        <v>68</v>
      </c>
      <c r="I60" s="207">
        <v>5</v>
      </c>
      <c r="J60" s="208">
        <v>5</v>
      </c>
      <c r="K60" s="208"/>
      <c r="L60" s="208">
        <v>5</v>
      </c>
      <c r="M60" s="208">
        <v>5</v>
      </c>
      <c r="N60" s="208"/>
      <c r="O60" s="207"/>
      <c r="P60" s="209">
        <v>5</v>
      </c>
      <c r="Q60" s="207">
        <v>5</v>
      </c>
      <c r="R60" s="209"/>
      <c r="S60" s="208"/>
      <c r="T60" s="208">
        <v>5</v>
      </c>
      <c r="U60" s="208">
        <v>5</v>
      </c>
      <c r="V60" s="210">
        <v>5</v>
      </c>
      <c r="W60" s="210">
        <v>5</v>
      </c>
      <c r="X60" s="62"/>
      <c r="Y60" s="62"/>
      <c r="AB60" s="58"/>
      <c r="AC60" s="58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59"/>
      <c r="AS60" s="59"/>
      <c r="AT60" s="59"/>
      <c r="AU60" s="59"/>
      <c r="AV60" s="59"/>
      <c r="AW60" s="59"/>
      <c r="AX60" s="59"/>
      <c r="AY60" s="59"/>
      <c r="AZ60" s="60"/>
      <c r="BA60" s="60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1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60"/>
    </row>
    <row r="61" spans="2:87" ht="30" customHeight="1">
      <c r="B61" s="195">
        <v>66</v>
      </c>
      <c r="C61" s="196">
        <v>44742</v>
      </c>
      <c r="D61" s="195" t="s">
        <v>134</v>
      </c>
      <c r="E61" s="195" t="s">
        <v>94</v>
      </c>
      <c r="F61" s="195" t="s">
        <v>97</v>
      </c>
      <c r="G61" s="195" t="s">
        <v>24</v>
      </c>
      <c r="H61" s="197" t="s">
        <v>83</v>
      </c>
      <c r="I61" s="207">
        <v>5</v>
      </c>
      <c r="J61" s="208">
        <v>5</v>
      </c>
      <c r="K61" s="208">
        <v>5</v>
      </c>
      <c r="L61" s="208">
        <v>5</v>
      </c>
      <c r="M61" s="208">
        <v>5</v>
      </c>
      <c r="N61" s="208"/>
      <c r="O61" s="207">
        <v>5</v>
      </c>
      <c r="P61" s="209">
        <v>5</v>
      </c>
      <c r="Q61" s="207">
        <v>4</v>
      </c>
      <c r="R61" s="209">
        <v>5</v>
      </c>
      <c r="S61" s="208"/>
      <c r="T61" s="208">
        <v>5</v>
      </c>
      <c r="U61" s="208"/>
      <c r="V61" s="210">
        <v>5</v>
      </c>
      <c r="W61" s="210">
        <v>5</v>
      </c>
      <c r="X61" s="62"/>
      <c r="Y61" s="62"/>
      <c r="AB61" s="58"/>
      <c r="AC61" s="58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59"/>
      <c r="AS61" s="59"/>
      <c r="AT61" s="59"/>
      <c r="AU61" s="59"/>
      <c r="AV61" s="59"/>
      <c r="AW61" s="59"/>
      <c r="AX61" s="59"/>
      <c r="AY61" s="59"/>
      <c r="AZ61" s="60"/>
      <c r="BA61" s="60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1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60"/>
    </row>
    <row r="62" spans="2:87" ht="30" customHeight="1">
      <c r="B62" s="195">
        <v>68</v>
      </c>
      <c r="C62" s="196">
        <v>44742</v>
      </c>
      <c r="D62" s="195" t="s">
        <v>134</v>
      </c>
      <c r="E62" s="195" t="s">
        <v>94</v>
      </c>
      <c r="F62" s="195" t="s">
        <v>97</v>
      </c>
      <c r="G62" s="195" t="s">
        <v>36</v>
      </c>
      <c r="H62" s="197" t="s">
        <v>73</v>
      </c>
      <c r="I62" s="207">
        <v>5</v>
      </c>
      <c r="J62" s="208">
        <v>5</v>
      </c>
      <c r="K62" s="208">
        <v>4</v>
      </c>
      <c r="L62" s="208">
        <v>4</v>
      </c>
      <c r="M62" s="208">
        <v>5</v>
      </c>
      <c r="N62" s="208">
        <v>4</v>
      </c>
      <c r="O62" s="207">
        <v>4</v>
      </c>
      <c r="P62" s="209">
        <v>4</v>
      </c>
      <c r="Q62" s="207">
        <v>3</v>
      </c>
      <c r="R62" s="209">
        <v>3</v>
      </c>
      <c r="S62" s="208">
        <v>4</v>
      </c>
      <c r="T62" s="208">
        <v>4</v>
      </c>
      <c r="U62" s="208">
        <v>4</v>
      </c>
      <c r="V62" s="210">
        <v>5</v>
      </c>
      <c r="W62" s="210">
        <v>5</v>
      </c>
      <c r="X62" s="62"/>
      <c r="Y62" s="62"/>
      <c r="AB62" s="58"/>
      <c r="AC62" s="58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59"/>
      <c r="AS62" s="59"/>
      <c r="AT62" s="59"/>
      <c r="AU62" s="59"/>
      <c r="AV62" s="59"/>
      <c r="AW62" s="59"/>
      <c r="AX62" s="59"/>
      <c r="AY62" s="59"/>
      <c r="AZ62" s="60"/>
      <c r="BA62" s="60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61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60"/>
    </row>
    <row r="63" spans="2:87" ht="30" customHeight="1">
      <c r="B63" s="195">
        <v>69</v>
      </c>
      <c r="C63" s="196">
        <v>44742</v>
      </c>
      <c r="D63" s="195" t="s">
        <v>134</v>
      </c>
      <c r="E63" s="195" t="s">
        <v>94</v>
      </c>
      <c r="F63" s="195" t="s">
        <v>97</v>
      </c>
      <c r="G63" s="195" t="s">
        <v>37</v>
      </c>
      <c r="H63" s="197" t="s">
        <v>87</v>
      </c>
      <c r="I63" s="207">
        <v>5</v>
      </c>
      <c r="J63" s="208">
        <v>4</v>
      </c>
      <c r="K63" s="208">
        <v>5</v>
      </c>
      <c r="L63" s="208">
        <v>5</v>
      </c>
      <c r="M63" s="208">
        <v>4</v>
      </c>
      <c r="N63" s="208">
        <v>4</v>
      </c>
      <c r="O63" s="207">
        <v>5</v>
      </c>
      <c r="P63" s="209">
        <v>5</v>
      </c>
      <c r="Q63" s="207">
        <v>5</v>
      </c>
      <c r="R63" s="209">
        <v>4</v>
      </c>
      <c r="S63" s="208">
        <v>5</v>
      </c>
      <c r="T63" s="208">
        <v>5</v>
      </c>
      <c r="U63" s="208">
        <v>5</v>
      </c>
      <c r="V63" s="210">
        <v>5</v>
      </c>
      <c r="W63" s="210">
        <v>5</v>
      </c>
      <c r="X63" s="62"/>
      <c r="Y63" s="62"/>
      <c r="AB63" s="58"/>
      <c r="AC63" s="58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59"/>
      <c r="AS63" s="59"/>
      <c r="AT63" s="59"/>
      <c r="AU63" s="59"/>
      <c r="AV63" s="59"/>
      <c r="AW63" s="59"/>
      <c r="AX63" s="59"/>
      <c r="AY63" s="59"/>
      <c r="AZ63" s="60"/>
      <c r="BA63" s="60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61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60"/>
    </row>
    <row r="64" spans="2:87" ht="30" customHeight="1">
      <c r="B64" s="195">
        <v>70</v>
      </c>
      <c r="C64" s="196">
        <v>44742</v>
      </c>
      <c r="D64" s="195" t="s">
        <v>134</v>
      </c>
      <c r="E64" s="195" t="s">
        <v>93</v>
      </c>
      <c r="F64" s="195" t="s">
        <v>97</v>
      </c>
      <c r="G64" s="195" t="s">
        <v>32</v>
      </c>
      <c r="H64" s="197" t="s">
        <v>61</v>
      </c>
      <c r="I64" s="207">
        <v>5</v>
      </c>
      <c r="J64" s="208">
        <v>5</v>
      </c>
      <c r="K64" s="208">
        <v>5</v>
      </c>
      <c r="L64" s="208">
        <v>5</v>
      </c>
      <c r="M64" s="208">
        <v>5</v>
      </c>
      <c r="N64" s="208">
        <v>5</v>
      </c>
      <c r="O64" s="207">
        <v>5</v>
      </c>
      <c r="P64" s="209">
        <v>5</v>
      </c>
      <c r="Q64" s="207">
        <v>5</v>
      </c>
      <c r="R64" s="209">
        <v>5</v>
      </c>
      <c r="S64" s="208">
        <v>5</v>
      </c>
      <c r="T64" s="208">
        <v>5</v>
      </c>
      <c r="U64" s="208">
        <v>5</v>
      </c>
      <c r="V64" s="210">
        <v>5</v>
      </c>
      <c r="W64" s="210">
        <v>5</v>
      </c>
      <c r="X64" s="62"/>
      <c r="Y64" s="62"/>
      <c r="AB64" s="58"/>
      <c r="AC64" s="58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59"/>
      <c r="AS64" s="59"/>
      <c r="AT64" s="59"/>
      <c r="AU64" s="59"/>
      <c r="AV64" s="59"/>
      <c r="AW64" s="59"/>
      <c r="AX64" s="59"/>
      <c r="AY64" s="59"/>
      <c r="AZ64" s="60"/>
      <c r="BA64" s="60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61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60"/>
    </row>
    <row r="65" spans="2:87" ht="30" customHeight="1">
      <c r="B65" s="195">
        <v>71</v>
      </c>
      <c r="C65" s="196">
        <v>44742</v>
      </c>
      <c r="D65" s="195" t="s">
        <v>134</v>
      </c>
      <c r="E65" s="195" t="s">
        <v>94</v>
      </c>
      <c r="F65" s="195" t="s">
        <v>96</v>
      </c>
      <c r="G65" s="195" t="s">
        <v>136</v>
      </c>
      <c r="H65" s="197" t="s">
        <v>85</v>
      </c>
      <c r="I65" s="207">
        <v>3</v>
      </c>
      <c r="J65" s="208">
        <v>4</v>
      </c>
      <c r="K65" s="208">
        <v>2</v>
      </c>
      <c r="L65" s="208">
        <v>4</v>
      </c>
      <c r="M65" s="208">
        <v>4</v>
      </c>
      <c r="N65" s="208">
        <v>1</v>
      </c>
      <c r="O65" s="207">
        <v>2</v>
      </c>
      <c r="P65" s="209">
        <v>4</v>
      </c>
      <c r="Q65" s="207">
        <v>4</v>
      </c>
      <c r="R65" s="209">
        <v>2</v>
      </c>
      <c r="S65" s="208">
        <v>5</v>
      </c>
      <c r="T65" s="208">
        <v>2</v>
      </c>
      <c r="U65" s="208">
        <v>2</v>
      </c>
      <c r="V65" s="210">
        <v>5</v>
      </c>
      <c r="W65" s="210">
        <v>3</v>
      </c>
      <c r="X65" s="62"/>
      <c r="Y65" s="62"/>
      <c r="AB65" s="58"/>
      <c r="AC65" s="58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59"/>
      <c r="AS65" s="59"/>
      <c r="AT65" s="59"/>
      <c r="AU65" s="59"/>
      <c r="AV65" s="59"/>
      <c r="AW65" s="59"/>
      <c r="AX65" s="59"/>
      <c r="AY65" s="59"/>
      <c r="AZ65" s="60"/>
      <c r="BA65" s="60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61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60"/>
    </row>
    <row r="66" spans="2:87" ht="30" customHeight="1">
      <c r="B66" s="195">
        <v>74</v>
      </c>
      <c r="C66" s="196">
        <v>44742</v>
      </c>
      <c r="D66" s="195" t="s">
        <v>134</v>
      </c>
      <c r="E66" s="195" t="s">
        <v>94</v>
      </c>
      <c r="F66" s="195" t="s">
        <v>96</v>
      </c>
      <c r="G66" s="195" t="s">
        <v>24</v>
      </c>
      <c r="H66" s="197" t="s">
        <v>83</v>
      </c>
      <c r="I66" s="207">
        <v>5</v>
      </c>
      <c r="J66" s="208">
        <v>5</v>
      </c>
      <c r="K66" s="208">
        <v>4</v>
      </c>
      <c r="L66" s="208">
        <v>5</v>
      </c>
      <c r="M66" s="208">
        <v>4</v>
      </c>
      <c r="N66" s="208">
        <v>4</v>
      </c>
      <c r="O66" s="207">
        <v>1</v>
      </c>
      <c r="P66" s="209">
        <v>5</v>
      </c>
      <c r="Q66" s="207">
        <v>3</v>
      </c>
      <c r="R66" s="209">
        <v>2</v>
      </c>
      <c r="S66" s="208">
        <v>4</v>
      </c>
      <c r="T66" s="208">
        <v>4</v>
      </c>
      <c r="U66" s="208">
        <v>5</v>
      </c>
      <c r="V66" s="210">
        <v>4</v>
      </c>
      <c r="W66" s="210">
        <v>5</v>
      </c>
      <c r="X66" s="62"/>
      <c r="Y66" s="62"/>
      <c r="AB66" s="58"/>
      <c r="AC66" s="58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59"/>
      <c r="AS66" s="59"/>
      <c r="AT66" s="59"/>
      <c r="AU66" s="59"/>
      <c r="AV66" s="59"/>
      <c r="AW66" s="59"/>
      <c r="AX66" s="59"/>
      <c r="AY66" s="59"/>
      <c r="AZ66" s="60"/>
      <c r="BA66" s="60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61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60"/>
    </row>
    <row r="67" spans="2:87" ht="30" customHeight="1">
      <c r="B67" s="195">
        <v>75</v>
      </c>
      <c r="C67" s="196">
        <v>44742</v>
      </c>
      <c r="D67" s="195" t="s">
        <v>134</v>
      </c>
      <c r="E67" s="195" t="s">
        <v>94</v>
      </c>
      <c r="F67" s="195" t="s">
        <v>97</v>
      </c>
      <c r="G67" s="195" t="s">
        <v>22</v>
      </c>
      <c r="H67" s="197" t="s">
        <v>67</v>
      </c>
      <c r="I67" s="207">
        <v>4</v>
      </c>
      <c r="J67" s="208">
        <v>4</v>
      </c>
      <c r="K67" s="208">
        <v>5</v>
      </c>
      <c r="L67" s="208">
        <v>4</v>
      </c>
      <c r="M67" s="208">
        <v>5</v>
      </c>
      <c r="N67" s="208">
        <v>3</v>
      </c>
      <c r="O67" s="207">
        <v>3</v>
      </c>
      <c r="P67" s="209">
        <v>4</v>
      </c>
      <c r="Q67" s="207">
        <v>4</v>
      </c>
      <c r="R67" s="209">
        <v>3</v>
      </c>
      <c r="S67" s="208">
        <v>5</v>
      </c>
      <c r="T67" s="208">
        <v>3</v>
      </c>
      <c r="U67" s="208"/>
      <c r="V67" s="210">
        <v>5</v>
      </c>
      <c r="W67" s="210">
        <v>4</v>
      </c>
      <c r="X67" s="62"/>
      <c r="Y67" s="62"/>
      <c r="AB67" s="58"/>
      <c r="AC67" s="58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59"/>
      <c r="AS67" s="59"/>
      <c r="AT67" s="59"/>
      <c r="AU67" s="59"/>
      <c r="AV67" s="59"/>
      <c r="AW67" s="59"/>
      <c r="AX67" s="59"/>
      <c r="AY67" s="59"/>
      <c r="AZ67" s="60"/>
      <c r="BA67" s="60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61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60"/>
    </row>
    <row r="68" spans="2:87" ht="30" customHeight="1">
      <c r="B68" s="195">
        <v>76</v>
      </c>
      <c r="C68" s="196">
        <v>44742</v>
      </c>
      <c r="D68" s="195" t="s">
        <v>134</v>
      </c>
      <c r="E68" s="195" t="s">
        <v>94</v>
      </c>
      <c r="F68" s="195" t="s">
        <v>96</v>
      </c>
      <c r="G68" s="195" t="s">
        <v>25</v>
      </c>
      <c r="H68" s="197" t="s">
        <v>92</v>
      </c>
      <c r="I68" s="207">
        <v>5</v>
      </c>
      <c r="J68" s="208">
        <v>4</v>
      </c>
      <c r="K68" s="208">
        <v>4</v>
      </c>
      <c r="L68" s="208">
        <v>4</v>
      </c>
      <c r="M68" s="208">
        <v>5</v>
      </c>
      <c r="N68" s="208">
        <v>4</v>
      </c>
      <c r="O68" s="207">
        <v>4</v>
      </c>
      <c r="P68" s="209">
        <v>4</v>
      </c>
      <c r="Q68" s="207">
        <v>4</v>
      </c>
      <c r="R68" s="209">
        <v>3</v>
      </c>
      <c r="S68" s="208">
        <v>4</v>
      </c>
      <c r="T68" s="208">
        <v>2</v>
      </c>
      <c r="U68" s="208">
        <v>4</v>
      </c>
      <c r="V68" s="210">
        <v>5</v>
      </c>
      <c r="W68" s="210">
        <v>4</v>
      </c>
      <c r="X68" s="62"/>
      <c r="Y68" s="62"/>
      <c r="AB68" s="58"/>
      <c r="AC68" s="58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59"/>
      <c r="AS68" s="59"/>
      <c r="AT68" s="59"/>
      <c r="AU68" s="59"/>
      <c r="AV68" s="59"/>
      <c r="AW68" s="59"/>
      <c r="AX68" s="59"/>
      <c r="AY68" s="59"/>
      <c r="AZ68" s="60"/>
      <c r="BA68" s="60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61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60"/>
    </row>
    <row r="69" spans="2:87" ht="30" customHeight="1">
      <c r="B69" s="195">
        <v>77</v>
      </c>
      <c r="C69" s="196">
        <v>44742</v>
      </c>
      <c r="D69" s="195" t="s">
        <v>134</v>
      </c>
      <c r="E69" s="195" t="s">
        <v>95</v>
      </c>
      <c r="F69" s="195" t="s">
        <v>97</v>
      </c>
      <c r="G69" s="195" t="s">
        <v>32</v>
      </c>
      <c r="H69" s="197" t="s">
        <v>61</v>
      </c>
      <c r="I69" s="207">
        <v>3</v>
      </c>
      <c r="J69" s="208">
        <v>3</v>
      </c>
      <c r="K69" s="208">
        <v>1</v>
      </c>
      <c r="L69" s="208">
        <v>4</v>
      </c>
      <c r="M69" s="208">
        <v>4</v>
      </c>
      <c r="N69" s="208">
        <v>1</v>
      </c>
      <c r="O69" s="207">
        <v>3</v>
      </c>
      <c r="P69" s="209">
        <v>2</v>
      </c>
      <c r="Q69" s="207">
        <v>3</v>
      </c>
      <c r="R69" s="209">
        <v>1</v>
      </c>
      <c r="S69" s="208">
        <v>4</v>
      </c>
      <c r="T69" s="208">
        <v>4</v>
      </c>
      <c r="U69" s="208"/>
      <c r="V69" s="210">
        <v>4</v>
      </c>
      <c r="W69" s="210">
        <v>3</v>
      </c>
      <c r="X69" s="62"/>
      <c r="Y69" s="62"/>
      <c r="AB69" s="58"/>
      <c r="AC69" s="58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59"/>
      <c r="AS69" s="59"/>
      <c r="AT69" s="59"/>
      <c r="AU69" s="59"/>
      <c r="AV69" s="59"/>
      <c r="AW69" s="59"/>
      <c r="AX69" s="59"/>
      <c r="AY69" s="59"/>
      <c r="AZ69" s="60"/>
      <c r="BA69" s="60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61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60"/>
    </row>
    <row r="70" spans="2:87" ht="30" customHeight="1">
      <c r="B70" s="195">
        <v>78</v>
      </c>
      <c r="C70" s="196">
        <v>44742</v>
      </c>
      <c r="D70" s="195" t="s">
        <v>134</v>
      </c>
      <c r="E70" s="195" t="s">
        <v>94</v>
      </c>
      <c r="F70" s="195" t="s">
        <v>97</v>
      </c>
      <c r="G70" s="195" t="s">
        <v>136</v>
      </c>
      <c r="H70" s="197" t="s">
        <v>85</v>
      </c>
      <c r="I70" s="207">
        <v>5</v>
      </c>
      <c r="J70" s="208">
        <v>4</v>
      </c>
      <c r="K70" s="208">
        <v>4</v>
      </c>
      <c r="L70" s="208">
        <v>5</v>
      </c>
      <c r="M70" s="208">
        <v>4</v>
      </c>
      <c r="N70" s="208">
        <v>4</v>
      </c>
      <c r="O70" s="207">
        <v>5</v>
      </c>
      <c r="P70" s="209">
        <v>5</v>
      </c>
      <c r="Q70" s="207">
        <v>4</v>
      </c>
      <c r="R70" s="209">
        <v>4</v>
      </c>
      <c r="S70" s="208">
        <v>5</v>
      </c>
      <c r="T70" s="208">
        <v>5</v>
      </c>
      <c r="U70" s="208">
        <v>5</v>
      </c>
      <c r="V70" s="210">
        <v>5</v>
      </c>
      <c r="W70" s="210">
        <v>5</v>
      </c>
      <c r="X70" s="62"/>
      <c r="Y70" s="62"/>
      <c r="AB70" s="58"/>
      <c r="AC70" s="58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59"/>
      <c r="AS70" s="59"/>
      <c r="AT70" s="59"/>
      <c r="AU70" s="59"/>
      <c r="AV70" s="59"/>
      <c r="AW70" s="59"/>
      <c r="AX70" s="59"/>
      <c r="AY70" s="59"/>
      <c r="AZ70" s="60"/>
      <c r="BA70" s="60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61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60"/>
    </row>
    <row r="71" spans="2:87" ht="30" customHeight="1">
      <c r="B71" s="195">
        <v>79</v>
      </c>
      <c r="C71" s="196">
        <v>44742</v>
      </c>
      <c r="D71" s="195" t="s">
        <v>134</v>
      </c>
      <c r="E71" s="195" t="s">
        <v>95</v>
      </c>
      <c r="F71" s="195" t="s">
        <v>97</v>
      </c>
      <c r="G71" s="195" t="s">
        <v>32</v>
      </c>
      <c r="H71" s="197" t="s">
        <v>61</v>
      </c>
      <c r="I71" s="207">
        <v>5</v>
      </c>
      <c r="J71" s="208">
        <v>5</v>
      </c>
      <c r="K71" s="208"/>
      <c r="L71" s="208"/>
      <c r="M71" s="208">
        <v>2</v>
      </c>
      <c r="N71" s="208"/>
      <c r="O71" s="207">
        <v>5</v>
      </c>
      <c r="P71" s="209">
        <v>5</v>
      </c>
      <c r="Q71" s="207">
        <v>5</v>
      </c>
      <c r="R71" s="209">
        <v>5</v>
      </c>
      <c r="S71" s="208"/>
      <c r="T71" s="208">
        <v>5</v>
      </c>
      <c r="U71" s="208">
        <v>5</v>
      </c>
      <c r="V71" s="210">
        <v>5</v>
      </c>
      <c r="W71" s="210">
        <v>5</v>
      </c>
      <c r="X71" s="62"/>
      <c r="Y71" s="62"/>
      <c r="AB71" s="58"/>
      <c r="AC71" s="58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59"/>
      <c r="AS71" s="59"/>
      <c r="AT71" s="59"/>
      <c r="AU71" s="59"/>
      <c r="AV71" s="59"/>
      <c r="AW71" s="59"/>
      <c r="AX71" s="59"/>
      <c r="AY71" s="59"/>
      <c r="AZ71" s="60"/>
      <c r="BA71" s="60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61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60"/>
    </row>
    <row r="72" spans="2:87" ht="30" customHeight="1">
      <c r="B72" s="195">
        <v>80</v>
      </c>
      <c r="C72" s="196">
        <v>44742</v>
      </c>
      <c r="D72" s="195" t="s">
        <v>134</v>
      </c>
      <c r="E72" s="195" t="s">
        <v>94</v>
      </c>
      <c r="F72" s="195" t="s">
        <v>96</v>
      </c>
      <c r="G72" s="195" t="s">
        <v>24</v>
      </c>
      <c r="H72" s="197" t="s">
        <v>83</v>
      </c>
      <c r="I72" s="207">
        <v>5</v>
      </c>
      <c r="J72" s="208">
        <v>4</v>
      </c>
      <c r="K72" s="208">
        <v>3</v>
      </c>
      <c r="L72" s="208">
        <v>5</v>
      </c>
      <c r="M72" s="208">
        <v>3</v>
      </c>
      <c r="N72" s="208">
        <v>1</v>
      </c>
      <c r="O72" s="207"/>
      <c r="P72" s="209">
        <v>3</v>
      </c>
      <c r="Q72" s="207">
        <v>4</v>
      </c>
      <c r="R72" s="209">
        <v>2</v>
      </c>
      <c r="S72" s="208">
        <v>5</v>
      </c>
      <c r="T72" s="208">
        <v>5</v>
      </c>
      <c r="U72" s="208">
        <v>5</v>
      </c>
      <c r="V72" s="210">
        <v>5</v>
      </c>
      <c r="W72" s="210">
        <v>4</v>
      </c>
      <c r="X72" s="62"/>
      <c r="Y72" s="62"/>
      <c r="AB72" s="58"/>
      <c r="AC72" s="58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59"/>
      <c r="AS72" s="59"/>
      <c r="AT72" s="59"/>
      <c r="AU72" s="59"/>
      <c r="AV72" s="59"/>
      <c r="AW72" s="59"/>
      <c r="AX72" s="59"/>
      <c r="AY72" s="59"/>
      <c r="AZ72" s="60"/>
      <c r="BA72" s="60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61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60"/>
    </row>
    <row r="73" spans="2:87" ht="30" customHeight="1">
      <c r="B73" s="195">
        <v>81</v>
      </c>
      <c r="C73" s="196">
        <v>44742</v>
      </c>
      <c r="D73" s="195" t="s">
        <v>134</v>
      </c>
      <c r="E73" s="195" t="s">
        <v>94</v>
      </c>
      <c r="F73" s="195" t="s">
        <v>96</v>
      </c>
      <c r="G73" s="195" t="s">
        <v>24</v>
      </c>
      <c r="H73" s="197" t="s">
        <v>83</v>
      </c>
      <c r="I73" s="207">
        <v>5</v>
      </c>
      <c r="J73" s="208">
        <v>5</v>
      </c>
      <c r="K73" s="208">
        <v>5</v>
      </c>
      <c r="L73" s="208">
        <v>4</v>
      </c>
      <c r="M73" s="208">
        <v>5</v>
      </c>
      <c r="N73" s="208">
        <v>3</v>
      </c>
      <c r="O73" s="207">
        <v>3</v>
      </c>
      <c r="P73" s="209">
        <v>4</v>
      </c>
      <c r="Q73" s="207">
        <v>4</v>
      </c>
      <c r="R73" s="209">
        <v>4</v>
      </c>
      <c r="S73" s="208">
        <v>5</v>
      </c>
      <c r="T73" s="208">
        <v>4</v>
      </c>
      <c r="U73" s="208">
        <v>4</v>
      </c>
      <c r="V73" s="210">
        <v>5</v>
      </c>
      <c r="W73" s="210">
        <v>5</v>
      </c>
      <c r="X73" s="62"/>
      <c r="Y73" s="62"/>
      <c r="AB73" s="58"/>
      <c r="AC73" s="58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59"/>
      <c r="AS73" s="59"/>
      <c r="AT73" s="59"/>
      <c r="AU73" s="59"/>
      <c r="AV73" s="59"/>
      <c r="AW73" s="59"/>
      <c r="AX73" s="59"/>
      <c r="AY73" s="59"/>
      <c r="AZ73" s="60"/>
      <c r="BA73" s="60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61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60"/>
    </row>
    <row r="74" spans="2:87" ht="30" customHeight="1">
      <c r="B74" s="195">
        <v>82</v>
      </c>
      <c r="C74" s="196">
        <v>44742</v>
      </c>
      <c r="D74" s="195" t="s">
        <v>134</v>
      </c>
      <c r="E74" s="195" t="s">
        <v>95</v>
      </c>
      <c r="F74" s="195" t="s">
        <v>97</v>
      </c>
      <c r="G74" s="195" t="s">
        <v>42</v>
      </c>
      <c r="H74" s="197" t="s">
        <v>58</v>
      </c>
      <c r="I74" s="207">
        <v>3</v>
      </c>
      <c r="J74" s="208">
        <v>3</v>
      </c>
      <c r="K74" s="208">
        <v>4</v>
      </c>
      <c r="L74" s="208">
        <v>4</v>
      </c>
      <c r="M74" s="208">
        <v>3</v>
      </c>
      <c r="N74" s="208">
        <v>3</v>
      </c>
      <c r="O74" s="207"/>
      <c r="P74" s="209"/>
      <c r="Q74" s="207">
        <v>4</v>
      </c>
      <c r="R74" s="209">
        <v>4</v>
      </c>
      <c r="S74" s="208">
        <v>4</v>
      </c>
      <c r="T74" s="208">
        <v>4</v>
      </c>
      <c r="U74" s="208"/>
      <c r="V74" s="210">
        <v>5</v>
      </c>
      <c r="W74" s="210">
        <v>4</v>
      </c>
      <c r="X74" s="62"/>
      <c r="Y74" s="62"/>
      <c r="AB74" s="58"/>
      <c r="AC74" s="58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59"/>
      <c r="AS74" s="59"/>
      <c r="AT74" s="59"/>
      <c r="AU74" s="59"/>
      <c r="AV74" s="59"/>
      <c r="AW74" s="59"/>
      <c r="AX74" s="59"/>
      <c r="AY74" s="59"/>
      <c r="AZ74" s="60"/>
      <c r="BA74" s="60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61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60"/>
    </row>
    <row r="75" spans="2:87" ht="30" customHeight="1">
      <c r="B75" s="195">
        <v>83</v>
      </c>
      <c r="C75" s="196">
        <v>44742</v>
      </c>
      <c r="D75" s="195" t="s">
        <v>134</v>
      </c>
      <c r="E75" s="195" t="s">
        <v>94</v>
      </c>
      <c r="F75" s="195" t="s">
        <v>97</v>
      </c>
      <c r="G75" s="195" t="s">
        <v>136</v>
      </c>
      <c r="H75" s="197" t="s">
        <v>85</v>
      </c>
      <c r="I75" s="207">
        <v>4</v>
      </c>
      <c r="J75" s="208">
        <v>3</v>
      </c>
      <c r="K75" s="208"/>
      <c r="L75" s="208">
        <v>4</v>
      </c>
      <c r="M75" s="208">
        <v>3</v>
      </c>
      <c r="N75" s="208">
        <v>2</v>
      </c>
      <c r="O75" s="207">
        <v>3</v>
      </c>
      <c r="P75" s="209">
        <v>3</v>
      </c>
      <c r="Q75" s="207">
        <v>3</v>
      </c>
      <c r="R75" s="209">
        <v>3</v>
      </c>
      <c r="S75" s="208">
        <v>4</v>
      </c>
      <c r="T75" s="208">
        <v>3</v>
      </c>
      <c r="U75" s="208">
        <v>3</v>
      </c>
      <c r="V75" s="210">
        <v>3</v>
      </c>
      <c r="W75" s="210">
        <v>3</v>
      </c>
      <c r="X75" s="62"/>
      <c r="Y75" s="62"/>
      <c r="AB75" s="58"/>
      <c r="AC75" s="58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59"/>
      <c r="AS75" s="59"/>
      <c r="AT75" s="59"/>
      <c r="AU75" s="59"/>
      <c r="AV75" s="59"/>
      <c r="AW75" s="59"/>
      <c r="AX75" s="59"/>
      <c r="AY75" s="59"/>
      <c r="AZ75" s="60"/>
      <c r="BA75" s="60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61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60"/>
    </row>
    <row r="76" spans="2:87" ht="30" customHeight="1">
      <c r="B76" s="195">
        <v>84</v>
      </c>
      <c r="C76" s="196">
        <v>44742</v>
      </c>
      <c r="D76" s="195" t="s">
        <v>134</v>
      </c>
      <c r="E76" s="195" t="s">
        <v>95</v>
      </c>
      <c r="F76" s="195" t="s">
        <v>96</v>
      </c>
      <c r="G76" s="195" t="s">
        <v>26</v>
      </c>
      <c r="H76" s="197" t="s">
        <v>71</v>
      </c>
      <c r="I76" s="207">
        <v>5</v>
      </c>
      <c r="J76" s="208">
        <v>5</v>
      </c>
      <c r="K76" s="208">
        <v>5</v>
      </c>
      <c r="L76" s="208">
        <v>5</v>
      </c>
      <c r="M76" s="208">
        <v>4</v>
      </c>
      <c r="N76" s="208">
        <v>3</v>
      </c>
      <c r="O76" s="207">
        <v>5</v>
      </c>
      <c r="P76" s="209">
        <v>5</v>
      </c>
      <c r="Q76" s="207">
        <v>5</v>
      </c>
      <c r="R76" s="209">
        <v>2</v>
      </c>
      <c r="S76" s="208">
        <v>5</v>
      </c>
      <c r="T76" s="208">
        <v>4</v>
      </c>
      <c r="U76" s="208">
        <v>5</v>
      </c>
      <c r="V76" s="210">
        <v>5</v>
      </c>
      <c r="W76" s="210">
        <v>5</v>
      </c>
      <c r="X76" s="62"/>
      <c r="Y76" s="62"/>
      <c r="AB76" s="58"/>
      <c r="AC76" s="58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59"/>
      <c r="AS76" s="59"/>
      <c r="AT76" s="59"/>
      <c r="AU76" s="59"/>
      <c r="AV76" s="59"/>
      <c r="AW76" s="59"/>
      <c r="AX76" s="59"/>
      <c r="AY76" s="59"/>
      <c r="AZ76" s="60"/>
      <c r="BA76" s="60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61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60"/>
    </row>
    <row r="77" spans="2:87" ht="30" customHeight="1">
      <c r="B77" s="195">
        <v>86</v>
      </c>
      <c r="C77" s="196">
        <v>44742</v>
      </c>
      <c r="D77" s="195" t="s">
        <v>134</v>
      </c>
      <c r="E77" s="195" t="s">
        <v>94</v>
      </c>
      <c r="F77" s="195" t="s">
        <v>96</v>
      </c>
      <c r="G77" s="195" t="s">
        <v>161</v>
      </c>
      <c r="H77" s="197" t="s">
        <v>89</v>
      </c>
      <c r="I77" s="207">
        <v>5</v>
      </c>
      <c r="J77" s="208">
        <v>5</v>
      </c>
      <c r="K77" s="208">
        <v>5</v>
      </c>
      <c r="L77" s="208">
        <v>5</v>
      </c>
      <c r="M77" s="208">
        <v>5</v>
      </c>
      <c r="N77" s="208">
        <v>5</v>
      </c>
      <c r="O77" s="207">
        <v>5</v>
      </c>
      <c r="P77" s="209">
        <v>5</v>
      </c>
      <c r="Q77" s="207">
        <v>5</v>
      </c>
      <c r="R77" s="209">
        <v>1</v>
      </c>
      <c r="S77" s="208">
        <v>5</v>
      </c>
      <c r="T77" s="208">
        <v>5</v>
      </c>
      <c r="U77" s="208">
        <v>5</v>
      </c>
      <c r="V77" s="210">
        <v>5</v>
      </c>
      <c r="W77" s="210">
        <v>5</v>
      </c>
      <c r="X77" s="62"/>
      <c r="Y77" s="62"/>
      <c r="AB77" s="58"/>
      <c r="AC77" s="58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59"/>
      <c r="AS77" s="59"/>
      <c r="AT77" s="59"/>
      <c r="AU77" s="59"/>
      <c r="AV77" s="59"/>
      <c r="AW77" s="59"/>
      <c r="AX77" s="59"/>
      <c r="AY77" s="59"/>
      <c r="AZ77" s="60"/>
      <c r="BA77" s="60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61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60"/>
    </row>
    <row r="78" spans="2:87" ht="30" customHeight="1">
      <c r="B78" s="195">
        <v>87</v>
      </c>
      <c r="C78" s="196">
        <v>44742</v>
      </c>
      <c r="D78" s="195" t="s">
        <v>134</v>
      </c>
      <c r="E78" s="195" t="s">
        <v>94</v>
      </c>
      <c r="F78" s="195" t="s">
        <v>96</v>
      </c>
      <c r="G78" s="195" t="s">
        <v>18</v>
      </c>
      <c r="H78" s="197" t="s">
        <v>80</v>
      </c>
      <c r="I78" s="207">
        <v>5</v>
      </c>
      <c r="J78" s="208">
        <v>5</v>
      </c>
      <c r="K78" s="208">
        <v>4</v>
      </c>
      <c r="L78" s="208">
        <v>5</v>
      </c>
      <c r="M78" s="208">
        <v>5</v>
      </c>
      <c r="N78" s="208">
        <v>4</v>
      </c>
      <c r="O78" s="207">
        <v>4</v>
      </c>
      <c r="P78" s="209">
        <v>5</v>
      </c>
      <c r="Q78" s="207">
        <v>5</v>
      </c>
      <c r="R78" s="209">
        <v>4</v>
      </c>
      <c r="S78" s="208">
        <v>5</v>
      </c>
      <c r="T78" s="208">
        <v>5</v>
      </c>
      <c r="U78" s="208">
        <v>5</v>
      </c>
      <c r="V78" s="210">
        <v>5</v>
      </c>
      <c r="W78" s="210">
        <v>5</v>
      </c>
      <c r="X78" s="62"/>
      <c r="Y78" s="62"/>
      <c r="AB78" s="58"/>
      <c r="AC78" s="58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59"/>
      <c r="AS78" s="59"/>
      <c r="AT78" s="59"/>
      <c r="AU78" s="59"/>
      <c r="AV78" s="59"/>
      <c r="AW78" s="59"/>
      <c r="AX78" s="59"/>
      <c r="AY78" s="59"/>
      <c r="AZ78" s="60"/>
      <c r="BA78" s="60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61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60"/>
    </row>
    <row r="79" spans="2:87" ht="30" customHeight="1">
      <c r="B79" s="195">
        <v>88</v>
      </c>
      <c r="C79" s="196">
        <v>44742</v>
      </c>
      <c r="D79" s="195" t="s">
        <v>134</v>
      </c>
      <c r="E79" s="195" t="s">
        <v>93</v>
      </c>
      <c r="F79" s="195" t="s">
        <v>97</v>
      </c>
      <c r="G79" s="195" t="s">
        <v>28</v>
      </c>
      <c r="H79" s="197" t="s">
        <v>90</v>
      </c>
      <c r="I79" s="207">
        <v>5</v>
      </c>
      <c r="J79" s="208">
        <v>5</v>
      </c>
      <c r="K79" s="208">
        <v>5</v>
      </c>
      <c r="L79" s="208">
        <v>5</v>
      </c>
      <c r="M79" s="208">
        <v>4</v>
      </c>
      <c r="N79" s="208">
        <v>4</v>
      </c>
      <c r="O79" s="207">
        <v>5</v>
      </c>
      <c r="P79" s="209">
        <v>5</v>
      </c>
      <c r="Q79" s="207">
        <v>4</v>
      </c>
      <c r="R79" s="209">
        <v>4</v>
      </c>
      <c r="S79" s="208">
        <v>5</v>
      </c>
      <c r="T79" s="208">
        <v>5</v>
      </c>
      <c r="U79" s="208">
        <v>5</v>
      </c>
      <c r="V79" s="210">
        <v>5</v>
      </c>
      <c r="W79" s="210">
        <v>4</v>
      </c>
      <c r="X79" s="62"/>
      <c r="Y79" s="62"/>
      <c r="AB79" s="58"/>
      <c r="AC79" s="58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59"/>
      <c r="AS79" s="59"/>
      <c r="AT79" s="59"/>
      <c r="AU79" s="59"/>
      <c r="AV79" s="59"/>
      <c r="AW79" s="59"/>
      <c r="AX79" s="59"/>
      <c r="AY79" s="59"/>
      <c r="AZ79" s="60"/>
      <c r="BA79" s="60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61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60"/>
    </row>
    <row r="80" spans="2:87" ht="30" customHeight="1">
      <c r="B80" s="195">
        <v>89</v>
      </c>
      <c r="C80" s="196">
        <v>44742</v>
      </c>
      <c r="D80" s="195" t="s">
        <v>134</v>
      </c>
      <c r="E80" s="195" t="s">
        <v>94</v>
      </c>
      <c r="F80" s="195" t="s">
        <v>96</v>
      </c>
      <c r="G80" s="195" t="s">
        <v>40</v>
      </c>
      <c r="H80" s="197" t="s">
        <v>84</v>
      </c>
      <c r="I80" s="207">
        <v>5</v>
      </c>
      <c r="J80" s="208">
        <v>5</v>
      </c>
      <c r="K80" s="208">
        <v>4</v>
      </c>
      <c r="L80" s="208">
        <v>5</v>
      </c>
      <c r="M80" s="208">
        <v>5</v>
      </c>
      <c r="N80" s="208">
        <v>3</v>
      </c>
      <c r="O80" s="207">
        <v>3</v>
      </c>
      <c r="P80" s="209">
        <v>3</v>
      </c>
      <c r="Q80" s="207">
        <v>3</v>
      </c>
      <c r="R80" s="209">
        <v>5</v>
      </c>
      <c r="S80" s="208">
        <v>5</v>
      </c>
      <c r="T80" s="208">
        <v>4</v>
      </c>
      <c r="U80" s="208">
        <v>4</v>
      </c>
      <c r="V80" s="210">
        <v>5</v>
      </c>
      <c r="W80" s="210">
        <v>5</v>
      </c>
      <c r="X80" s="62"/>
      <c r="Y80" s="62"/>
      <c r="AB80" s="58"/>
      <c r="AC80" s="58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59"/>
      <c r="AS80" s="59"/>
      <c r="AT80" s="59"/>
      <c r="AU80" s="59"/>
      <c r="AV80" s="59"/>
      <c r="AW80" s="59"/>
      <c r="AX80" s="59"/>
      <c r="AY80" s="59"/>
      <c r="AZ80" s="60"/>
      <c r="BA80" s="60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61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60"/>
    </row>
    <row r="81" spans="2:87" ht="30" customHeight="1">
      <c r="B81" s="195">
        <v>90</v>
      </c>
      <c r="C81" s="196">
        <v>44742</v>
      </c>
      <c r="D81" s="195" t="s">
        <v>134</v>
      </c>
      <c r="E81" s="195" t="s">
        <v>94</v>
      </c>
      <c r="F81" s="195" t="s">
        <v>97</v>
      </c>
      <c r="G81" s="195" t="s">
        <v>24</v>
      </c>
      <c r="H81" s="197" t="s">
        <v>83</v>
      </c>
      <c r="I81" s="207">
        <v>3</v>
      </c>
      <c r="J81" s="208">
        <v>4</v>
      </c>
      <c r="K81" s="208">
        <v>3</v>
      </c>
      <c r="L81" s="208">
        <v>3</v>
      </c>
      <c r="M81" s="208">
        <v>3</v>
      </c>
      <c r="N81" s="208">
        <v>2</v>
      </c>
      <c r="O81" s="207">
        <v>3</v>
      </c>
      <c r="P81" s="209">
        <v>2</v>
      </c>
      <c r="Q81" s="207">
        <v>4</v>
      </c>
      <c r="R81" s="209">
        <v>3</v>
      </c>
      <c r="S81" s="208">
        <v>3</v>
      </c>
      <c r="T81" s="208">
        <v>4</v>
      </c>
      <c r="U81" s="208">
        <v>3</v>
      </c>
      <c r="V81" s="210">
        <v>4</v>
      </c>
      <c r="W81" s="210">
        <v>4</v>
      </c>
      <c r="X81" s="62"/>
      <c r="Y81" s="62"/>
      <c r="AB81" s="58"/>
      <c r="AC81" s="58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59"/>
      <c r="AS81" s="59"/>
      <c r="AT81" s="59"/>
      <c r="AU81" s="59"/>
      <c r="AV81" s="59"/>
      <c r="AW81" s="59"/>
      <c r="AX81" s="59"/>
      <c r="AY81" s="59"/>
      <c r="AZ81" s="60"/>
      <c r="BA81" s="60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61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60"/>
    </row>
    <row r="82" spans="2:87" ht="30" customHeight="1">
      <c r="B82" s="195">
        <v>92</v>
      </c>
      <c r="C82" s="196">
        <v>44742</v>
      </c>
      <c r="D82" s="195" t="s">
        <v>134</v>
      </c>
      <c r="E82" s="195" t="s">
        <v>94</v>
      </c>
      <c r="F82" s="195" t="s">
        <v>97</v>
      </c>
      <c r="G82" s="195" t="s">
        <v>24</v>
      </c>
      <c r="H82" s="197" t="s">
        <v>83</v>
      </c>
      <c r="I82" s="207">
        <v>4</v>
      </c>
      <c r="J82" s="208">
        <v>4</v>
      </c>
      <c r="K82" s="208">
        <v>4</v>
      </c>
      <c r="L82" s="208">
        <v>3</v>
      </c>
      <c r="M82" s="208">
        <v>3</v>
      </c>
      <c r="N82" s="208">
        <v>4</v>
      </c>
      <c r="O82" s="207">
        <v>4</v>
      </c>
      <c r="P82" s="209">
        <v>4</v>
      </c>
      <c r="Q82" s="207">
        <v>3</v>
      </c>
      <c r="R82" s="209">
        <v>2</v>
      </c>
      <c r="S82" s="208">
        <v>3</v>
      </c>
      <c r="T82" s="208">
        <v>3</v>
      </c>
      <c r="U82" s="208">
        <v>3</v>
      </c>
      <c r="V82" s="210">
        <v>3</v>
      </c>
      <c r="W82" s="210">
        <v>3</v>
      </c>
      <c r="X82" s="62"/>
      <c r="Y82" s="62"/>
      <c r="AB82" s="58"/>
      <c r="AC82" s="58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59"/>
      <c r="AS82" s="59"/>
      <c r="AT82" s="59"/>
      <c r="AU82" s="59"/>
      <c r="AV82" s="59"/>
      <c r="AW82" s="59"/>
      <c r="AX82" s="59"/>
      <c r="AY82" s="59"/>
      <c r="AZ82" s="60"/>
      <c r="BA82" s="60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61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60"/>
    </row>
    <row r="83" spans="2:87" ht="30" customHeight="1">
      <c r="B83" s="195">
        <v>93</v>
      </c>
      <c r="C83" s="196">
        <v>44742</v>
      </c>
      <c r="D83" s="195" t="s">
        <v>134</v>
      </c>
      <c r="E83" s="195" t="s">
        <v>95</v>
      </c>
      <c r="F83" s="195" t="s">
        <v>96</v>
      </c>
      <c r="G83" s="195" t="s">
        <v>46</v>
      </c>
      <c r="H83" s="197" t="s">
        <v>59</v>
      </c>
      <c r="I83" s="207">
        <v>4</v>
      </c>
      <c r="J83" s="208">
        <v>4</v>
      </c>
      <c r="K83" s="208"/>
      <c r="L83" s="208">
        <v>5</v>
      </c>
      <c r="M83" s="208">
        <v>3</v>
      </c>
      <c r="N83" s="208"/>
      <c r="O83" s="207">
        <v>3</v>
      </c>
      <c r="P83" s="209">
        <v>5</v>
      </c>
      <c r="Q83" s="207">
        <v>5</v>
      </c>
      <c r="R83" s="209">
        <v>5</v>
      </c>
      <c r="S83" s="208">
        <v>3</v>
      </c>
      <c r="T83" s="208"/>
      <c r="U83" s="208">
        <v>5</v>
      </c>
      <c r="V83" s="210">
        <v>5</v>
      </c>
      <c r="W83" s="210">
        <v>4</v>
      </c>
      <c r="X83" s="62"/>
      <c r="Y83" s="62"/>
      <c r="AB83" s="58"/>
      <c r="AC83" s="58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59"/>
      <c r="AS83" s="59"/>
      <c r="AT83" s="59"/>
      <c r="AU83" s="59"/>
      <c r="AV83" s="59"/>
      <c r="AW83" s="59"/>
      <c r="AX83" s="59"/>
      <c r="AY83" s="59"/>
      <c r="AZ83" s="60"/>
      <c r="BA83" s="60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61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60"/>
    </row>
    <row r="84" spans="2:87" ht="30" customHeight="1">
      <c r="B84" s="195">
        <v>94</v>
      </c>
      <c r="C84" s="196">
        <v>44742</v>
      </c>
      <c r="D84" s="195" t="s">
        <v>134</v>
      </c>
      <c r="E84" s="195" t="s">
        <v>94</v>
      </c>
      <c r="F84" s="195" t="s">
        <v>97</v>
      </c>
      <c r="G84" s="195" t="s">
        <v>22</v>
      </c>
      <c r="H84" s="197" t="s">
        <v>67</v>
      </c>
      <c r="I84" s="207">
        <v>5</v>
      </c>
      <c r="J84" s="208">
        <v>5</v>
      </c>
      <c r="K84" s="208">
        <v>4</v>
      </c>
      <c r="L84" s="208">
        <v>5</v>
      </c>
      <c r="M84" s="208">
        <v>5</v>
      </c>
      <c r="N84" s="208">
        <v>4</v>
      </c>
      <c r="O84" s="207">
        <v>4</v>
      </c>
      <c r="P84" s="209">
        <v>5</v>
      </c>
      <c r="Q84" s="207">
        <v>5</v>
      </c>
      <c r="R84" s="209">
        <v>5</v>
      </c>
      <c r="S84" s="208">
        <v>5</v>
      </c>
      <c r="T84" s="208">
        <v>5</v>
      </c>
      <c r="U84" s="208">
        <v>5</v>
      </c>
      <c r="V84" s="210">
        <v>5</v>
      </c>
      <c r="W84" s="210">
        <v>5</v>
      </c>
      <c r="X84" s="62"/>
      <c r="Y84" s="62"/>
      <c r="AB84" s="58"/>
      <c r="AC84" s="58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59"/>
      <c r="AS84" s="59"/>
      <c r="AT84" s="59"/>
      <c r="AU84" s="59"/>
      <c r="AV84" s="59"/>
      <c r="AW84" s="59"/>
      <c r="AX84" s="59"/>
      <c r="AY84" s="59"/>
      <c r="AZ84" s="60"/>
      <c r="BA84" s="60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61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60"/>
    </row>
    <row r="85" spans="2:87" ht="30" customHeight="1">
      <c r="B85" s="195">
        <v>96</v>
      </c>
      <c r="C85" s="196">
        <v>44742</v>
      </c>
      <c r="D85" s="195" t="s">
        <v>134</v>
      </c>
      <c r="E85" s="195" t="s">
        <v>95</v>
      </c>
      <c r="F85" s="195" t="s">
        <v>96</v>
      </c>
      <c r="G85" s="195" t="s">
        <v>46</v>
      </c>
      <c r="H85" s="197" t="s">
        <v>59</v>
      </c>
      <c r="I85" s="207">
        <v>5</v>
      </c>
      <c r="J85" s="208">
        <v>4</v>
      </c>
      <c r="K85" s="208">
        <v>2</v>
      </c>
      <c r="L85" s="208">
        <v>5</v>
      </c>
      <c r="M85" s="208">
        <v>4</v>
      </c>
      <c r="N85" s="208">
        <v>4</v>
      </c>
      <c r="O85" s="207">
        <v>3</v>
      </c>
      <c r="P85" s="209">
        <v>5</v>
      </c>
      <c r="Q85" s="207">
        <v>4</v>
      </c>
      <c r="R85" s="209">
        <v>2</v>
      </c>
      <c r="S85" s="208">
        <v>3</v>
      </c>
      <c r="T85" s="208">
        <v>3</v>
      </c>
      <c r="U85" s="208"/>
      <c r="V85" s="210">
        <v>5</v>
      </c>
      <c r="W85" s="210">
        <v>4</v>
      </c>
      <c r="X85" s="62"/>
      <c r="Y85" s="62"/>
      <c r="AB85" s="58"/>
      <c r="AC85" s="58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59"/>
      <c r="AS85" s="59"/>
      <c r="AT85" s="59"/>
      <c r="AU85" s="59"/>
      <c r="AV85" s="59"/>
      <c r="AW85" s="59"/>
      <c r="AX85" s="59"/>
      <c r="AY85" s="59"/>
      <c r="AZ85" s="60"/>
      <c r="BA85" s="60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61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60"/>
    </row>
    <row r="86" spans="2:87" ht="30" customHeight="1">
      <c r="B86" s="195">
        <v>97</v>
      </c>
      <c r="C86" s="196">
        <v>44742</v>
      </c>
      <c r="D86" s="195" t="s">
        <v>134</v>
      </c>
      <c r="E86" s="195" t="s">
        <v>94</v>
      </c>
      <c r="F86" s="195" t="s">
        <v>96</v>
      </c>
      <c r="G86" s="195" t="s">
        <v>159</v>
      </c>
      <c r="H86" s="197" t="s">
        <v>64</v>
      </c>
      <c r="I86" s="207">
        <v>5</v>
      </c>
      <c r="J86" s="208">
        <v>5</v>
      </c>
      <c r="K86" s="208">
        <v>5</v>
      </c>
      <c r="L86" s="208">
        <v>5</v>
      </c>
      <c r="M86" s="208">
        <v>5</v>
      </c>
      <c r="N86" s="208">
        <v>5</v>
      </c>
      <c r="O86" s="207">
        <v>5</v>
      </c>
      <c r="P86" s="209">
        <v>5</v>
      </c>
      <c r="Q86" s="207">
        <v>5</v>
      </c>
      <c r="R86" s="209">
        <v>5</v>
      </c>
      <c r="S86" s="208">
        <v>5</v>
      </c>
      <c r="T86" s="208">
        <v>5</v>
      </c>
      <c r="U86" s="208">
        <v>5</v>
      </c>
      <c r="V86" s="210">
        <v>5</v>
      </c>
      <c r="W86" s="210">
        <v>5</v>
      </c>
      <c r="X86" s="62"/>
      <c r="Y86" s="62"/>
      <c r="AB86" s="58"/>
      <c r="AC86" s="58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59"/>
      <c r="AS86" s="59"/>
      <c r="AT86" s="59"/>
      <c r="AU86" s="59"/>
      <c r="AV86" s="59"/>
      <c r="AW86" s="59"/>
      <c r="AX86" s="59"/>
      <c r="AY86" s="59"/>
      <c r="AZ86" s="60"/>
      <c r="BA86" s="60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61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60"/>
    </row>
    <row r="87" spans="2:87" ht="30" customHeight="1">
      <c r="B87" s="195">
        <v>100</v>
      </c>
      <c r="C87" s="196">
        <v>44742</v>
      </c>
      <c r="D87" s="195" t="s">
        <v>134</v>
      </c>
      <c r="E87" s="195" t="s">
        <v>95</v>
      </c>
      <c r="F87" s="195" t="s">
        <v>97</v>
      </c>
      <c r="G87" s="195" t="s">
        <v>34</v>
      </c>
      <c r="H87" s="197" t="s">
        <v>72</v>
      </c>
      <c r="I87" s="207">
        <v>5</v>
      </c>
      <c r="J87" s="208">
        <v>5</v>
      </c>
      <c r="K87" s="208">
        <v>2</v>
      </c>
      <c r="L87" s="208">
        <v>5</v>
      </c>
      <c r="M87" s="208">
        <v>5</v>
      </c>
      <c r="N87" s="208">
        <v>1</v>
      </c>
      <c r="O87" s="207">
        <v>3</v>
      </c>
      <c r="P87" s="209">
        <v>5</v>
      </c>
      <c r="Q87" s="207"/>
      <c r="R87" s="209">
        <v>1</v>
      </c>
      <c r="S87" s="208">
        <v>4</v>
      </c>
      <c r="T87" s="208">
        <v>4</v>
      </c>
      <c r="U87" s="208">
        <v>4</v>
      </c>
      <c r="V87" s="210">
        <v>4</v>
      </c>
      <c r="W87" s="210">
        <v>5</v>
      </c>
      <c r="X87" s="62"/>
      <c r="Y87" s="62"/>
      <c r="AB87" s="58"/>
      <c r="AC87" s="58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59"/>
      <c r="AS87" s="59"/>
      <c r="AT87" s="59"/>
      <c r="AU87" s="59"/>
      <c r="AV87" s="59"/>
      <c r="AW87" s="59"/>
      <c r="AX87" s="59"/>
      <c r="AY87" s="59"/>
      <c r="AZ87" s="60"/>
      <c r="BA87" s="60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61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60"/>
    </row>
    <row r="88" spans="2:87" ht="30" customHeight="1">
      <c r="B88" s="195">
        <v>101</v>
      </c>
      <c r="C88" s="196">
        <v>44742</v>
      </c>
      <c r="D88" s="195" t="s">
        <v>134</v>
      </c>
      <c r="E88" s="195" t="s">
        <v>94</v>
      </c>
      <c r="F88" s="195" t="s">
        <v>97</v>
      </c>
      <c r="G88" s="195" t="s">
        <v>41</v>
      </c>
      <c r="H88" s="197" t="s">
        <v>78</v>
      </c>
      <c r="I88" s="207">
        <v>5</v>
      </c>
      <c r="J88" s="208">
        <v>5</v>
      </c>
      <c r="K88" s="208">
        <v>4</v>
      </c>
      <c r="L88" s="208">
        <v>5</v>
      </c>
      <c r="M88" s="208">
        <v>4</v>
      </c>
      <c r="N88" s="208">
        <v>3</v>
      </c>
      <c r="O88" s="207">
        <v>5</v>
      </c>
      <c r="P88" s="209">
        <v>4</v>
      </c>
      <c r="Q88" s="207">
        <v>4</v>
      </c>
      <c r="R88" s="209">
        <v>3</v>
      </c>
      <c r="S88" s="208">
        <v>4</v>
      </c>
      <c r="T88" s="208">
        <v>4</v>
      </c>
      <c r="U88" s="208">
        <v>4</v>
      </c>
      <c r="V88" s="210">
        <v>5</v>
      </c>
      <c r="W88" s="210">
        <v>5</v>
      </c>
      <c r="X88" s="62"/>
      <c r="Y88" s="62"/>
      <c r="AB88" s="58"/>
      <c r="AC88" s="58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59"/>
      <c r="AS88" s="59"/>
      <c r="AT88" s="59"/>
      <c r="AU88" s="59"/>
      <c r="AV88" s="59"/>
      <c r="AW88" s="59"/>
      <c r="AX88" s="59"/>
      <c r="AY88" s="59"/>
      <c r="AZ88" s="60"/>
      <c r="BA88" s="60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61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60"/>
    </row>
    <row r="89" spans="2:87" ht="30" customHeight="1">
      <c r="B89" s="195">
        <v>102</v>
      </c>
      <c r="C89" s="196">
        <v>44742</v>
      </c>
      <c r="D89" s="195" t="s">
        <v>134</v>
      </c>
      <c r="E89" s="195" t="s">
        <v>94</v>
      </c>
      <c r="F89" s="195" t="s">
        <v>96</v>
      </c>
      <c r="G89" s="195" t="s">
        <v>34</v>
      </c>
      <c r="H89" s="197" t="s">
        <v>72</v>
      </c>
      <c r="I89" s="207">
        <v>5</v>
      </c>
      <c r="J89" s="208">
        <v>5</v>
      </c>
      <c r="K89" s="208">
        <v>4</v>
      </c>
      <c r="L89" s="208">
        <v>5</v>
      </c>
      <c r="M89" s="208">
        <v>5</v>
      </c>
      <c r="N89" s="208">
        <v>3</v>
      </c>
      <c r="O89" s="207">
        <v>5</v>
      </c>
      <c r="P89" s="209">
        <v>5</v>
      </c>
      <c r="Q89" s="207">
        <v>5</v>
      </c>
      <c r="R89" s="209">
        <v>4</v>
      </c>
      <c r="S89" s="208">
        <v>5</v>
      </c>
      <c r="T89" s="208">
        <v>5</v>
      </c>
      <c r="U89" s="208">
        <v>5</v>
      </c>
      <c r="V89" s="210">
        <v>5</v>
      </c>
      <c r="W89" s="210">
        <v>5</v>
      </c>
      <c r="X89" s="62"/>
      <c r="Y89" s="62"/>
      <c r="AB89" s="58"/>
      <c r="AC89" s="58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59"/>
      <c r="AS89" s="59"/>
      <c r="AT89" s="59"/>
      <c r="AU89" s="59"/>
      <c r="AV89" s="59"/>
      <c r="AW89" s="59"/>
      <c r="AX89" s="59"/>
      <c r="AY89" s="59"/>
      <c r="AZ89" s="60"/>
      <c r="BA89" s="60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61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60"/>
    </row>
    <row r="90" spans="2:87" ht="30" customHeight="1">
      <c r="B90" s="195">
        <v>103</v>
      </c>
      <c r="C90" s="196">
        <v>44742</v>
      </c>
      <c r="D90" s="195" t="s">
        <v>134</v>
      </c>
      <c r="E90" s="195" t="s">
        <v>95</v>
      </c>
      <c r="F90" s="195" t="s">
        <v>96</v>
      </c>
      <c r="G90" s="195" t="s">
        <v>29</v>
      </c>
      <c r="H90" s="197" t="s">
        <v>77</v>
      </c>
      <c r="I90" s="207">
        <v>5</v>
      </c>
      <c r="J90" s="208">
        <v>5</v>
      </c>
      <c r="K90" s="208">
        <v>5</v>
      </c>
      <c r="L90" s="208">
        <v>5</v>
      </c>
      <c r="M90" s="208">
        <v>5</v>
      </c>
      <c r="N90" s="208">
        <v>5</v>
      </c>
      <c r="O90" s="207">
        <v>5</v>
      </c>
      <c r="P90" s="209">
        <v>5</v>
      </c>
      <c r="Q90" s="207">
        <v>5</v>
      </c>
      <c r="R90" s="209">
        <v>5</v>
      </c>
      <c r="S90" s="208"/>
      <c r="T90" s="208">
        <v>5</v>
      </c>
      <c r="U90" s="208">
        <v>5</v>
      </c>
      <c r="V90" s="210">
        <v>5</v>
      </c>
      <c r="W90" s="210">
        <v>5</v>
      </c>
      <c r="X90" s="62"/>
      <c r="Y90" s="62"/>
      <c r="AB90" s="58"/>
      <c r="AC90" s="58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59"/>
      <c r="AS90" s="59"/>
      <c r="AT90" s="59"/>
      <c r="AU90" s="59"/>
      <c r="AV90" s="59"/>
      <c r="AW90" s="59"/>
      <c r="AX90" s="59"/>
      <c r="AY90" s="59"/>
      <c r="AZ90" s="60"/>
      <c r="BA90" s="60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61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60"/>
    </row>
    <row r="91" spans="2:87" ht="30" customHeight="1">
      <c r="B91" s="195">
        <v>104</v>
      </c>
      <c r="C91" s="196">
        <v>44742</v>
      </c>
      <c r="D91" s="195" t="s">
        <v>134</v>
      </c>
      <c r="E91" s="195" t="s">
        <v>95</v>
      </c>
      <c r="F91" s="195" t="s">
        <v>96</v>
      </c>
      <c r="G91" s="195" t="s">
        <v>18</v>
      </c>
      <c r="H91" s="197" t="s">
        <v>80</v>
      </c>
      <c r="I91" s="207">
        <v>4</v>
      </c>
      <c r="J91" s="208">
        <v>3</v>
      </c>
      <c r="K91" s="208">
        <v>3</v>
      </c>
      <c r="L91" s="208">
        <v>4</v>
      </c>
      <c r="M91" s="208">
        <v>5</v>
      </c>
      <c r="N91" s="208">
        <v>4</v>
      </c>
      <c r="O91" s="207">
        <v>4</v>
      </c>
      <c r="P91" s="209">
        <v>5</v>
      </c>
      <c r="Q91" s="207">
        <v>4</v>
      </c>
      <c r="R91" s="209">
        <v>4</v>
      </c>
      <c r="S91" s="208">
        <v>5</v>
      </c>
      <c r="T91" s="208">
        <v>5</v>
      </c>
      <c r="U91" s="208">
        <v>5</v>
      </c>
      <c r="V91" s="210">
        <v>5</v>
      </c>
      <c r="W91" s="210">
        <v>4</v>
      </c>
      <c r="X91" s="62"/>
      <c r="Y91" s="62"/>
      <c r="AB91" s="58"/>
      <c r="AC91" s="58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59"/>
      <c r="AS91" s="59"/>
      <c r="AT91" s="59"/>
      <c r="AU91" s="59"/>
      <c r="AV91" s="59"/>
      <c r="AW91" s="59"/>
      <c r="AX91" s="59"/>
      <c r="AY91" s="59"/>
      <c r="AZ91" s="60"/>
      <c r="BA91" s="60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61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60"/>
    </row>
    <row r="92" spans="2:87" ht="30" customHeight="1">
      <c r="B92" s="195">
        <v>105</v>
      </c>
      <c r="C92" s="196">
        <v>44742</v>
      </c>
      <c r="D92" s="195" t="s">
        <v>134</v>
      </c>
      <c r="E92" s="195" t="s">
        <v>95</v>
      </c>
      <c r="F92" s="195" t="s">
        <v>97</v>
      </c>
      <c r="G92" s="195" t="s">
        <v>22</v>
      </c>
      <c r="H92" s="197" t="s">
        <v>67</v>
      </c>
      <c r="I92" s="207">
        <v>5</v>
      </c>
      <c r="J92" s="208">
        <v>5</v>
      </c>
      <c r="K92" s="208">
        <v>5</v>
      </c>
      <c r="L92" s="208">
        <v>5</v>
      </c>
      <c r="M92" s="208">
        <v>5</v>
      </c>
      <c r="N92" s="208">
        <v>3</v>
      </c>
      <c r="O92" s="207">
        <v>2</v>
      </c>
      <c r="P92" s="209">
        <v>2</v>
      </c>
      <c r="Q92" s="207">
        <v>5</v>
      </c>
      <c r="R92" s="209">
        <v>5</v>
      </c>
      <c r="S92" s="208">
        <v>5</v>
      </c>
      <c r="T92" s="208">
        <v>2</v>
      </c>
      <c r="U92" s="208">
        <v>2</v>
      </c>
      <c r="V92" s="210">
        <v>5</v>
      </c>
      <c r="W92" s="210">
        <v>5</v>
      </c>
      <c r="X92" s="62"/>
      <c r="Y92" s="62"/>
      <c r="AB92" s="58"/>
      <c r="AC92" s="58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59"/>
      <c r="AS92" s="59"/>
      <c r="AT92" s="59"/>
      <c r="AU92" s="59"/>
      <c r="AV92" s="59"/>
      <c r="AW92" s="59"/>
      <c r="AX92" s="59"/>
      <c r="AY92" s="59"/>
      <c r="AZ92" s="60"/>
      <c r="BA92" s="60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61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60"/>
    </row>
    <row r="93" spans="2:87" ht="30" customHeight="1">
      <c r="B93" s="195">
        <v>106</v>
      </c>
      <c r="C93" s="196">
        <v>44742</v>
      </c>
      <c r="D93" s="195" t="s">
        <v>134</v>
      </c>
      <c r="E93" s="195" t="s">
        <v>95</v>
      </c>
      <c r="F93" s="195" t="s">
        <v>96</v>
      </c>
      <c r="G93" s="195" t="s">
        <v>24</v>
      </c>
      <c r="H93" s="197" t="s">
        <v>83</v>
      </c>
      <c r="I93" s="207">
        <v>4</v>
      </c>
      <c r="J93" s="208">
        <v>4</v>
      </c>
      <c r="K93" s="208">
        <v>3</v>
      </c>
      <c r="L93" s="208">
        <v>4</v>
      </c>
      <c r="M93" s="208">
        <v>3</v>
      </c>
      <c r="N93" s="208">
        <v>4</v>
      </c>
      <c r="O93" s="207">
        <v>4</v>
      </c>
      <c r="P93" s="209">
        <v>4</v>
      </c>
      <c r="Q93" s="207">
        <v>3</v>
      </c>
      <c r="R93" s="209">
        <v>3</v>
      </c>
      <c r="S93" s="208">
        <v>5</v>
      </c>
      <c r="T93" s="208">
        <v>4</v>
      </c>
      <c r="U93" s="208"/>
      <c r="V93" s="210">
        <v>4</v>
      </c>
      <c r="W93" s="210">
        <v>4</v>
      </c>
      <c r="X93" s="62"/>
      <c r="Y93" s="62"/>
      <c r="AB93" s="58"/>
      <c r="AC93" s="58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59"/>
      <c r="AS93" s="59"/>
      <c r="AT93" s="59"/>
      <c r="AU93" s="59"/>
      <c r="AV93" s="59"/>
      <c r="AW93" s="59"/>
      <c r="AX93" s="59"/>
      <c r="AY93" s="59"/>
      <c r="AZ93" s="60"/>
      <c r="BA93" s="60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61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60"/>
    </row>
    <row r="94" spans="2:87" ht="30" customHeight="1">
      <c r="B94" s="195">
        <v>107</v>
      </c>
      <c r="C94" s="196">
        <v>44742</v>
      </c>
      <c r="D94" s="195" t="s">
        <v>134</v>
      </c>
      <c r="E94" s="195" t="s">
        <v>94</v>
      </c>
      <c r="F94" s="195" t="s">
        <v>96</v>
      </c>
      <c r="G94" s="195" t="s">
        <v>137</v>
      </c>
      <c r="H94" s="197" t="s">
        <v>75</v>
      </c>
      <c r="I94" s="207">
        <v>4</v>
      </c>
      <c r="J94" s="208">
        <v>4</v>
      </c>
      <c r="K94" s="208">
        <v>4</v>
      </c>
      <c r="L94" s="208">
        <v>4</v>
      </c>
      <c r="M94" s="208">
        <v>3</v>
      </c>
      <c r="N94" s="208">
        <v>3</v>
      </c>
      <c r="O94" s="207"/>
      <c r="P94" s="209"/>
      <c r="Q94" s="207"/>
      <c r="R94" s="209"/>
      <c r="S94" s="208">
        <v>3</v>
      </c>
      <c r="T94" s="208">
        <v>5</v>
      </c>
      <c r="U94" s="208">
        <v>5</v>
      </c>
      <c r="V94" s="210">
        <v>4</v>
      </c>
      <c r="W94" s="210">
        <v>4</v>
      </c>
      <c r="X94" s="62"/>
      <c r="Y94" s="62"/>
      <c r="AB94" s="58"/>
      <c r="AC94" s="58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59"/>
      <c r="AS94" s="59"/>
      <c r="AT94" s="59"/>
      <c r="AU94" s="59"/>
      <c r="AV94" s="59"/>
      <c r="AW94" s="59"/>
      <c r="AX94" s="59"/>
      <c r="AY94" s="59"/>
      <c r="AZ94" s="60"/>
      <c r="BA94" s="60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61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60"/>
    </row>
    <row r="95" spans="2:87" ht="30" customHeight="1">
      <c r="B95" s="195">
        <v>108</v>
      </c>
      <c r="C95" s="196">
        <v>44742</v>
      </c>
      <c r="D95" s="195" t="s">
        <v>134</v>
      </c>
      <c r="E95" s="195" t="s">
        <v>94</v>
      </c>
      <c r="F95" s="195" t="s">
        <v>97</v>
      </c>
      <c r="G95" s="195" t="s">
        <v>30</v>
      </c>
      <c r="H95" s="197" t="s">
        <v>81</v>
      </c>
      <c r="I95" s="207">
        <v>5</v>
      </c>
      <c r="J95" s="208"/>
      <c r="K95" s="208">
        <v>3</v>
      </c>
      <c r="L95" s="208">
        <v>5</v>
      </c>
      <c r="M95" s="208">
        <v>5</v>
      </c>
      <c r="N95" s="208">
        <v>2</v>
      </c>
      <c r="O95" s="207">
        <v>1</v>
      </c>
      <c r="P95" s="209"/>
      <c r="Q95" s="207">
        <v>5</v>
      </c>
      <c r="R95" s="209">
        <v>4</v>
      </c>
      <c r="S95" s="208">
        <v>4</v>
      </c>
      <c r="T95" s="208">
        <v>5</v>
      </c>
      <c r="U95" s="208">
        <v>5</v>
      </c>
      <c r="V95" s="210">
        <v>5</v>
      </c>
      <c r="W95" s="210">
        <v>5</v>
      </c>
      <c r="X95" s="62"/>
      <c r="Y95" s="62"/>
      <c r="AB95" s="58"/>
      <c r="AC95" s="58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59"/>
      <c r="AS95" s="59"/>
      <c r="AT95" s="59"/>
      <c r="AU95" s="59"/>
      <c r="AV95" s="59"/>
      <c r="AW95" s="59"/>
      <c r="AX95" s="59"/>
      <c r="AY95" s="59"/>
      <c r="AZ95" s="60"/>
      <c r="BA95" s="60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61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60"/>
    </row>
    <row r="96" spans="2:87" ht="30" customHeight="1">
      <c r="B96" s="195">
        <v>109</v>
      </c>
      <c r="C96" s="196">
        <v>44742</v>
      </c>
      <c r="D96" s="195" t="s">
        <v>134</v>
      </c>
      <c r="E96" s="195" t="s">
        <v>94</v>
      </c>
      <c r="F96" s="195" t="s">
        <v>98</v>
      </c>
      <c r="G96" s="195" t="s">
        <v>38</v>
      </c>
      <c r="H96" s="197" t="s">
        <v>88</v>
      </c>
      <c r="I96" s="207">
        <v>4</v>
      </c>
      <c r="J96" s="208">
        <v>4</v>
      </c>
      <c r="K96" s="208">
        <v>3</v>
      </c>
      <c r="L96" s="208">
        <v>4</v>
      </c>
      <c r="M96" s="208">
        <v>5</v>
      </c>
      <c r="N96" s="208">
        <v>4</v>
      </c>
      <c r="O96" s="207">
        <v>3</v>
      </c>
      <c r="P96" s="209">
        <v>3</v>
      </c>
      <c r="Q96" s="207">
        <v>4</v>
      </c>
      <c r="R96" s="209">
        <v>4</v>
      </c>
      <c r="S96" s="208">
        <v>5</v>
      </c>
      <c r="T96" s="208">
        <v>3</v>
      </c>
      <c r="U96" s="208">
        <v>3</v>
      </c>
      <c r="V96" s="210">
        <v>4</v>
      </c>
      <c r="W96" s="210">
        <v>4</v>
      </c>
      <c r="X96" s="62"/>
      <c r="Y96" s="62"/>
      <c r="AB96" s="58"/>
      <c r="AC96" s="58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59"/>
      <c r="AS96" s="59"/>
      <c r="AT96" s="59"/>
      <c r="AU96" s="59"/>
      <c r="AV96" s="59"/>
      <c r="AW96" s="59"/>
      <c r="AX96" s="59"/>
      <c r="AY96" s="59"/>
      <c r="AZ96" s="60"/>
      <c r="BA96" s="60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61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60"/>
    </row>
    <row r="97" spans="2:87" ht="30" customHeight="1">
      <c r="B97" s="195">
        <v>110</v>
      </c>
      <c r="C97" s="196">
        <v>44742</v>
      </c>
      <c r="D97" s="195" t="s">
        <v>134</v>
      </c>
      <c r="E97" s="195" t="s">
        <v>94</v>
      </c>
      <c r="F97" s="195" t="s">
        <v>98</v>
      </c>
      <c r="G97" s="195" t="s">
        <v>160</v>
      </c>
      <c r="H97" s="197" t="s">
        <v>68</v>
      </c>
      <c r="I97" s="207">
        <v>5</v>
      </c>
      <c r="J97" s="208">
        <v>5</v>
      </c>
      <c r="K97" s="208">
        <v>5</v>
      </c>
      <c r="L97" s="208">
        <v>5</v>
      </c>
      <c r="M97" s="208">
        <v>5</v>
      </c>
      <c r="N97" s="208">
        <v>5</v>
      </c>
      <c r="O97" s="207">
        <v>5</v>
      </c>
      <c r="P97" s="209">
        <v>5</v>
      </c>
      <c r="Q97" s="207">
        <v>5</v>
      </c>
      <c r="R97" s="209">
        <v>5</v>
      </c>
      <c r="S97" s="208">
        <v>5</v>
      </c>
      <c r="T97" s="208">
        <v>5</v>
      </c>
      <c r="U97" s="208">
        <v>5</v>
      </c>
      <c r="V97" s="210">
        <v>5</v>
      </c>
      <c r="W97" s="210">
        <v>5</v>
      </c>
      <c r="X97" s="62"/>
      <c r="Y97" s="62"/>
      <c r="AB97" s="58"/>
      <c r="AC97" s="58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59"/>
      <c r="AS97" s="59"/>
      <c r="AT97" s="59"/>
      <c r="AU97" s="59"/>
      <c r="AV97" s="59"/>
      <c r="AW97" s="59"/>
      <c r="AX97" s="59"/>
      <c r="AY97" s="59"/>
      <c r="AZ97" s="60"/>
      <c r="BA97" s="60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61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60"/>
    </row>
    <row r="98" spans="2:87" ht="30" customHeight="1">
      <c r="B98" s="195">
        <v>111</v>
      </c>
      <c r="C98" s="196">
        <v>44742</v>
      </c>
      <c r="D98" s="195" t="s">
        <v>134</v>
      </c>
      <c r="E98" s="195" t="s">
        <v>95</v>
      </c>
      <c r="F98" s="195" t="s">
        <v>98</v>
      </c>
      <c r="G98" s="195" t="s">
        <v>26</v>
      </c>
      <c r="H98" s="197" t="s">
        <v>71</v>
      </c>
      <c r="I98" s="207">
        <v>5</v>
      </c>
      <c r="J98" s="208">
        <v>5</v>
      </c>
      <c r="K98" s="208">
        <v>5</v>
      </c>
      <c r="L98" s="208">
        <v>5</v>
      </c>
      <c r="M98" s="208">
        <v>5</v>
      </c>
      <c r="N98" s="208">
        <v>5</v>
      </c>
      <c r="O98" s="207">
        <v>5</v>
      </c>
      <c r="P98" s="209">
        <v>5</v>
      </c>
      <c r="Q98" s="207">
        <v>5</v>
      </c>
      <c r="R98" s="209">
        <v>5</v>
      </c>
      <c r="S98" s="208">
        <v>5</v>
      </c>
      <c r="T98" s="208">
        <v>5</v>
      </c>
      <c r="U98" s="208">
        <v>5</v>
      </c>
      <c r="V98" s="210">
        <v>5</v>
      </c>
      <c r="W98" s="210">
        <v>5</v>
      </c>
      <c r="X98" s="62"/>
      <c r="Y98" s="62"/>
      <c r="AB98" s="58"/>
      <c r="AC98" s="58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59"/>
      <c r="AS98" s="59"/>
      <c r="AT98" s="59"/>
      <c r="AU98" s="59"/>
      <c r="AV98" s="59"/>
      <c r="AW98" s="59"/>
      <c r="AX98" s="59"/>
      <c r="AY98" s="59"/>
      <c r="AZ98" s="60"/>
      <c r="BA98" s="60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61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60"/>
    </row>
    <row r="99" spans="2:87" ht="30" customHeight="1">
      <c r="B99" s="195">
        <v>112</v>
      </c>
      <c r="C99" s="196">
        <v>44742</v>
      </c>
      <c r="D99" s="195" t="s">
        <v>133</v>
      </c>
      <c r="E99" s="195" t="s">
        <v>94</v>
      </c>
      <c r="F99" s="195" t="s">
        <v>97</v>
      </c>
      <c r="G99" s="195" t="s">
        <v>32</v>
      </c>
      <c r="H99" s="197" t="s">
        <v>61</v>
      </c>
      <c r="I99" s="207">
        <v>5</v>
      </c>
      <c r="J99" s="208">
        <v>5</v>
      </c>
      <c r="K99" s="208"/>
      <c r="L99" s="208">
        <v>5</v>
      </c>
      <c r="M99" s="208">
        <v>5</v>
      </c>
      <c r="N99" s="208"/>
      <c r="O99" s="207"/>
      <c r="P99" s="209"/>
      <c r="Q99" s="207">
        <v>4</v>
      </c>
      <c r="R99" s="209"/>
      <c r="S99" s="208">
        <v>4</v>
      </c>
      <c r="T99" s="208">
        <v>5</v>
      </c>
      <c r="U99" s="208">
        <v>4</v>
      </c>
      <c r="V99" s="210">
        <v>4</v>
      </c>
      <c r="W99" s="210">
        <v>5</v>
      </c>
      <c r="X99" s="62"/>
      <c r="Y99" s="62"/>
      <c r="AB99" s="58"/>
      <c r="AC99" s="58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59"/>
      <c r="AS99" s="59"/>
      <c r="AT99" s="59"/>
      <c r="AU99" s="59"/>
      <c r="AV99" s="59"/>
      <c r="AW99" s="59"/>
      <c r="AX99" s="59"/>
      <c r="AY99" s="59"/>
      <c r="AZ99" s="60"/>
      <c r="BA99" s="60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61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60"/>
    </row>
    <row r="100" spans="2:87" ht="30" customHeight="1">
      <c r="B100" s="195">
        <v>113</v>
      </c>
      <c r="C100" s="196">
        <v>44742</v>
      </c>
      <c r="D100" s="195" t="s">
        <v>134</v>
      </c>
      <c r="E100" s="195" t="s">
        <v>95</v>
      </c>
      <c r="F100" s="195" t="s">
        <v>96</v>
      </c>
      <c r="G100" s="195" t="s">
        <v>162</v>
      </c>
      <c r="H100" s="197" t="s">
        <v>163</v>
      </c>
      <c r="I100" s="207">
        <v>4</v>
      </c>
      <c r="J100" s="208">
        <v>5</v>
      </c>
      <c r="K100" s="208">
        <v>4</v>
      </c>
      <c r="L100" s="208">
        <v>4</v>
      </c>
      <c r="M100" s="208">
        <v>5</v>
      </c>
      <c r="N100" s="208">
        <v>4</v>
      </c>
      <c r="O100" s="207">
        <v>4</v>
      </c>
      <c r="P100" s="209">
        <v>4</v>
      </c>
      <c r="Q100" s="207">
        <v>2</v>
      </c>
      <c r="R100" s="209">
        <v>2</v>
      </c>
      <c r="S100" s="208">
        <v>5</v>
      </c>
      <c r="T100" s="208">
        <v>4</v>
      </c>
      <c r="U100" s="208">
        <v>4</v>
      </c>
      <c r="V100" s="210">
        <v>4</v>
      </c>
      <c r="W100" s="210">
        <v>4</v>
      </c>
      <c r="X100" s="62"/>
      <c r="Y100" s="62"/>
      <c r="AB100" s="58"/>
      <c r="AC100" s="58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59"/>
      <c r="AS100" s="59"/>
      <c r="AT100" s="59"/>
      <c r="AU100" s="59"/>
      <c r="AV100" s="59"/>
      <c r="AW100" s="59"/>
      <c r="AX100" s="59"/>
      <c r="AY100" s="59"/>
      <c r="AZ100" s="60"/>
      <c r="BA100" s="60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61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60"/>
    </row>
    <row r="101" spans="2:87" ht="30" customHeight="1">
      <c r="B101" s="195">
        <v>114</v>
      </c>
      <c r="C101" s="196">
        <v>44742</v>
      </c>
      <c r="D101" s="195" t="s">
        <v>134</v>
      </c>
      <c r="E101" s="195" t="s">
        <v>94</v>
      </c>
      <c r="F101" s="195" t="s">
        <v>96</v>
      </c>
      <c r="G101" s="195" t="s">
        <v>138</v>
      </c>
      <c r="H101" s="197" t="s">
        <v>66</v>
      </c>
      <c r="I101" s="207">
        <v>5</v>
      </c>
      <c r="J101" s="208">
        <v>5</v>
      </c>
      <c r="K101" s="208">
        <v>3</v>
      </c>
      <c r="L101" s="208">
        <v>5</v>
      </c>
      <c r="M101" s="208">
        <v>5</v>
      </c>
      <c r="N101" s="208">
        <v>2</v>
      </c>
      <c r="O101" s="207">
        <v>4</v>
      </c>
      <c r="P101" s="209">
        <v>5</v>
      </c>
      <c r="Q101" s="207">
        <v>4</v>
      </c>
      <c r="R101" s="209">
        <v>3</v>
      </c>
      <c r="S101" s="208">
        <v>4</v>
      </c>
      <c r="T101" s="208">
        <v>5</v>
      </c>
      <c r="U101" s="208">
        <v>5</v>
      </c>
      <c r="V101" s="210">
        <v>5</v>
      </c>
      <c r="W101" s="210">
        <v>5</v>
      </c>
      <c r="X101" s="62"/>
      <c r="Y101" s="62"/>
      <c r="AB101" s="58"/>
      <c r="AC101" s="58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59"/>
      <c r="AS101" s="59"/>
      <c r="AT101" s="59"/>
      <c r="AU101" s="59"/>
      <c r="AV101" s="59"/>
      <c r="AW101" s="59"/>
      <c r="AX101" s="59"/>
      <c r="AY101" s="59"/>
      <c r="AZ101" s="60"/>
      <c r="BA101" s="60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61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60"/>
    </row>
    <row r="102" spans="2:87" ht="30" customHeight="1">
      <c r="B102" s="195">
        <v>115</v>
      </c>
      <c r="C102" s="196">
        <v>44742</v>
      </c>
      <c r="D102" s="195" t="s">
        <v>134</v>
      </c>
      <c r="E102" s="195" t="s">
        <v>94</v>
      </c>
      <c r="F102" s="195" t="s">
        <v>97</v>
      </c>
      <c r="G102" s="195" t="s">
        <v>20</v>
      </c>
      <c r="H102" s="197" t="s">
        <v>60</v>
      </c>
      <c r="I102" s="207">
        <v>5</v>
      </c>
      <c r="J102" s="208">
        <v>5</v>
      </c>
      <c r="K102" s="208">
        <v>5</v>
      </c>
      <c r="L102" s="208">
        <v>5</v>
      </c>
      <c r="M102" s="208">
        <v>4</v>
      </c>
      <c r="N102" s="208">
        <v>4</v>
      </c>
      <c r="O102" s="207">
        <v>1</v>
      </c>
      <c r="P102" s="209">
        <v>4</v>
      </c>
      <c r="Q102" s="207">
        <v>4</v>
      </c>
      <c r="R102" s="209">
        <v>1</v>
      </c>
      <c r="S102" s="208">
        <v>4</v>
      </c>
      <c r="T102" s="208">
        <v>4</v>
      </c>
      <c r="U102" s="208">
        <v>1</v>
      </c>
      <c r="V102" s="210">
        <v>4</v>
      </c>
      <c r="W102" s="210">
        <v>3</v>
      </c>
      <c r="X102" s="62"/>
      <c r="Y102" s="62"/>
      <c r="AB102" s="58"/>
      <c r="AC102" s="58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59"/>
      <c r="AS102" s="59"/>
      <c r="AT102" s="59"/>
      <c r="AU102" s="59"/>
      <c r="AV102" s="59"/>
      <c r="AW102" s="59"/>
      <c r="AX102" s="59"/>
      <c r="AY102" s="59"/>
      <c r="AZ102" s="60"/>
      <c r="BA102" s="60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61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60"/>
    </row>
    <row r="103" spans="2:87" ht="30" customHeight="1">
      <c r="B103" s="195">
        <v>116</v>
      </c>
      <c r="C103" s="196">
        <v>44742</v>
      </c>
      <c r="D103" s="195" t="s">
        <v>134</v>
      </c>
      <c r="E103" s="195" t="s">
        <v>95</v>
      </c>
      <c r="F103" s="195" t="s">
        <v>96</v>
      </c>
      <c r="G103" s="195" t="s">
        <v>20</v>
      </c>
      <c r="H103" s="197" t="s">
        <v>60</v>
      </c>
      <c r="I103" s="207">
        <v>5</v>
      </c>
      <c r="J103" s="208">
        <v>4</v>
      </c>
      <c r="K103" s="208">
        <v>4</v>
      </c>
      <c r="L103" s="208">
        <v>5</v>
      </c>
      <c r="M103" s="208"/>
      <c r="N103" s="208">
        <v>4</v>
      </c>
      <c r="O103" s="207">
        <v>4</v>
      </c>
      <c r="P103" s="209">
        <v>4</v>
      </c>
      <c r="Q103" s="207">
        <v>4</v>
      </c>
      <c r="R103" s="209">
        <v>3</v>
      </c>
      <c r="S103" s="208">
        <v>5</v>
      </c>
      <c r="T103" s="208">
        <v>5</v>
      </c>
      <c r="U103" s="208"/>
      <c r="V103" s="210">
        <v>5</v>
      </c>
      <c r="W103" s="210">
        <v>4</v>
      </c>
      <c r="X103" s="62"/>
      <c r="Y103" s="62"/>
      <c r="AB103" s="58"/>
      <c r="AC103" s="58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59"/>
      <c r="AS103" s="59"/>
      <c r="AT103" s="59"/>
      <c r="AU103" s="59"/>
      <c r="AV103" s="59"/>
      <c r="AW103" s="59"/>
      <c r="AX103" s="59"/>
      <c r="AY103" s="59"/>
      <c r="AZ103" s="60"/>
      <c r="BA103" s="60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61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60"/>
    </row>
    <row r="104" spans="2:87" ht="30" customHeight="1">
      <c r="B104" s="195">
        <v>117</v>
      </c>
      <c r="C104" s="196">
        <v>44742</v>
      </c>
      <c r="D104" s="195" t="s">
        <v>134</v>
      </c>
      <c r="E104" s="195" t="s">
        <v>95</v>
      </c>
      <c r="F104" s="195" t="s">
        <v>97</v>
      </c>
      <c r="G104" s="195" t="s">
        <v>32</v>
      </c>
      <c r="H104" s="197" t="s">
        <v>61</v>
      </c>
      <c r="I104" s="207">
        <v>5</v>
      </c>
      <c r="J104" s="208">
        <v>5</v>
      </c>
      <c r="K104" s="208">
        <v>5</v>
      </c>
      <c r="L104" s="208">
        <v>5</v>
      </c>
      <c r="M104" s="208">
        <v>4</v>
      </c>
      <c r="N104" s="208">
        <v>4</v>
      </c>
      <c r="O104" s="207">
        <v>5</v>
      </c>
      <c r="P104" s="209">
        <v>5</v>
      </c>
      <c r="Q104" s="207">
        <v>5</v>
      </c>
      <c r="R104" s="209">
        <v>5</v>
      </c>
      <c r="S104" s="208">
        <v>5</v>
      </c>
      <c r="T104" s="208">
        <v>5</v>
      </c>
      <c r="U104" s="208">
        <v>4</v>
      </c>
      <c r="V104" s="210">
        <v>5</v>
      </c>
      <c r="W104" s="210">
        <v>5</v>
      </c>
      <c r="X104" s="62"/>
      <c r="Y104" s="62"/>
      <c r="AB104" s="58"/>
      <c r="AC104" s="58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59"/>
      <c r="AS104" s="59"/>
      <c r="AT104" s="59"/>
      <c r="AU104" s="59"/>
      <c r="AV104" s="59"/>
      <c r="AW104" s="59"/>
      <c r="AX104" s="59"/>
      <c r="AY104" s="59"/>
      <c r="AZ104" s="60"/>
      <c r="BA104" s="60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61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60"/>
    </row>
    <row r="105" spans="2:87" ht="30" customHeight="1">
      <c r="B105" s="195">
        <v>118</v>
      </c>
      <c r="C105" s="196">
        <v>44742</v>
      </c>
      <c r="D105" s="195" t="s">
        <v>134</v>
      </c>
      <c r="E105" s="195" t="s">
        <v>94</v>
      </c>
      <c r="F105" s="195" t="s">
        <v>96</v>
      </c>
      <c r="G105" s="195" t="s">
        <v>44</v>
      </c>
      <c r="H105" s="197" t="s">
        <v>293</v>
      </c>
      <c r="I105" s="207">
        <v>5</v>
      </c>
      <c r="J105" s="208">
        <v>5</v>
      </c>
      <c r="K105" s="208">
        <v>5</v>
      </c>
      <c r="L105" s="208">
        <v>5</v>
      </c>
      <c r="M105" s="208">
        <v>5</v>
      </c>
      <c r="N105" s="208">
        <v>4</v>
      </c>
      <c r="O105" s="207">
        <v>3</v>
      </c>
      <c r="P105" s="209">
        <v>5</v>
      </c>
      <c r="Q105" s="207"/>
      <c r="R105" s="209"/>
      <c r="S105" s="208">
        <v>5</v>
      </c>
      <c r="T105" s="208">
        <v>5</v>
      </c>
      <c r="U105" s="208">
        <v>5</v>
      </c>
      <c r="V105" s="210">
        <v>5</v>
      </c>
      <c r="W105" s="210">
        <v>5</v>
      </c>
      <c r="X105" s="62"/>
      <c r="Y105" s="62"/>
      <c r="AB105" s="58"/>
      <c r="AC105" s="58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59"/>
      <c r="AS105" s="59"/>
      <c r="AT105" s="59"/>
      <c r="AU105" s="59"/>
      <c r="AV105" s="59"/>
      <c r="AW105" s="59"/>
      <c r="AX105" s="59"/>
      <c r="AY105" s="59"/>
      <c r="AZ105" s="60"/>
      <c r="BA105" s="60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61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60"/>
    </row>
    <row r="106" spans="2:87" ht="30" customHeight="1">
      <c r="B106" s="195">
        <v>119</v>
      </c>
      <c r="C106" s="196">
        <v>44742</v>
      </c>
      <c r="D106" s="195" t="s">
        <v>134</v>
      </c>
      <c r="E106" s="195" t="s">
        <v>94</v>
      </c>
      <c r="F106" s="195" t="s">
        <v>97</v>
      </c>
      <c r="G106" s="195" t="s">
        <v>42</v>
      </c>
      <c r="H106" s="197" t="s">
        <v>58</v>
      </c>
      <c r="I106" s="207">
        <v>5</v>
      </c>
      <c r="J106" s="208">
        <v>5</v>
      </c>
      <c r="K106" s="208">
        <v>4</v>
      </c>
      <c r="L106" s="208">
        <v>5</v>
      </c>
      <c r="M106" s="208">
        <v>5</v>
      </c>
      <c r="N106" s="208">
        <v>3</v>
      </c>
      <c r="O106" s="207">
        <v>2</v>
      </c>
      <c r="P106" s="209">
        <v>5</v>
      </c>
      <c r="Q106" s="207">
        <v>5</v>
      </c>
      <c r="R106" s="209">
        <v>4</v>
      </c>
      <c r="S106" s="208">
        <v>5</v>
      </c>
      <c r="T106" s="208">
        <v>3</v>
      </c>
      <c r="U106" s="208">
        <v>3</v>
      </c>
      <c r="V106" s="210">
        <v>5</v>
      </c>
      <c r="W106" s="210">
        <v>4</v>
      </c>
      <c r="X106" s="62"/>
      <c r="Y106" s="62"/>
      <c r="AB106" s="58"/>
      <c r="AC106" s="58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59"/>
      <c r="AS106" s="59"/>
      <c r="AT106" s="59"/>
      <c r="AU106" s="59"/>
      <c r="AV106" s="59"/>
      <c r="AW106" s="59"/>
      <c r="AX106" s="59"/>
      <c r="AY106" s="59"/>
      <c r="AZ106" s="60"/>
      <c r="BA106" s="60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61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60"/>
    </row>
    <row r="107" spans="2:87" ht="30" customHeight="1">
      <c r="B107" s="195">
        <v>120</v>
      </c>
      <c r="C107" s="196">
        <v>44742</v>
      </c>
      <c r="D107" s="195" t="s">
        <v>134</v>
      </c>
      <c r="E107" s="195" t="s">
        <v>94</v>
      </c>
      <c r="F107" s="195" t="s">
        <v>97</v>
      </c>
      <c r="G107" s="195" t="s">
        <v>29</v>
      </c>
      <c r="H107" s="197" t="s">
        <v>77</v>
      </c>
      <c r="I107" s="207">
        <v>5</v>
      </c>
      <c r="J107" s="208">
        <v>5</v>
      </c>
      <c r="K107" s="208">
        <v>4</v>
      </c>
      <c r="L107" s="208">
        <v>5</v>
      </c>
      <c r="M107" s="208">
        <v>4</v>
      </c>
      <c r="N107" s="208">
        <v>3</v>
      </c>
      <c r="O107" s="207">
        <v>3</v>
      </c>
      <c r="P107" s="209">
        <v>5</v>
      </c>
      <c r="Q107" s="207">
        <v>4</v>
      </c>
      <c r="R107" s="209">
        <v>4</v>
      </c>
      <c r="S107" s="208">
        <v>5</v>
      </c>
      <c r="T107" s="208">
        <v>5</v>
      </c>
      <c r="U107" s="208">
        <v>5</v>
      </c>
      <c r="V107" s="210">
        <v>5</v>
      </c>
      <c r="W107" s="210">
        <v>5</v>
      </c>
      <c r="X107" s="62"/>
      <c r="Y107" s="62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59"/>
      <c r="AS107" s="59"/>
      <c r="AT107" s="59"/>
      <c r="AU107" s="59"/>
      <c r="AV107" s="59"/>
      <c r="AW107" s="59"/>
      <c r="AX107" s="59"/>
      <c r="AY107" s="59"/>
      <c r="AZ107" s="60"/>
      <c r="BA107" s="60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61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60"/>
    </row>
    <row r="108" spans="2:87" ht="30" customHeight="1">
      <c r="B108" s="195">
        <v>121</v>
      </c>
      <c r="C108" s="196">
        <v>44742</v>
      </c>
      <c r="D108" s="195" t="s">
        <v>134</v>
      </c>
      <c r="E108" s="195" t="s">
        <v>94</v>
      </c>
      <c r="F108" s="195" t="s">
        <v>96</v>
      </c>
      <c r="G108" s="195" t="s">
        <v>44</v>
      </c>
      <c r="H108" s="197" t="s">
        <v>293</v>
      </c>
      <c r="I108" s="207">
        <v>5</v>
      </c>
      <c r="J108" s="208">
        <v>5</v>
      </c>
      <c r="K108" s="208">
        <v>4</v>
      </c>
      <c r="L108" s="208">
        <v>5</v>
      </c>
      <c r="M108" s="208">
        <v>5</v>
      </c>
      <c r="N108" s="208">
        <v>4</v>
      </c>
      <c r="O108" s="207"/>
      <c r="P108" s="209">
        <v>5</v>
      </c>
      <c r="Q108" s="207">
        <v>5</v>
      </c>
      <c r="R108" s="209">
        <v>2</v>
      </c>
      <c r="S108" s="208">
        <v>4</v>
      </c>
      <c r="T108" s="208">
        <v>5</v>
      </c>
      <c r="U108" s="208">
        <v>5</v>
      </c>
      <c r="V108" s="210">
        <v>5</v>
      </c>
      <c r="W108" s="210">
        <v>5</v>
      </c>
      <c r="X108" s="62"/>
      <c r="Y108" s="62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59"/>
      <c r="AS108" s="59"/>
      <c r="AT108" s="59"/>
      <c r="AU108" s="59"/>
      <c r="AV108" s="59"/>
      <c r="AW108" s="59"/>
      <c r="AX108" s="59"/>
      <c r="AY108" s="59"/>
      <c r="AZ108" s="60"/>
      <c r="BA108" s="60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61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60"/>
    </row>
    <row r="109" spans="2:87" ht="30" customHeight="1">
      <c r="B109" s="195">
        <v>122</v>
      </c>
      <c r="C109" s="196">
        <v>44742</v>
      </c>
      <c r="D109" s="195" t="s">
        <v>134</v>
      </c>
      <c r="E109" s="195" t="s">
        <v>94</v>
      </c>
      <c r="F109" s="195" t="s">
        <v>96</v>
      </c>
      <c r="G109" s="195" t="s">
        <v>26</v>
      </c>
      <c r="H109" s="197" t="s">
        <v>71</v>
      </c>
      <c r="I109" s="207">
        <v>4</v>
      </c>
      <c r="J109" s="208">
        <v>4</v>
      </c>
      <c r="K109" s="208">
        <v>4</v>
      </c>
      <c r="L109" s="208">
        <v>3</v>
      </c>
      <c r="M109" s="208">
        <v>3</v>
      </c>
      <c r="N109" s="208">
        <v>2</v>
      </c>
      <c r="O109" s="207">
        <v>4</v>
      </c>
      <c r="P109" s="209">
        <v>4</v>
      </c>
      <c r="Q109" s="207">
        <v>3</v>
      </c>
      <c r="R109" s="209">
        <v>2</v>
      </c>
      <c r="S109" s="208">
        <v>3</v>
      </c>
      <c r="T109" s="208">
        <v>4</v>
      </c>
      <c r="U109" s="208">
        <v>4</v>
      </c>
      <c r="V109" s="210">
        <v>3</v>
      </c>
      <c r="W109" s="210">
        <v>4</v>
      </c>
      <c r="X109" s="62"/>
      <c r="Y109" s="62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59"/>
      <c r="AS109" s="59"/>
      <c r="AT109" s="59"/>
      <c r="AU109" s="59"/>
      <c r="AV109" s="59"/>
      <c r="AW109" s="59"/>
      <c r="AX109" s="59"/>
      <c r="AY109" s="59"/>
      <c r="AZ109" s="60"/>
      <c r="BA109" s="60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61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60"/>
    </row>
    <row r="110" spans="2:87" ht="30" customHeight="1">
      <c r="B110" s="195">
        <v>123</v>
      </c>
      <c r="C110" s="196">
        <v>44742</v>
      </c>
      <c r="D110" s="195" t="s">
        <v>134</v>
      </c>
      <c r="E110" s="195" t="s">
        <v>95</v>
      </c>
      <c r="F110" s="195" t="s">
        <v>97</v>
      </c>
      <c r="G110" s="195" t="s">
        <v>137</v>
      </c>
      <c r="H110" s="197" t="s">
        <v>75</v>
      </c>
      <c r="I110" s="207">
        <v>4</v>
      </c>
      <c r="J110" s="208">
        <v>5</v>
      </c>
      <c r="K110" s="208">
        <v>4</v>
      </c>
      <c r="L110" s="208">
        <v>5</v>
      </c>
      <c r="M110" s="208">
        <v>4</v>
      </c>
      <c r="N110" s="208">
        <v>3</v>
      </c>
      <c r="O110" s="207">
        <v>5</v>
      </c>
      <c r="P110" s="209">
        <v>5</v>
      </c>
      <c r="Q110" s="207">
        <v>4</v>
      </c>
      <c r="R110" s="209">
        <v>4</v>
      </c>
      <c r="S110" s="208">
        <v>4</v>
      </c>
      <c r="T110" s="208">
        <v>3</v>
      </c>
      <c r="U110" s="208">
        <v>3</v>
      </c>
      <c r="V110" s="210">
        <v>4</v>
      </c>
      <c r="W110" s="210">
        <v>5</v>
      </c>
      <c r="X110" s="62"/>
      <c r="Y110" s="62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59"/>
      <c r="AS110" s="59"/>
      <c r="AT110" s="59"/>
      <c r="AU110" s="59"/>
      <c r="AV110" s="59"/>
      <c r="AW110" s="59"/>
      <c r="AX110" s="59"/>
      <c r="AY110" s="59"/>
      <c r="AZ110" s="60"/>
      <c r="BA110" s="60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61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60"/>
    </row>
    <row r="111" spans="2:87" ht="30" customHeight="1">
      <c r="B111" s="195">
        <v>124</v>
      </c>
      <c r="C111" s="196">
        <v>44742</v>
      </c>
      <c r="D111" s="195" t="s">
        <v>133</v>
      </c>
      <c r="E111" s="195" t="s">
        <v>94</v>
      </c>
      <c r="F111" s="195" t="s">
        <v>97</v>
      </c>
      <c r="G111" s="195" t="s">
        <v>44</v>
      </c>
      <c r="H111" s="197" t="s">
        <v>293</v>
      </c>
      <c r="I111" s="207">
        <v>5</v>
      </c>
      <c r="J111" s="208">
        <v>4</v>
      </c>
      <c r="K111" s="208"/>
      <c r="L111" s="208"/>
      <c r="M111" s="208">
        <v>5</v>
      </c>
      <c r="N111" s="208"/>
      <c r="O111" s="207">
        <v>4</v>
      </c>
      <c r="P111" s="209">
        <v>5</v>
      </c>
      <c r="Q111" s="207">
        <v>5</v>
      </c>
      <c r="R111" s="209">
        <v>4</v>
      </c>
      <c r="S111" s="208">
        <v>4</v>
      </c>
      <c r="T111" s="208">
        <v>5</v>
      </c>
      <c r="U111" s="208">
        <v>5</v>
      </c>
      <c r="V111" s="210"/>
      <c r="W111" s="210">
        <v>5</v>
      </c>
      <c r="X111" s="62"/>
      <c r="Y111" s="62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59"/>
      <c r="AS111" s="59"/>
      <c r="AT111" s="59"/>
      <c r="AU111" s="59"/>
      <c r="AV111" s="59"/>
      <c r="AW111" s="59"/>
      <c r="AX111" s="59"/>
      <c r="AY111" s="59"/>
      <c r="AZ111" s="60"/>
      <c r="BA111" s="60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61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60"/>
    </row>
    <row r="112" spans="2:87" ht="30" customHeight="1">
      <c r="B112" s="195">
        <v>126</v>
      </c>
      <c r="C112" s="196">
        <v>44742</v>
      </c>
      <c r="D112" s="195" t="s">
        <v>134</v>
      </c>
      <c r="E112" s="195" t="s">
        <v>95</v>
      </c>
      <c r="F112" s="195" t="s">
        <v>96</v>
      </c>
      <c r="G112" s="195" t="s">
        <v>28</v>
      </c>
      <c r="H112" s="197" t="s">
        <v>90</v>
      </c>
      <c r="I112" s="207">
        <v>5</v>
      </c>
      <c r="J112" s="208">
        <v>5</v>
      </c>
      <c r="K112" s="208">
        <v>4</v>
      </c>
      <c r="L112" s="208">
        <v>5</v>
      </c>
      <c r="M112" s="208">
        <v>4</v>
      </c>
      <c r="N112" s="208">
        <v>3</v>
      </c>
      <c r="O112" s="207">
        <v>4</v>
      </c>
      <c r="P112" s="209">
        <v>4</v>
      </c>
      <c r="Q112" s="207">
        <v>2</v>
      </c>
      <c r="R112" s="209">
        <v>4</v>
      </c>
      <c r="S112" s="208">
        <v>4</v>
      </c>
      <c r="T112" s="208">
        <v>4</v>
      </c>
      <c r="U112" s="208">
        <v>5</v>
      </c>
      <c r="V112" s="210">
        <v>4</v>
      </c>
      <c r="W112" s="210">
        <v>5</v>
      </c>
      <c r="X112" s="62"/>
      <c r="Y112" s="62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59"/>
      <c r="AS112" s="59"/>
      <c r="AT112" s="59"/>
      <c r="AU112" s="59"/>
      <c r="AV112" s="59"/>
      <c r="AW112" s="59"/>
      <c r="AX112" s="59"/>
      <c r="AY112" s="59"/>
      <c r="AZ112" s="60"/>
      <c r="BA112" s="60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61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60"/>
    </row>
    <row r="113" spans="2:87" ht="30" customHeight="1">
      <c r="B113" s="195">
        <v>127</v>
      </c>
      <c r="C113" s="196">
        <v>44742</v>
      </c>
      <c r="D113" s="195" t="s">
        <v>134</v>
      </c>
      <c r="E113" s="195" t="s">
        <v>94</v>
      </c>
      <c r="F113" s="195" t="s">
        <v>97</v>
      </c>
      <c r="G113" s="195" t="s">
        <v>30</v>
      </c>
      <c r="H113" s="197" t="s">
        <v>81</v>
      </c>
      <c r="I113" s="207">
        <v>5</v>
      </c>
      <c r="J113" s="208">
        <v>4</v>
      </c>
      <c r="K113" s="208">
        <v>3</v>
      </c>
      <c r="L113" s="208">
        <v>4</v>
      </c>
      <c r="M113" s="208">
        <v>5</v>
      </c>
      <c r="N113" s="208">
        <v>3</v>
      </c>
      <c r="O113" s="207"/>
      <c r="P113" s="209">
        <v>1</v>
      </c>
      <c r="Q113" s="207">
        <v>4</v>
      </c>
      <c r="R113" s="209">
        <v>4</v>
      </c>
      <c r="S113" s="208">
        <v>4</v>
      </c>
      <c r="T113" s="208">
        <v>5</v>
      </c>
      <c r="U113" s="208">
        <v>5</v>
      </c>
      <c r="V113" s="210">
        <v>5</v>
      </c>
      <c r="W113" s="210">
        <v>5</v>
      </c>
      <c r="X113" s="62"/>
      <c r="Y113" s="62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59"/>
      <c r="AS113" s="59"/>
      <c r="AT113" s="59"/>
      <c r="AU113" s="59"/>
      <c r="AV113" s="59"/>
      <c r="AW113" s="59"/>
      <c r="AX113" s="59"/>
      <c r="AY113" s="59"/>
      <c r="AZ113" s="60"/>
      <c r="BA113" s="60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61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60"/>
    </row>
    <row r="114" spans="2:87" ht="30" customHeight="1">
      <c r="B114" s="195">
        <v>128</v>
      </c>
      <c r="C114" s="196">
        <v>44742</v>
      </c>
      <c r="D114" s="195" t="s">
        <v>134</v>
      </c>
      <c r="E114" s="195" t="s">
        <v>95</v>
      </c>
      <c r="F114" s="195" t="s">
        <v>96</v>
      </c>
      <c r="G114" s="195" t="s">
        <v>32</v>
      </c>
      <c r="H114" s="197" t="s">
        <v>61</v>
      </c>
      <c r="I114" s="207">
        <v>4</v>
      </c>
      <c r="J114" s="208">
        <v>5</v>
      </c>
      <c r="K114" s="208">
        <v>5</v>
      </c>
      <c r="L114" s="208">
        <v>5</v>
      </c>
      <c r="M114" s="208">
        <v>4</v>
      </c>
      <c r="N114" s="208">
        <v>4</v>
      </c>
      <c r="O114" s="207">
        <v>4</v>
      </c>
      <c r="P114" s="209">
        <v>4</v>
      </c>
      <c r="Q114" s="207">
        <v>5</v>
      </c>
      <c r="R114" s="209">
        <v>4</v>
      </c>
      <c r="S114" s="208">
        <v>5</v>
      </c>
      <c r="T114" s="208">
        <v>4</v>
      </c>
      <c r="U114" s="208"/>
      <c r="V114" s="210">
        <v>5</v>
      </c>
      <c r="W114" s="210">
        <v>5</v>
      </c>
      <c r="X114" s="62"/>
      <c r="Y114" s="62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59"/>
      <c r="AS114" s="59"/>
      <c r="AT114" s="59"/>
      <c r="AU114" s="59"/>
      <c r="AV114" s="59"/>
      <c r="AW114" s="59"/>
      <c r="AX114" s="59"/>
      <c r="AY114" s="59"/>
      <c r="AZ114" s="60"/>
      <c r="BA114" s="60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61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60"/>
    </row>
    <row r="115" spans="2:87" ht="30" customHeight="1">
      <c r="B115" s="195">
        <v>129</v>
      </c>
      <c r="C115" s="196">
        <v>44742</v>
      </c>
      <c r="D115" s="195" t="s">
        <v>134</v>
      </c>
      <c r="E115" s="195" t="s">
        <v>94</v>
      </c>
      <c r="F115" s="195" t="s">
        <v>97</v>
      </c>
      <c r="G115" s="195" t="s">
        <v>30</v>
      </c>
      <c r="H115" s="197" t="s">
        <v>81</v>
      </c>
      <c r="I115" s="207">
        <v>5</v>
      </c>
      <c r="J115" s="208">
        <v>4</v>
      </c>
      <c r="K115" s="208">
        <v>4</v>
      </c>
      <c r="L115" s="208">
        <v>5</v>
      </c>
      <c r="M115" s="208">
        <v>4</v>
      </c>
      <c r="N115" s="208">
        <v>4</v>
      </c>
      <c r="O115" s="207">
        <v>2</v>
      </c>
      <c r="P115" s="209">
        <v>3</v>
      </c>
      <c r="Q115" s="207">
        <v>5</v>
      </c>
      <c r="R115" s="209">
        <v>4</v>
      </c>
      <c r="S115" s="208">
        <v>5</v>
      </c>
      <c r="T115" s="208">
        <v>4</v>
      </c>
      <c r="U115" s="208">
        <v>5</v>
      </c>
      <c r="V115" s="210">
        <v>4</v>
      </c>
      <c r="W115" s="210">
        <v>4</v>
      </c>
      <c r="X115" s="62"/>
      <c r="Y115" s="62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59"/>
      <c r="AS115" s="59"/>
      <c r="AT115" s="59"/>
      <c r="AU115" s="59"/>
      <c r="AV115" s="59"/>
      <c r="AW115" s="59"/>
      <c r="AX115" s="59"/>
      <c r="AY115" s="59"/>
      <c r="AZ115" s="60"/>
      <c r="BA115" s="60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61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60"/>
    </row>
    <row r="116" spans="2:87" ht="30" customHeight="1">
      <c r="B116" s="195">
        <v>130</v>
      </c>
      <c r="C116" s="196">
        <v>44742</v>
      </c>
      <c r="D116" s="195" t="s">
        <v>134</v>
      </c>
      <c r="E116" s="195" t="s">
        <v>94</v>
      </c>
      <c r="F116" s="195" t="s">
        <v>97</v>
      </c>
      <c r="G116" s="195" t="s">
        <v>159</v>
      </c>
      <c r="H116" s="197" t="s">
        <v>64</v>
      </c>
      <c r="I116" s="207">
        <v>4</v>
      </c>
      <c r="J116" s="208">
        <v>5</v>
      </c>
      <c r="K116" s="208">
        <v>4</v>
      </c>
      <c r="L116" s="208">
        <v>4</v>
      </c>
      <c r="M116" s="208">
        <v>4</v>
      </c>
      <c r="N116" s="208">
        <v>3</v>
      </c>
      <c r="O116" s="207">
        <v>3</v>
      </c>
      <c r="P116" s="209">
        <v>3</v>
      </c>
      <c r="Q116" s="207">
        <v>4</v>
      </c>
      <c r="R116" s="209">
        <v>4</v>
      </c>
      <c r="S116" s="208">
        <v>4</v>
      </c>
      <c r="T116" s="208">
        <v>4</v>
      </c>
      <c r="U116" s="208">
        <v>4</v>
      </c>
      <c r="V116" s="210">
        <v>4</v>
      </c>
      <c r="W116" s="210">
        <v>4</v>
      </c>
      <c r="X116" s="62"/>
      <c r="Y116" s="62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59"/>
      <c r="AS116" s="59"/>
      <c r="AT116" s="59"/>
      <c r="AU116" s="59"/>
      <c r="AV116" s="59"/>
      <c r="AW116" s="59"/>
      <c r="AX116" s="59"/>
      <c r="AY116" s="59"/>
      <c r="AZ116" s="60"/>
      <c r="BA116" s="60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61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60"/>
    </row>
    <row r="117" spans="2:87" ht="30" customHeight="1">
      <c r="B117" s="195">
        <v>131</v>
      </c>
      <c r="C117" s="196">
        <v>44742</v>
      </c>
      <c r="D117" s="195" t="s">
        <v>133</v>
      </c>
      <c r="E117" s="195" t="s">
        <v>94</v>
      </c>
      <c r="F117" s="195" t="s">
        <v>98</v>
      </c>
      <c r="G117" s="195" t="s">
        <v>47</v>
      </c>
      <c r="H117" s="197" t="s">
        <v>65</v>
      </c>
      <c r="I117" s="207">
        <v>4</v>
      </c>
      <c r="J117" s="208">
        <v>4</v>
      </c>
      <c r="K117" s="208">
        <v>3</v>
      </c>
      <c r="L117" s="208">
        <v>4</v>
      </c>
      <c r="M117" s="208">
        <v>3</v>
      </c>
      <c r="N117" s="208">
        <v>3</v>
      </c>
      <c r="O117" s="207">
        <v>4</v>
      </c>
      <c r="P117" s="209">
        <v>4</v>
      </c>
      <c r="Q117" s="207">
        <v>4</v>
      </c>
      <c r="R117" s="209">
        <v>4</v>
      </c>
      <c r="S117" s="208">
        <v>5</v>
      </c>
      <c r="T117" s="208">
        <v>5</v>
      </c>
      <c r="U117" s="208">
        <v>4</v>
      </c>
      <c r="V117" s="210">
        <v>4</v>
      </c>
      <c r="W117" s="210">
        <v>4</v>
      </c>
      <c r="X117" s="62"/>
      <c r="Y117" s="62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59"/>
      <c r="AS117" s="59"/>
      <c r="AT117" s="59"/>
      <c r="AU117" s="59"/>
      <c r="AV117" s="59"/>
      <c r="AW117" s="59"/>
      <c r="AX117" s="59"/>
      <c r="AY117" s="59"/>
      <c r="AZ117" s="60"/>
      <c r="BA117" s="60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61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60"/>
    </row>
    <row r="118" spans="2:87" ht="30" customHeight="1">
      <c r="B118" s="195">
        <v>132</v>
      </c>
      <c r="C118" s="196">
        <v>44742</v>
      </c>
      <c r="D118" s="195" t="s">
        <v>134</v>
      </c>
      <c r="E118" s="195" t="s">
        <v>95</v>
      </c>
      <c r="F118" s="195" t="s">
        <v>97</v>
      </c>
      <c r="G118" s="195" t="s">
        <v>32</v>
      </c>
      <c r="H118" s="197" t="s">
        <v>61</v>
      </c>
      <c r="I118" s="207">
        <v>5</v>
      </c>
      <c r="J118" s="208">
        <v>5</v>
      </c>
      <c r="K118" s="208">
        <v>5</v>
      </c>
      <c r="L118" s="208">
        <v>5</v>
      </c>
      <c r="M118" s="208"/>
      <c r="N118" s="208"/>
      <c r="O118" s="207">
        <v>4</v>
      </c>
      <c r="P118" s="209"/>
      <c r="Q118" s="207">
        <v>4</v>
      </c>
      <c r="R118" s="209">
        <v>3</v>
      </c>
      <c r="S118" s="208">
        <v>5</v>
      </c>
      <c r="T118" s="208">
        <v>4</v>
      </c>
      <c r="U118" s="208"/>
      <c r="V118" s="210">
        <v>4</v>
      </c>
      <c r="W118" s="210">
        <v>5</v>
      </c>
      <c r="X118" s="62"/>
      <c r="Y118" s="62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59"/>
      <c r="AS118" s="59"/>
      <c r="AT118" s="59"/>
      <c r="AU118" s="59"/>
      <c r="AV118" s="59"/>
      <c r="AW118" s="59"/>
      <c r="AX118" s="59"/>
      <c r="AY118" s="59"/>
      <c r="AZ118" s="60"/>
      <c r="BA118" s="60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61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60"/>
    </row>
    <row r="119" spans="2:87" ht="30" customHeight="1">
      <c r="B119" s="195">
        <v>134</v>
      </c>
      <c r="C119" s="196">
        <v>44742</v>
      </c>
      <c r="D119" s="195" t="s">
        <v>134</v>
      </c>
      <c r="E119" s="195" t="s">
        <v>93</v>
      </c>
      <c r="F119" s="195" t="s">
        <v>97</v>
      </c>
      <c r="G119" s="195" t="s">
        <v>161</v>
      </c>
      <c r="H119" s="197" t="s">
        <v>89</v>
      </c>
      <c r="I119" s="207">
        <v>4</v>
      </c>
      <c r="J119" s="208">
        <v>5</v>
      </c>
      <c r="K119" s="208">
        <v>2</v>
      </c>
      <c r="L119" s="208">
        <v>4</v>
      </c>
      <c r="M119" s="208">
        <v>4</v>
      </c>
      <c r="N119" s="208">
        <v>3</v>
      </c>
      <c r="O119" s="207">
        <v>4</v>
      </c>
      <c r="P119" s="209">
        <v>4</v>
      </c>
      <c r="Q119" s="207">
        <v>4</v>
      </c>
      <c r="R119" s="209">
        <v>4</v>
      </c>
      <c r="S119" s="208">
        <v>4</v>
      </c>
      <c r="T119" s="208">
        <v>5</v>
      </c>
      <c r="U119" s="208">
        <v>5</v>
      </c>
      <c r="V119" s="210">
        <v>5</v>
      </c>
      <c r="W119" s="210">
        <v>4</v>
      </c>
      <c r="X119" s="62"/>
      <c r="Y119" s="62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59"/>
      <c r="AS119" s="59"/>
      <c r="AT119" s="59"/>
      <c r="AU119" s="59"/>
      <c r="AV119" s="59"/>
      <c r="AW119" s="59"/>
      <c r="AX119" s="59"/>
      <c r="AY119" s="59"/>
      <c r="AZ119" s="60"/>
      <c r="BA119" s="60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61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60"/>
    </row>
    <row r="120" spans="2:87" ht="30" customHeight="1">
      <c r="B120" s="195">
        <v>135</v>
      </c>
      <c r="C120" s="196">
        <v>44742</v>
      </c>
      <c r="D120" s="195" t="s">
        <v>134</v>
      </c>
      <c r="E120" s="195" t="s">
        <v>95</v>
      </c>
      <c r="F120" s="195" t="s">
        <v>96</v>
      </c>
      <c r="G120" s="195" t="s">
        <v>27</v>
      </c>
      <c r="H120" s="197" t="s">
        <v>63</v>
      </c>
      <c r="I120" s="207">
        <v>4</v>
      </c>
      <c r="J120" s="208">
        <v>4</v>
      </c>
      <c r="K120" s="208">
        <v>3</v>
      </c>
      <c r="L120" s="208">
        <v>4</v>
      </c>
      <c r="M120" s="208">
        <v>5</v>
      </c>
      <c r="N120" s="208">
        <v>2</v>
      </c>
      <c r="O120" s="207"/>
      <c r="P120" s="209">
        <v>4</v>
      </c>
      <c r="Q120" s="207">
        <v>4</v>
      </c>
      <c r="R120" s="209">
        <v>1</v>
      </c>
      <c r="S120" s="208">
        <v>2</v>
      </c>
      <c r="T120" s="208">
        <v>1</v>
      </c>
      <c r="U120" s="208">
        <v>3</v>
      </c>
      <c r="V120" s="210">
        <v>4</v>
      </c>
      <c r="W120" s="210">
        <v>4</v>
      </c>
      <c r="X120" s="62"/>
      <c r="Y120" s="62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59"/>
      <c r="AS120" s="59"/>
      <c r="AT120" s="59"/>
      <c r="AU120" s="59"/>
      <c r="AV120" s="59"/>
      <c r="AW120" s="59"/>
      <c r="AX120" s="59"/>
      <c r="AY120" s="59"/>
      <c r="AZ120" s="60"/>
      <c r="BA120" s="60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61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60"/>
    </row>
    <row r="121" spans="2:87" ht="30" customHeight="1">
      <c r="B121" s="195">
        <v>136</v>
      </c>
      <c r="C121" s="196">
        <v>44742</v>
      </c>
      <c r="D121" s="195" t="s">
        <v>134</v>
      </c>
      <c r="E121" s="195" t="s">
        <v>95</v>
      </c>
      <c r="F121" s="195" t="s">
        <v>96</v>
      </c>
      <c r="G121" s="195" t="s">
        <v>38</v>
      </c>
      <c r="H121" s="197" t="s">
        <v>88</v>
      </c>
      <c r="I121" s="207">
        <v>5</v>
      </c>
      <c r="J121" s="208">
        <v>4</v>
      </c>
      <c r="K121" s="208">
        <v>4</v>
      </c>
      <c r="L121" s="208">
        <v>4</v>
      </c>
      <c r="M121" s="208">
        <v>4</v>
      </c>
      <c r="N121" s="208">
        <v>2</v>
      </c>
      <c r="O121" s="207">
        <v>3</v>
      </c>
      <c r="P121" s="209">
        <v>3</v>
      </c>
      <c r="Q121" s="207">
        <v>5</v>
      </c>
      <c r="R121" s="209">
        <v>2</v>
      </c>
      <c r="S121" s="208">
        <v>4</v>
      </c>
      <c r="T121" s="208">
        <v>4</v>
      </c>
      <c r="U121" s="208">
        <v>4</v>
      </c>
      <c r="V121" s="210">
        <v>4</v>
      </c>
      <c r="W121" s="210">
        <v>4</v>
      </c>
      <c r="X121" s="62"/>
      <c r="Y121" s="62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59"/>
      <c r="AS121" s="59"/>
      <c r="AT121" s="59"/>
      <c r="AU121" s="59"/>
      <c r="AV121" s="59"/>
      <c r="AW121" s="59"/>
      <c r="AX121" s="59"/>
      <c r="AY121" s="59"/>
      <c r="AZ121" s="60"/>
      <c r="BA121" s="60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61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60"/>
    </row>
    <row r="122" spans="2:87" ht="30" customHeight="1">
      <c r="B122" s="195">
        <v>137</v>
      </c>
      <c r="C122" s="196">
        <v>44742</v>
      </c>
      <c r="D122" s="195" t="s">
        <v>133</v>
      </c>
      <c r="E122" s="195" t="s">
        <v>95</v>
      </c>
      <c r="F122" s="195" t="s">
        <v>97</v>
      </c>
      <c r="G122" s="195" t="s">
        <v>29</v>
      </c>
      <c r="H122" s="197" t="s">
        <v>77</v>
      </c>
      <c r="I122" s="207">
        <v>5</v>
      </c>
      <c r="J122" s="208">
        <v>5</v>
      </c>
      <c r="K122" s="208">
        <v>5</v>
      </c>
      <c r="L122" s="208">
        <v>5</v>
      </c>
      <c r="M122" s="208">
        <v>4</v>
      </c>
      <c r="N122" s="208">
        <v>4</v>
      </c>
      <c r="O122" s="207">
        <v>5</v>
      </c>
      <c r="P122" s="209">
        <v>5</v>
      </c>
      <c r="Q122" s="207">
        <v>5</v>
      </c>
      <c r="R122" s="209">
        <v>4</v>
      </c>
      <c r="S122" s="208">
        <v>5</v>
      </c>
      <c r="T122" s="208">
        <v>5</v>
      </c>
      <c r="U122" s="208">
        <v>5</v>
      </c>
      <c r="V122" s="210">
        <v>5</v>
      </c>
      <c r="W122" s="210">
        <v>5</v>
      </c>
      <c r="X122" s="62"/>
      <c r="Y122" s="62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59"/>
      <c r="AS122" s="59"/>
      <c r="AT122" s="59"/>
      <c r="AU122" s="59"/>
      <c r="AV122" s="59"/>
      <c r="AW122" s="59"/>
      <c r="AX122" s="59"/>
      <c r="AY122" s="59"/>
      <c r="AZ122" s="60"/>
      <c r="BA122" s="60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61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60"/>
    </row>
    <row r="123" spans="2:87" ht="30" customHeight="1">
      <c r="B123" s="195">
        <v>138</v>
      </c>
      <c r="C123" s="196">
        <v>44742</v>
      </c>
      <c r="D123" s="195" t="s">
        <v>134</v>
      </c>
      <c r="E123" s="195" t="s">
        <v>94</v>
      </c>
      <c r="F123" s="195" t="s">
        <v>97</v>
      </c>
      <c r="G123" s="195" t="s">
        <v>20</v>
      </c>
      <c r="H123" s="197" t="s">
        <v>60</v>
      </c>
      <c r="I123" s="207">
        <v>5</v>
      </c>
      <c r="J123" s="208">
        <v>5</v>
      </c>
      <c r="K123" s="208">
        <v>5</v>
      </c>
      <c r="L123" s="208">
        <v>5</v>
      </c>
      <c r="M123" s="208">
        <v>4</v>
      </c>
      <c r="N123" s="208">
        <v>2</v>
      </c>
      <c r="O123" s="207">
        <v>4</v>
      </c>
      <c r="P123" s="209">
        <v>5</v>
      </c>
      <c r="Q123" s="207">
        <v>5</v>
      </c>
      <c r="R123" s="209">
        <v>1</v>
      </c>
      <c r="S123" s="208">
        <v>5</v>
      </c>
      <c r="T123" s="208">
        <v>2</v>
      </c>
      <c r="U123" s="208">
        <v>3</v>
      </c>
      <c r="V123" s="210">
        <v>4</v>
      </c>
      <c r="W123" s="210">
        <v>5</v>
      </c>
      <c r="X123" s="62"/>
      <c r="Y123" s="62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59"/>
      <c r="AS123" s="59"/>
      <c r="AT123" s="59"/>
      <c r="AU123" s="59"/>
      <c r="AV123" s="59"/>
      <c r="AW123" s="59"/>
      <c r="AX123" s="59"/>
      <c r="AY123" s="59"/>
      <c r="AZ123" s="60"/>
      <c r="BA123" s="60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61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60"/>
    </row>
    <row r="124" spans="2:87" ht="30" customHeight="1">
      <c r="B124" s="195">
        <v>139</v>
      </c>
      <c r="C124" s="196">
        <v>44742</v>
      </c>
      <c r="D124" s="195" t="s">
        <v>134</v>
      </c>
      <c r="E124" s="195" t="s">
        <v>95</v>
      </c>
      <c r="F124" s="195" t="s">
        <v>97</v>
      </c>
      <c r="G124" s="195" t="s">
        <v>33</v>
      </c>
      <c r="H124" s="197" t="s">
        <v>57</v>
      </c>
      <c r="I124" s="207">
        <v>3</v>
      </c>
      <c r="J124" s="208">
        <v>3</v>
      </c>
      <c r="K124" s="208">
        <v>3</v>
      </c>
      <c r="L124" s="208">
        <v>3</v>
      </c>
      <c r="M124" s="208">
        <v>3</v>
      </c>
      <c r="N124" s="208">
        <v>3</v>
      </c>
      <c r="O124" s="207">
        <v>4</v>
      </c>
      <c r="P124" s="209">
        <v>4</v>
      </c>
      <c r="Q124" s="207">
        <v>4</v>
      </c>
      <c r="R124" s="209">
        <v>4</v>
      </c>
      <c r="S124" s="208">
        <v>3</v>
      </c>
      <c r="T124" s="208">
        <v>3</v>
      </c>
      <c r="U124" s="208">
        <v>3</v>
      </c>
      <c r="V124" s="210">
        <v>3</v>
      </c>
      <c r="W124" s="210">
        <v>3</v>
      </c>
      <c r="X124" s="62"/>
      <c r="Y124" s="62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59"/>
      <c r="AS124" s="59"/>
      <c r="AT124" s="59"/>
      <c r="AU124" s="59"/>
      <c r="AV124" s="59"/>
      <c r="AW124" s="59"/>
      <c r="AX124" s="59"/>
      <c r="AY124" s="59"/>
      <c r="AZ124" s="60"/>
      <c r="BA124" s="60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61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60"/>
    </row>
    <row r="125" spans="2:87" ht="30" customHeight="1">
      <c r="B125" s="195">
        <v>140</v>
      </c>
      <c r="C125" s="196">
        <v>44742</v>
      </c>
      <c r="D125" s="195" t="s">
        <v>134</v>
      </c>
      <c r="E125" s="195" t="s">
        <v>93</v>
      </c>
      <c r="F125" s="195" t="s">
        <v>97</v>
      </c>
      <c r="G125" s="195" t="s">
        <v>44</v>
      </c>
      <c r="H125" s="197" t="s">
        <v>293</v>
      </c>
      <c r="I125" s="207">
        <v>5</v>
      </c>
      <c r="J125" s="208">
        <v>5</v>
      </c>
      <c r="K125" s="208">
        <v>5</v>
      </c>
      <c r="L125" s="208">
        <v>5</v>
      </c>
      <c r="M125" s="208">
        <v>5</v>
      </c>
      <c r="N125" s="208">
        <v>5</v>
      </c>
      <c r="O125" s="207">
        <v>5</v>
      </c>
      <c r="P125" s="209">
        <v>5</v>
      </c>
      <c r="Q125" s="207">
        <v>5</v>
      </c>
      <c r="R125" s="209">
        <v>5</v>
      </c>
      <c r="S125" s="208">
        <v>5</v>
      </c>
      <c r="T125" s="208">
        <v>5</v>
      </c>
      <c r="U125" s="208">
        <v>5</v>
      </c>
      <c r="V125" s="210">
        <v>5</v>
      </c>
      <c r="W125" s="210">
        <v>5</v>
      </c>
      <c r="X125" s="62"/>
      <c r="Y125" s="62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59"/>
      <c r="AS125" s="59"/>
      <c r="AT125" s="59"/>
      <c r="AU125" s="59"/>
      <c r="AV125" s="59"/>
      <c r="AW125" s="59"/>
      <c r="AX125" s="59"/>
      <c r="AY125" s="59"/>
      <c r="AZ125" s="60"/>
      <c r="BA125" s="60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61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60"/>
    </row>
    <row r="126" spans="2:87" ht="30" customHeight="1">
      <c r="B126" s="195">
        <v>141</v>
      </c>
      <c r="C126" s="196">
        <v>44742</v>
      </c>
      <c r="D126" s="195" t="s">
        <v>134</v>
      </c>
      <c r="E126" s="195" t="s">
        <v>94</v>
      </c>
      <c r="F126" s="195" t="s">
        <v>97</v>
      </c>
      <c r="G126" s="195" t="s">
        <v>159</v>
      </c>
      <c r="H126" s="197" t="s">
        <v>64</v>
      </c>
      <c r="I126" s="207">
        <v>5</v>
      </c>
      <c r="J126" s="208">
        <v>3</v>
      </c>
      <c r="K126" s="208">
        <v>3</v>
      </c>
      <c r="L126" s="208">
        <v>5</v>
      </c>
      <c r="M126" s="208">
        <v>3</v>
      </c>
      <c r="N126" s="208">
        <v>1</v>
      </c>
      <c r="O126" s="207">
        <v>5</v>
      </c>
      <c r="P126" s="209">
        <v>5</v>
      </c>
      <c r="Q126" s="207">
        <v>4</v>
      </c>
      <c r="R126" s="209">
        <v>4</v>
      </c>
      <c r="S126" s="208"/>
      <c r="T126" s="208"/>
      <c r="U126" s="208"/>
      <c r="V126" s="210"/>
      <c r="W126" s="210"/>
      <c r="X126" s="62"/>
      <c r="Y126" s="62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59"/>
      <c r="AS126" s="59"/>
      <c r="AT126" s="59"/>
      <c r="AU126" s="59"/>
      <c r="AV126" s="59"/>
      <c r="AW126" s="59"/>
      <c r="AX126" s="59"/>
      <c r="AY126" s="59"/>
      <c r="AZ126" s="60"/>
      <c r="BA126" s="60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61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60"/>
    </row>
    <row r="127" spans="2:87" ht="30" customHeight="1">
      <c r="B127" s="195">
        <v>142</v>
      </c>
      <c r="C127" s="196">
        <v>44742</v>
      </c>
      <c r="D127" s="195" t="s">
        <v>133</v>
      </c>
      <c r="E127" s="195" t="s">
        <v>95</v>
      </c>
      <c r="F127" s="195" t="s">
        <v>97</v>
      </c>
      <c r="G127" s="195" t="s">
        <v>20</v>
      </c>
      <c r="H127" s="197" t="s">
        <v>60</v>
      </c>
      <c r="I127" s="207">
        <v>5</v>
      </c>
      <c r="J127" s="208">
        <v>5</v>
      </c>
      <c r="K127" s="208">
        <v>4</v>
      </c>
      <c r="L127" s="208">
        <v>5</v>
      </c>
      <c r="M127" s="208">
        <v>5</v>
      </c>
      <c r="N127" s="208">
        <v>5</v>
      </c>
      <c r="O127" s="207">
        <v>3</v>
      </c>
      <c r="P127" s="209">
        <v>5</v>
      </c>
      <c r="Q127" s="207">
        <v>5</v>
      </c>
      <c r="R127" s="209">
        <v>5</v>
      </c>
      <c r="S127" s="208">
        <v>5</v>
      </c>
      <c r="T127" s="208">
        <v>4</v>
      </c>
      <c r="U127" s="208">
        <v>5</v>
      </c>
      <c r="V127" s="210">
        <v>5</v>
      </c>
      <c r="W127" s="210">
        <v>5</v>
      </c>
      <c r="X127" s="62"/>
      <c r="Y127" s="62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59"/>
      <c r="AS127" s="59"/>
      <c r="AT127" s="59"/>
      <c r="AU127" s="59"/>
      <c r="AV127" s="59"/>
      <c r="AW127" s="59"/>
      <c r="AX127" s="59"/>
      <c r="AY127" s="59"/>
      <c r="AZ127" s="60"/>
      <c r="BA127" s="60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61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60"/>
    </row>
    <row r="128" spans="2:87" ht="30" customHeight="1">
      <c r="B128" s="195">
        <v>143</v>
      </c>
      <c r="C128" s="196">
        <v>44742</v>
      </c>
      <c r="D128" s="195" t="s">
        <v>134</v>
      </c>
      <c r="E128" s="195" t="s">
        <v>95</v>
      </c>
      <c r="F128" s="195" t="s">
        <v>97</v>
      </c>
      <c r="G128" s="195" t="s">
        <v>32</v>
      </c>
      <c r="H128" s="197" t="s">
        <v>61</v>
      </c>
      <c r="I128" s="207">
        <v>5</v>
      </c>
      <c r="J128" s="208"/>
      <c r="K128" s="208"/>
      <c r="L128" s="208"/>
      <c r="M128" s="208"/>
      <c r="N128" s="208"/>
      <c r="O128" s="207"/>
      <c r="P128" s="209"/>
      <c r="Q128" s="207"/>
      <c r="R128" s="209"/>
      <c r="S128" s="208"/>
      <c r="T128" s="208"/>
      <c r="U128" s="208"/>
      <c r="V128" s="210"/>
      <c r="W128" s="210"/>
      <c r="X128" s="62"/>
      <c r="Y128" s="62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59"/>
      <c r="AS128" s="59"/>
      <c r="AT128" s="59"/>
      <c r="AU128" s="59"/>
      <c r="AV128" s="59"/>
      <c r="AW128" s="59"/>
      <c r="AX128" s="59"/>
      <c r="AY128" s="59"/>
      <c r="AZ128" s="60"/>
      <c r="BA128" s="60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61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60"/>
    </row>
    <row r="129" spans="2:87" ht="30" customHeight="1">
      <c r="B129" s="195">
        <v>145</v>
      </c>
      <c r="C129" s="196">
        <v>44742</v>
      </c>
      <c r="D129" s="195" t="s">
        <v>134</v>
      </c>
      <c r="E129" s="195" t="s">
        <v>95</v>
      </c>
      <c r="F129" s="195" t="s">
        <v>98</v>
      </c>
      <c r="G129" s="195" t="s">
        <v>47</v>
      </c>
      <c r="H129" s="197" t="s">
        <v>69</v>
      </c>
      <c r="I129" s="207">
        <v>5</v>
      </c>
      <c r="J129" s="208">
        <v>4</v>
      </c>
      <c r="K129" s="208">
        <v>5</v>
      </c>
      <c r="L129" s="208">
        <v>4</v>
      </c>
      <c r="M129" s="208">
        <v>4</v>
      </c>
      <c r="N129" s="208">
        <v>5</v>
      </c>
      <c r="O129" s="207">
        <v>3</v>
      </c>
      <c r="P129" s="209">
        <v>2</v>
      </c>
      <c r="Q129" s="207">
        <v>5</v>
      </c>
      <c r="R129" s="209"/>
      <c r="S129" s="208">
        <v>5</v>
      </c>
      <c r="T129" s="208">
        <v>2</v>
      </c>
      <c r="U129" s="208">
        <v>3</v>
      </c>
      <c r="V129" s="210">
        <v>4</v>
      </c>
      <c r="W129" s="210">
        <v>5</v>
      </c>
      <c r="X129" s="62"/>
      <c r="Y129" s="62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59"/>
      <c r="AS129" s="59"/>
      <c r="AT129" s="59"/>
      <c r="AU129" s="59"/>
      <c r="AV129" s="59"/>
      <c r="AW129" s="59"/>
      <c r="AX129" s="59"/>
      <c r="AY129" s="59"/>
      <c r="AZ129" s="60"/>
      <c r="BA129" s="60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61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60"/>
    </row>
    <row r="130" spans="2:87" ht="30" customHeight="1">
      <c r="B130" s="195">
        <v>146</v>
      </c>
      <c r="C130" s="196">
        <v>44742</v>
      </c>
      <c r="D130" s="195" t="s">
        <v>134</v>
      </c>
      <c r="E130" s="195" t="s">
        <v>94</v>
      </c>
      <c r="F130" s="195" t="s">
        <v>97</v>
      </c>
      <c r="G130" s="195" t="s">
        <v>44</v>
      </c>
      <c r="H130" s="197" t="s">
        <v>293</v>
      </c>
      <c r="I130" s="207">
        <v>5</v>
      </c>
      <c r="J130" s="208">
        <v>5</v>
      </c>
      <c r="K130" s="208">
        <v>5</v>
      </c>
      <c r="L130" s="208">
        <v>5</v>
      </c>
      <c r="M130" s="208">
        <v>4</v>
      </c>
      <c r="N130" s="208">
        <v>4</v>
      </c>
      <c r="O130" s="207">
        <v>5</v>
      </c>
      <c r="P130" s="209">
        <v>5</v>
      </c>
      <c r="Q130" s="207">
        <v>5</v>
      </c>
      <c r="R130" s="209">
        <v>5</v>
      </c>
      <c r="S130" s="208">
        <v>5</v>
      </c>
      <c r="T130" s="208">
        <v>5</v>
      </c>
      <c r="U130" s="208"/>
      <c r="V130" s="210">
        <v>5</v>
      </c>
      <c r="W130" s="210">
        <v>5</v>
      </c>
      <c r="X130" s="62"/>
      <c r="Y130" s="62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59"/>
      <c r="AS130" s="59"/>
      <c r="AT130" s="59"/>
      <c r="AU130" s="59"/>
      <c r="AV130" s="59"/>
      <c r="AW130" s="59"/>
      <c r="AX130" s="59"/>
      <c r="AY130" s="59"/>
      <c r="AZ130" s="60"/>
      <c r="BA130" s="60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61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60"/>
    </row>
    <row r="131" spans="2:87" ht="30" customHeight="1">
      <c r="B131" s="195">
        <v>147</v>
      </c>
      <c r="C131" s="196">
        <v>44742</v>
      </c>
      <c r="D131" s="195" t="s">
        <v>134</v>
      </c>
      <c r="E131" s="195" t="s">
        <v>94</v>
      </c>
      <c r="F131" s="195" t="s">
        <v>97</v>
      </c>
      <c r="G131" s="195" t="s">
        <v>162</v>
      </c>
      <c r="H131" s="197" t="s">
        <v>163</v>
      </c>
      <c r="I131" s="207">
        <v>4</v>
      </c>
      <c r="J131" s="208">
        <v>4</v>
      </c>
      <c r="K131" s="208">
        <v>5</v>
      </c>
      <c r="L131" s="208">
        <v>4</v>
      </c>
      <c r="M131" s="208">
        <v>4</v>
      </c>
      <c r="N131" s="208"/>
      <c r="O131" s="207">
        <v>4</v>
      </c>
      <c r="P131" s="209">
        <v>4</v>
      </c>
      <c r="Q131" s="207">
        <v>4</v>
      </c>
      <c r="R131" s="209">
        <v>4</v>
      </c>
      <c r="S131" s="208">
        <v>4</v>
      </c>
      <c r="T131" s="208">
        <v>4</v>
      </c>
      <c r="U131" s="208">
        <v>4</v>
      </c>
      <c r="V131" s="210">
        <v>4</v>
      </c>
      <c r="W131" s="210">
        <v>4</v>
      </c>
      <c r="X131" s="62"/>
      <c r="Y131" s="62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59"/>
      <c r="AS131" s="59"/>
      <c r="AT131" s="59"/>
      <c r="AU131" s="59"/>
      <c r="AV131" s="59"/>
      <c r="AW131" s="59"/>
      <c r="AX131" s="59"/>
      <c r="AY131" s="59"/>
      <c r="AZ131" s="60"/>
      <c r="BA131" s="60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61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60"/>
    </row>
    <row r="132" spans="2:87" ht="30" customHeight="1">
      <c r="B132" s="195">
        <v>148</v>
      </c>
      <c r="C132" s="196">
        <v>44742</v>
      </c>
      <c r="D132" s="195" t="s">
        <v>133</v>
      </c>
      <c r="E132" s="195" t="s">
        <v>94</v>
      </c>
      <c r="F132" s="195" t="s">
        <v>96</v>
      </c>
      <c r="G132" s="195" t="s">
        <v>44</v>
      </c>
      <c r="H132" s="197" t="s">
        <v>293</v>
      </c>
      <c r="I132" s="207">
        <v>5</v>
      </c>
      <c r="J132" s="208">
        <v>4</v>
      </c>
      <c r="K132" s="208">
        <v>4</v>
      </c>
      <c r="L132" s="208">
        <v>5</v>
      </c>
      <c r="M132" s="208">
        <v>5</v>
      </c>
      <c r="N132" s="208">
        <v>3</v>
      </c>
      <c r="O132" s="207">
        <v>5</v>
      </c>
      <c r="P132" s="209">
        <v>5</v>
      </c>
      <c r="Q132" s="207">
        <v>5</v>
      </c>
      <c r="R132" s="209">
        <v>4</v>
      </c>
      <c r="S132" s="208">
        <v>5</v>
      </c>
      <c r="T132" s="208">
        <v>5</v>
      </c>
      <c r="U132" s="208">
        <v>5</v>
      </c>
      <c r="V132" s="210">
        <v>5</v>
      </c>
      <c r="W132" s="210">
        <v>5</v>
      </c>
      <c r="X132" s="62"/>
      <c r="Y132" s="62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59"/>
      <c r="AS132" s="59"/>
      <c r="AT132" s="59"/>
      <c r="AU132" s="59"/>
      <c r="AV132" s="59"/>
      <c r="AW132" s="59"/>
      <c r="AX132" s="59"/>
      <c r="AY132" s="59"/>
      <c r="AZ132" s="60"/>
      <c r="BA132" s="60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61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60"/>
    </row>
    <row r="133" spans="2:87" ht="30" customHeight="1">
      <c r="B133" s="195">
        <v>149</v>
      </c>
      <c r="C133" s="196">
        <v>44742</v>
      </c>
      <c r="D133" s="195" t="s">
        <v>134</v>
      </c>
      <c r="E133" s="195" t="s">
        <v>95</v>
      </c>
      <c r="F133" s="195" t="s">
        <v>97</v>
      </c>
      <c r="G133" s="195" t="s">
        <v>50</v>
      </c>
      <c r="H133" s="197" t="s">
        <v>86</v>
      </c>
      <c r="I133" s="207">
        <v>5</v>
      </c>
      <c r="J133" s="208">
        <v>4</v>
      </c>
      <c r="K133" s="208">
        <v>4</v>
      </c>
      <c r="L133" s="208">
        <v>5</v>
      </c>
      <c r="M133" s="208">
        <v>5</v>
      </c>
      <c r="N133" s="208">
        <v>1</v>
      </c>
      <c r="O133" s="207">
        <v>4</v>
      </c>
      <c r="P133" s="209">
        <v>4</v>
      </c>
      <c r="Q133" s="207">
        <v>4</v>
      </c>
      <c r="R133" s="209">
        <v>3</v>
      </c>
      <c r="S133" s="208">
        <v>4</v>
      </c>
      <c r="T133" s="208">
        <v>4</v>
      </c>
      <c r="U133" s="208">
        <v>4</v>
      </c>
      <c r="V133" s="210">
        <v>5</v>
      </c>
      <c r="W133" s="210">
        <v>5</v>
      </c>
      <c r="X133" s="62"/>
      <c r="Y133" s="62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59"/>
      <c r="AS133" s="59"/>
      <c r="AT133" s="59"/>
      <c r="AU133" s="59"/>
      <c r="AV133" s="59"/>
      <c r="AW133" s="59"/>
      <c r="AX133" s="59"/>
      <c r="AY133" s="59"/>
      <c r="AZ133" s="60"/>
      <c r="BA133" s="60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61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60"/>
    </row>
    <row r="134" spans="2:87" ht="30" customHeight="1">
      <c r="B134" s="195">
        <v>150</v>
      </c>
      <c r="C134" s="196">
        <v>44742</v>
      </c>
      <c r="D134" s="195" t="s">
        <v>134</v>
      </c>
      <c r="E134" s="195" t="s">
        <v>94</v>
      </c>
      <c r="F134" s="195" t="s">
        <v>96</v>
      </c>
      <c r="G134" s="195" t="s">
        <v>159</v>
      </c>
      <c r="H134" s="197" t="s">
        <v>64</v>
      </c>
      <c r="I134" s="207">
        <v>3</v>
      </c>
      <c r="J134" s="208">
        <v>3</v>
      </c>
      <c r="K134" s="208">
        <v>3</v>
      </c>
      <c r="L134" s="208">
        <v>4</v>
      </c>
      <c r="M134" s="208">
        <v>4</v>
      </c>
      <c r="N134" s="208">
        <v>3</v>
      </c>
      <c r="O134" s="207">
        <v>2</v>
      </c>
      <c r="P134" s="209">
        <v>4</v>
      </c>
      <c r="Q134" s="207">
        <v>5</v>
      </c>
      <c r="R134" s="209">
        <v>4</v>
      </c>
      <c r="S134" s="208">
        <v>4</v>
      </c>
      <c r="T134" s="208">
        <v>4</v>
      </c>
      <c r="U134" s="208">
        <v>5</v>
      </c>
      <c r="V134" s="210">
        <v>4</v>
      </c>
      <c r="W134" s="210">
        <v>4</v>
      </c>
      <c r="X134" s="62"/>
      <c r="Y134" s="62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59"/>
      <c r="AS134" s="59"/>
      <c r="AT134" s="59"/>
      <c r="AU134" s="59"/>
      <c r="AV134" s="59"/>
      <c r="AW134" s="59"/>
      <c r="AX134" s="59"/>
      <c r="AY134" s="59"/>
      <c r="AZ134" s="60"/>
      <c r="BA134" s="60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61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60"/>
    </row>
    <row r="135" spans="2:87" ht="30" customHeight="1">
      <c r="B135" s="195">
        <v>151</v>
      </c>
      <c r="C135" s="196">
        <v>44742</v>
      </c>
      <c r="D135" s="195" t="s">
        <v>134</v>
      </c>
      <c r="E135" s="195" t="s">
        <v>94</v>
      </c>
      <c r="F135" s="195" t="s">
        <v>96</v>
      </c>
      <c r="G135" s="195" t="s">
        <v>44</v>
      </c>
      <c r="H135" s="197" t="s">
        <v>293</v>
      </c>
      <c r="I135" s="207">
        <v>5</v>
      </c>
      <c r="J135" s="208">
        <v>5</v>
      </c>
      <c r="K135" s="208">
        <v>5</v>
      </c>
      <c r="L135" s="208">
        <v>5</v>
      </c>
      <c r="M135" s="208">
        <v>5</v>
      </c>
      <c r="N135" s="208">
        <v>5</v>
      </c>
      <c r="O135" s="207">
        <v>5</v>
      </c>
      <c r="P135" s="209">
        <v>5</v>
      </c>
      <c r="Q135" s="207">
        <v>5</v>
      </c>
      <c r="R135" s="209">
        <v>5</v>
      </c>
      <c r="S135" s="208">
        <v>5</v>
      </c>
      <c r="T135" s="208">
        <v>5</v>
      </c>
      <c r="U135" s="208">
        <v>5</v>
      </c>
      <c r="V135" s="210">
        <v>5</v>
      </c>
      <c r="W135" s="210">
        <v>5</v>
      </c>
      <c r="X135" s="62"/>
      <c r="Y135" s="62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59"/>
      <c r="AS135" s="59"/>
      <c r="AT135" s="59"/>
      <c r="AU135" s="59"/>
      <c r="AV135" s="59"/>
      <c r="AW135" s="59"/>
      <c r="AX135" s="59"/>
      <c r="AY135" s="59"/>
      <c r="AZ135" s="60"/>
      <c r="BA135" s="60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61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60"/>
    </row>
    <row r="136" spans="2:87" ht="30" customHeight="1">
      <c r="B136" s="195">
        <v>152</v>
      </c>
      <c r="C136" s="196">
        <v>44742</v>
      </c>
      <c r="D136" s="195" t="s">
        <v>134</v>
      </c>
      <c r="E136" s="195" t="s">
        <v>95</v>
      </c>
      <c r="F136" s="195" t="s">
        <v>97</v>
      </c>
      <c r="G136" s="195" t="s">
        <v>33</v>
      </c>
      <c r="H136" s="197" t="s">
        <v>57</v>
      </c>
      <c r="I136" s="207">
        <v>5</v>
      </c>
      <c r="J136" s="208">
        <v>5</v>
      </c>
      <c r="K136" s="208">
        <v>4</v>
      </c>
      <c r="L136" s="208">
        <v>5</v>
      </c>
      <c r="M136" s="208">
        <v>4</v>
      </c>
      <c r="N136" s="208">
        <v>3</v>
      </c>
      <c r="O136" s="207">
        <v>5</v>
      </c>
      <c r="P136" s="209">
        <v>5</v>
      </c>
      <c r="Q136" s="207">
        <v>5</v>
      </c>
      <c r="R136" s="209">
        <v>3</v>
      </c>
      <c r="S136" s="208">
        <v>5</v>
      </c>
      <c r="T136" s="208">
        <v>5</v>
      </c>
      <c r="U136" s="208">
        <v>5</v>
      </c>
      <c r="V136" s="210">
        <v>5</v>
      </c>
      <c r="W136" s="210">
        <v>5</v>
      </c>
      <c r="X136" s="62"/>
      <c r="Y136" s="62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59"/>
      <c r="AS136" s="59"/>
      <c r="AT136" s="59"/>
      <c r="AU136" s="59"/>
      <c r="AV136" s="59"/>
      <c r="AW136" s="59"/>
      <c r="AX136" s="59"/>
      <c r="AY136" s="59"/>
      <c r="AZ136" s="60"/>
      <c r="BA136" s="60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61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60"/>
    </row>
    <row r="137" spans="2:87" ht="30" customHeight="1">
      <c r="B137" s="195">
        <v>153</v>
      </c>
      <c r="C137" s="196">
        <v>44742</v>
      </c>
      <c r="D137" s="195" t="s">
        <v>134</v>
      </c>
      <c r="E137" s="195" t="s">
        <v>95</v>
      </c>
      <c r="F137" s="195" t="s">
        <v>96</v>
      </c>
      <c r="G137" s="195" t="s">
        <v>34</v>
      </c>
      <c r="H137" s="197" t="s">
        <v>72</v>
      </c>
      <c r="I137" s="207">
        <v>5</v>
      </c>
      <c r="J137" s="208">
        <v>5</v>
      </c>
      <c r="K137" s="208">
        <v>4</v>
      </c>
      <c r="L137" s="208">
        <v>5</v>
      </c>
      <c r="M137" s="208">
        <v>5</v>
      </c>
      <c r="N137" s="208">
        <v>3</v>
      </c>
      <c r="O137" s="207">
        <v>5</v>
      </c>
      <c r="P137" s="209">
        <v>5</v>
      </c>
      <c r="Q137" s="207">
        <v>5</v>
      </c>
      <c r="R137" s="209">
        <v>3</v>
      </c>
      <c r="S137" s="208">
        <v>5</v>
      </c>
      <c r="T137" s="208">
        <v>5</v>
      </c>
      <c r="U137" s="208">
        <v>5</v>
      </c>
      <c r="V137" s="210">
        <v>5</v>
      </c>
      <c r="W137" s="210">
        <v>5</v>
      </c>
      <c r="X137" s="62"/>
      <c r="Y137" s="62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59"/>
      <c r="AS137" s="59"/>
      <c r="AT137" s="59"/>
      <c r="AU137" s="59"/>
      <c r="AV137" s="59"/>
      <c r="AW137" s="59"/>
      <c r="AX137" s="59"/>
      <c r="AY137" s="59"/>
      <c r="AZ137" s="60"/>
      <c r="BA137" s="60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61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60"/>
    </row>
    <row r="138" spans="2:87" ht="30" customHeight="1">
      <c r="B138" s="195">
        <v>154</v>
      </c>
      <c r="C138" s="196">
        <v>44742</v>
      </c>
      <c r="D138" s="195" t="s">
        <v>134</v>
      </c>
      <c r="E138" s="195" t="s">
        <v>95</v>
      </c>
      <c r="F138" s="195" t="s">
        <v>96</v>
      </c>
      <c r="G138" s="195" t="s">
        <v>26</v>
      </c>
      <c r="H138" s="197" t="s">
        <v>71</v>
      </c>
      <c r="I138" s="207">
        <v>2</v>
      </c>
      <c r="J138" s="208">
        <v>2</v>
      </c>
      <c r="K138" s="208">
        <v>2</v>
      </c>
      <c r="L138" s="208">
        <v>2</v>
      </c>
      <c r="M138" s="208">
        <v>3</v>
      </c>
      <c r="N138" s="208">
        <v>2</v>
      </c>
      <c r="O138" s="207">
        <v>3</v>
      </c>
      <c r="P138" s="209">
        <v>2</v>
      </c>
      <c r="Q138" s="207">
        <v>3</v>
      </c>
      <c r="R138" s="209">
        <v>3</v>
      </c>
      <c r="S138" s="208">
        <v>2</v>
      </c>
      <c r="T138" s="208">
        <v>4</v>
      </c>
      <c r="U138" s="208">
        <v>3</v>
      </c>
      <c r="V138" s="210">
        <v>2</v>
      </c>
      <c r="W138" s="210">
        <v>3</v>
      </c>
      <c r="X138" s="62"/>
      <c r="Y138" s="62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59"/>
      <c r="AS138" s="59"/>
      <c r="AT138" s="59"/>
      <c r="AU138" s="59"/>
      <c r="AV138" s="59"/>
      <c r="AW138" s="59"/>
      <c r="AX138" s="59"/>
      <c r="AY138" s="59"/>
      <c r="AZ138" s="60"/>
      <c r="BA138" s="60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61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60"/>
    </row>
    <row r="139" spans="2:87" ht="30" customHeight="1">
      <c r="B139" s="195">
        <v>155</v>
      </c>
      <c r="C139" s="196">
        <v>44742</v>
      </c>
      <c r="D139" s="195" t="s">
        <v>134</v>
      </c>
      <c r="E139" s="195" t="s">
        <v>95</v>
      </c>
      <c r="F139" s="195" t="s">
        <v>97</v>
      </c>
      <c r="G139" s="195" t="s">
        <v>22</v>
      </c>
      <c r="H139" s="197" t="s">
        <v>67</v>
      </c>
      <c r="I139" s="207">
        <v>3</v>
      </c>
      <c r="J139" s="208">
        <v>3</v>
      </c>
      <c r="K139" s="208">
        <v>3</v>
      </c>
      <c r="L139" s="208">
        <v>3</v>
      </c>
      <c r="M139" s="208">
        <v>4</v>
      </c>
      <c r="N139" s="208">
        <v>2</v>
      </c>
      <c r="O139" s="207">
        <v>3</v>
      </c>
      <c r="P139" s="209">
        <v>3</v>
      </c>
      <c r="Q139" s="207">
        <v>3</v>
      </c>
      <c r="R139" s="209">
        <v>2</v>
      </c>
      <c r="S139" s="208">
        <v>4</v>
      </c>
      <c r="T139" s="208">
        <v>3</v>
      </c>
      <c r="U139" s="208">
        <v>3</v>
      </c>
      <c r="V139" s="210">
        <v>5</v>
      </c>
      <c r="W139" s="210">
        <v>3</v>
      </c>
      <c r="X139" s="62"/>
      <c r="Y139" s="62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59"/>
      <c r="AS139" s="59"/>
      <c r="AT139" s="59"/>
      <c r="AU139" s="59"/>
      <c r="AV139" s="59"/>
      <c r="AW139" s="59"/>
      <c r="AX139" s="59"/>
      <c r="AY139" s="59"/>
      <c r="AZ139" s="60"/>
      <c r="BA139" s="60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61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60"/>
    </row>
    <row r="140" spans="2:87" ht="30" customHeight="1">
      <c r="B140" s="195">
        <v>156</v>
      </c>
      <c r="C140" s="196">
        <v>44742</v>
      </c>
      <c r="D140" s="195" t="s">
        <v>134</v>
      </c>
      <c r="E140" s="195" t="s">
        <v>94</v>
      </c>
      <c r="F140" s="195" t="s">
        <v>97</v>
      </c>
      <c r="G140" s="195" t="s">
        <v>44</v>
      </c>
      <c r="H140" s="197" t="s">
        <v>293</v>
      </c>
      <c r="I140" s="207">
        <v>1</v>
      </c>
      <c r="J140" s="208">
        <v>1</v>
      </c>
      <c r="K140" s="208">
        <v>2</v>
      </c>
      <c r="L140" s="208">
        <v>1</v>
      </c>
      <c r="M140" s="208">
        <v>2</v>
      </c>
      <c r="N140" s="208">
        <v>3</v>
      </c>
      <c r="O140" s="207"/>
      <c r="P140" s="209">
        <v>2</v>
      </c>
      <c r="Q140" s="207">
        <v>2</v>
      </c>
      <c r="R140" s="209">
        <v>2</v>
      </c>
      <c r="S140" s="208"/>
      <c r="T140" s="208">
        <v>1</v>
      </c>
      <c r="U140" s="208">
        <v>1</v>
      </c>
      <c r="V140" s="210">
        <v>2</v>
      </c>
      <c r="W140" s="210">
        <v>1</v>
      </c>
      <c r="X140" s="62"/>
      <c r="Y140" s="62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59"/>
      <c r="AS140" s="59"/>
      <c r="AT140" s="59"/>
      <c r="AU140" s="59"/>
      <c r="AV140" s="59"/>
      <c r="AW140" s="59"/>
      <c r="AX140" s="59"/>
      <c r="AY140" s="59"/>
      <c r="AZ140" s="60"/>
      <c r="BA140" s="60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61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60"/>
    </row>
    <row r="141" spans="2:87" ht="30" customHeight="1">
      <c r="B141" s="195">
        <v>158</v>
      </c>
      <c r="C141" s="196">
        <v>44742</v>
      </c>
      <c r="D141" s="195" t="s">
        <v>134</v>
      </c>
      <c r="E141" s="195" t="s">
        <v>94</v>
      </c>
      <c r="F141" s="195" t="s">
        <v>96</v>
      </c>
      <c r="G141" s="195" t="s">
        <v>22</v>
      </c>
      <c r="H141" s="197" t="s">
        <v>67</v>
      </c>
      <c r="I141" s="207">
        <v>5</v>
      </c>
      <c r="J141" s="208">
        <v>4</v>
      </c>
      <c r="K141" s="208">
        <v>4</v>
      </c>
      <c r="L141" s="208">
        <v>4</v>
      </c>
      <c r="M141" s="208">
        <v>5</v>
      </c>
      <c r="N141" s="208">
        <v>4</v>
      </c>
      <c r="O141" s="207">
        <v>4</v>
      </c>
      <c r="P141" s="209">
        <v>4</v>
      </c>
      <c r="Q141" s="207">
        <v>5</v>
      </c>
      <c r="R141" s="209">
        <v>4</v>
      </c>
      <c r="S141" s="208">
        <v>5</v>
      </c>
      <c r="T141" s="208">
        <v>1</v>
      </c>
      <c r="U141" s="208">
        <v>4</v>
      </c>
      <c r="V141" s="210">
        <v>5</v>
      </c>
      <c r="W141" s="210">
        <v>5</v>
      </c>
      <c r="X141" s="62"/>
      <c r="Y141" s="62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59"/>
      <c r="AS141" s="59"/>
      <c r="AT141" s="59"/>
      <c r="AU141" s="59"/>
      <c r="AV141" s="59"/>
      <c r="AW141" s="59"/>
      <c r="AX141" s="59"/>
      <c r="AY141" s="59"/>
      <c r="AZ141" s="60"/>
      <c r="BA141" s="60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61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60"/>
    </row>
    <row r="142" spans="2:87" ht="30" customHeight="1">
      <c r="B142" s="195">
        <v>161</v>
      </c>
      <c r="C142" s="196">
        <v>44742</v>
      </c>
      <c r="D142" s="195" t="s">
        <v>134</v>
      </c>
      <c r="E142" s="195" t="s">
        <v>95</v>
      </c>
      <c r="F142" s="195" t="s">
        <v>97</v>
      </c>
      <c r="G142" s="195" t="s">
        <v>162</v>
      </c>
      <c r="H142" s="197" t="s">
        <v>163</v>
      </c>
      <c r="I142" s="207">
        <v>5</v>
      </c>
      <c r="J142" s="208">
        <v>5</v>
      </c>
      <c r="K142" s="208">
        <v>5</v>
      </c>
      <c r="L142" s="208">
        <v>5</v>
      </c>
      <c r="M142" s="208">
        <v>5</v>
      </c>
      <c r="N142" s="208">
        <v>4</v>
      </c>
      <c r="O142" s="207">
        <v>5</v>
      </c>
      <c r="P142" s="209">
        <v>5</v>
      </c>
      <c r="Q142" s="207">
        <v>5</v>
      </c>
      <c r="R142" s="209">
        <v>5</v>
      </c>
      <c r="S142" s="208">
        <v>5</v>
      </c>
      <c r="T142" s="208">
        <v>5</v>
      </c>
      <c r="U142" s="208">
        <v>5</v>
      </c>
      <c r="V142" s="210">
        <v>5</v>
      </c>
      <c r="W142" s="210">
        <v>5</v>
      </c>
      <c r="X142" s="62"/>
      <c r="Y142" s="62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59"/>
      <c r="AS142" s="59"/>
      <c r="AT142" s="59"/>
      <c r="AU142" s="59"/>
      <c r="AV142" s="59"/>
      <c r="AW142" s="59"/>
      <c r="AX142" s="59"/>
      <c r="AY142" s="59"/>
      <c r="AZ142" s="60"/>
      <c r="BA142" s="60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61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60"/>
    </row>
    <row r="143" spans="2:87" ht="30" customHeight="1">
      <c r="B143" s="195">
        <v>162</v>
      </c>
      <c r="C143" s="196">
        <v>44742</v>
      </c>
      <c r="D143" s="195" t="s">
        <v>134</v>
      </c>
      <c r="E143" s="195" t="s">
        <v>95</v>
      </c>
      <c r="F143" s="195" t="s">
        <v>97</v>
      </c>
      <c r="G143" s="195" t="s">
        <v>33</v>
      </c>
      <c r="H143" s="197" t="s">
        <v>57</v>
      </c>
      <c r="I143" s="207">
        <v>5</v>
      </c>
      <c r="J143" s="208">
        <v>4</v>
      </c>
      <c r="K143" s="208">
        <v>4</v>
      </c>
      <c r="L143" s="208">
        <v>5</v>
      </c>
      <c r="M143" s="208">
        <v>5</v>
      </c>
      <c r="N143" s="208">
        <v>2</v>
      </c>
      <c r="O143" s="207">
        <v>4</v>
      </c>
      <c r="P143" s="209">
        <v>5</v>
      </c>
      <c r="Q143" s="207">
        <v>3</v>
      </c>
      <c r="R143" s="209">
        <v>3</v>
      </c>
      <c r="S143" s="208">
        <v>5</v>
      </c>
      <c r="T143" s="208">
        <v>4</v>
      </c>
      <c r="U143" s="208"/>
      <c r="V143" s="210">
        <v>5</v>
      </c>
      <c r="W143" s="210"/>
      <c r="X143" s="62"/>
      <c r="Y143" s="62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59"/>
      <c r="AS143" s="59"/>
      <c r="AT143" s="59"/>
      <c r="AU143" s="59"/>
      <c r="AV143" s="59"/>
      <c r="AW143" s="59"/>
      <c r="AX143" s="59"/>
      <c r="AY143" s="59"/>
      <c r="AZ143" s="60"/>
      <c r="BA143" s="60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61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60"/>
    </row>
    <row r="144" spans="2:87" ht="30" customHeight="1">
      <c r="B144" s="195">
        <v>163</v>
      </c>
      <c r="C144" s="196">
        <v>44742</v>
      </c>
      <c r="D144" s="195" t="s">
        <v>134</v>
      </c>
      <c r="E144" s="195" t="s">
        <v>95</v>
      </c>
      <c r="F144" s="195" t="s">
        <v>96</v>
      </c>
      <c r="G144" s="195" t="s">
        <v>159</v>
      </c>
      <c r="H144" s="197" t="s">
        <v>64</v>
      </c>
      <c r="I144" s="207">
        <v>3</v>
      </c>
      <c r="J144" s="208">
        <v>4</v>
      </c>
      <c r="K144" s="208">
        <v>4</v>
      </c>
      <c r="L144" s="208">
        <v>4</v>
      </c>
      <c r="M144" s="208">
        <v>5</v>
      </c>
      <c r="N144" s="208">
        <v>1</v>
      </c>
      <c r="O144" s="207">
        <v>5</v>
      </c>
      <c r="P144" s="209">
        <v>4</v>
      </c>
      <c r="Q144" s="207">
        <v>5</v>
      </c>
      <c r="R144" s="209">
        <v>2</v>
      </c>
      <c r="S144" s="208">
        <v>3</v>
      </c>
      <c r="T144" s="208">
        <v>3</v>
      </c>
      <c r="U144" s="208">
        <v>3</v>
      </c>
      <c r="V144" s="210">
        <v>5</v>
      </c>
      <c r="W144" s="210">
        <v>3</v>
      </c>
      <c r="X144" s="62"/>
      <c r="Y144" s="62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59"/>
      <c r="AS144" s="59"/>
      <c r="AT144" s="59"/>
      <c r="AU144" s="59"/>
      <c r="AV144" s="59"/>
      <c r="AW144" s="59"/>
      <c r="AX144" s="59"/>
      <c r="AY144" s="59"/>
      <c r="AZ144" s="60"/>
      <c r="BA144" s="60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61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60"/>
    </row>
    <row r="145" spans="2:87" ht="30" customHeight="1">
      <c r="B145" s="195">
        <v>164</v>
      </c>
      <c r="C145" s="196">
        <v>44742</v>
      </c>
      <c r="D145" s="195" t="s">
        <v>134</v>
      </c>
      <c r="E145" s="195" t="s">
        <v>94</v>
      </c>
      <c r="F145" s="195" t="s">
        <v>97</v>
      </c>
      <c r="G145" s="195" t="s">
        <v>21</v>
      </c>
      <c r="H145" s="197" t="s">
        <v>62</v>
      </c>
      <c r="I145" s="207">
        <v>4</v>
      </c>
      <c r="J145" s="208">
        <v>4</v>
      </c>
      <c r="K145" s="208">
        <v>3</v>
      </c>
      <c r="L145" s="208">
        <v>4</v>
      </c>
      <c r="M145" s="208">
        <v>4</v>
      </c>
      <c r="N145" s="208">
        <v>2</v>
      </c>
      <c r="O145" s="207">
        <v>4</v>
      </c>
      <c r="P145" s="209">
        <v>4</v>
      </c>
      <c r="Q145" s="207"/>
      <c r="R145" s="209">
        <v>4</v>
      </c>
      <c r="S145" s="208">
        <v>5</v>
      </c>
      <c r="T145" s="208">
        <v>5</v>
      </c>
      <c r="U145" s="208">
        <v>5</v>
      </c>
      <c r="V145" s="210">
        <v>5</v>
      </c>
      <c r="W145" s="210">
        <v>4</v>
      </c>
      <c r="X145" s="62"/>
      <c r="Y145" s="62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59"/>
      <c r="AS145" s="59"/>
      <c r="AT145" s="59"/>
      <c r="AU145" s="59"/>
      <c r="AV145" s="59"/>
      <c r="AW145" s="59"/>
      <c r="AX145" s="59"/>
      <c r="AY145" s="59"/>
      <c r="AZ145" s="60"/>
      <c r="BA145" s="60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61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60"/>
    </row>
    <row r="146" spans="2:87" ht="30" customHeight="1">
      <c r="B146" s="195">
        <v>165</v>
      </c>
      <c r="C146" s="196">
        <v>44742</v>
      </c>
      <c r="D146" s="195" t="s">
        <v>134</v>
      </c>
      <c r="E146" s="195" t="s">
        <v>95</v>
      </c>
      <c r="F146" s="195" t="s">
        <v>97</v>
      </c>
      <c r="G146" s="195" t="s">
        <v>137</v>
      </c>
      <c r="H146" s="197" t="s">
        <v>75</v>
      </c>
      <c r="I146" s="207">
        <v>4</v>
      </c>
      <c r="J146" s="208">
        <v>5</v>
      </c>
      <c r="K146" s="208">
        <v>4</v>
      </c>
      <c r="L146" s="208">
        <v>5</v>
      </c>
      <c r="M146" s="208">
        <v>5</v>
      </c>
      <c r="N146" s="208">
        <v>3</v>
      </c>
      <c r="O146" s="207">
        <v>5</v>
      </c>
      <c r="P146" s="209">
        <v>4</v>
      </c>
      <c r="Q146" s="207">
        <v>5</v>
      </c>
      <c r="R146" s="209">
        <v>5</v>
      </c>
      <c r="S146" s="208">
        <v>5</v>
      </c>
      <c r="T146" s="208">
        <v>5</v>
      </c>
      <c r="U146" s="208">
        <v>5</v>
      </c>
      <c r="V146" s="210">
        <v>5</v>
      </c>
      <c r="W146" s="210">
        <v>5</v>
      </c>
      <c r="X146" s="62"/>
      <c r="Y146" s="62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59"/>
      <c r="AS146" s="59"/>
      <c r="AT146" s="59"/>
      <c r="AU146" s="59"/>
      <c r="AV146" s="59"/>
      <c r="AW146" s="59"/>
      <c r="AX146" s="59"/>
      <c r="AY146" s="59"/>
      <c r="AZ146" s="60"/>
      <c r="BA146" s="60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61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60"/>
    </row>
    <row r="147" spans="2:87" ht="30" customHeight="1">
      <c r="B147" s="195">
        <v>166</v>
      </c>
      <c r="C147" s="196">
        <v>44742</v>
      </c>
      <c r="D147" s="195" t="s">
        <v>134</v>
      </c>
      <c r="E147" s="195" t="s">
        <v>95</v>
      </c>
      <c r="F147" s="195" t="s">
        <v>97</v>
      </c>
      <c r="G147" s="195" t="s">
        <v>21</v>
      </c>
      <c r="H147" s="197" t="s">
        <v>62</v>
      </c>
      <c r="I147" s="207">
        <v>5</v>
      </c>
      <c r="J147" s="208">
        <v>4</v>
      </c>
      <c r="K147" s="208">
        <v>4</v>
      </c>
      <c r="L147" s="208">
        <v>5</v>
      </c>
      <c r="M147" s="208">
        <v>4</v>
      </c>
      <c r="N147" s="208">
        <v>3</v>
      </c>
      <c r="O147" s="207">
        <v>4</v>
      </c>
      <c r="P147" s="209">
        <v>4</v>
      </c>
      <c r="Q147" s="207">
        <v>4</v>
      </c>
      <c r="R147" s="209">
        <v>4</v>
      </c>
      <c r="S147" s="208">
        <v>3</v>
      </c>
      <c r="T147" s="208">
        <v>5</v>
      </c>
      <c r="U147" s="208">
        <v>5</v>
      </c>
      <c r="V147" s="210">
        <v>5</v>
      </c>
      <c r="W147" s="210">
        <v>5</v>
      </c>
      <c r="X147" s="62"/>
      <c r="Y147" s="62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59"/>
      <c r="AS147" s="59"/>
      <c r="AT147" s="59"/>
      <c r="AU147" s="59"/>
      <c r="AV147" s="59"/>
      <c r="AW147" s="59"/>
      <c r="AX147" s="59"/>
      <c r="AY147" s="59"/>
      <c r="AZ147" s="60"/>
      <c r="BA147" s="60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61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60"/>
    </row>
    <row r="148" spans="2:87" ht="30" customHeight="1">
      <c r="B148" s="195">
        <v>168</v>
      </c>
      <c r="C148" s="196">
        <v>44742</v>
      </c>
      <c r="D148" s="195" t="s">
        <v>134</v>
      </c>
      <c r="E148" s="195" t="s">
        <v>94</v>
      </c>
      <c r="F148" s="195" t="s">
        <v>96</v>
      </c>
      <c r="G148" s="195" t="s">
        <v>29</v>
      </c>
      <c r="H148" s="197" t="s">
        <v>77</v>
      </c>
      <c r="I148" s="207">
        <v>4</v>
      </c>
      <c r="J148" s="208">
        <v>4</v>
      </c>
      <c r="K148" s="208">
        <v>3</v>
      </c>
      <c r="L148" s="208">
        <v>4</v>
      </c>
      <c r="M148" s="208">
        <v>4</v>
      </c>
      <c r="N148" s="208">
        <v>4</v>
      </c>
      <c r="O148" s="207">
        <v>3</v>
      </c>
      <c r="P148" s="209">
        <v>3</v>
      </c>
      <c r="Q148" s="207">
        <v>4</v>
      </c>
      <c r="R148" s="209">
        <v>3</v>
      </c>
      <c r="S148" s="208">
        <v>5</v>
      </c>
      <c r="T148" s="208">
        <v>4</v>
      </c>
      <c r="U148" s="208">
        <v>4</v>
      </c>
      <c r="V148" s="210">
        <v>4</v>
      </c>
      <c r="W148" s="210">
        <v>4</v>
      </c>
      <c r="X148" s="62"/>
      <c r="Y148" s="62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59"/>
      <c r="AS148" s="59"/>
      <c r="AT148" s="59"/>
      <c r="AU148" s="59"/>
      <c r="AV148" s="59"/>
      <c r="AW148" s="59"/>
      <c r="AX148" s="59"/>
      <c r="AY148" s="59"/>
      <c r="AZ148" s="60"/>
      <c r="BA148" s="60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61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60"/>
    </row>
    <row r="149" spans="2:87" ht="30" customHeight="1">
      <c r="B149" s="195">
        <v>169</v>
      </c>
      <c r="C149" s="196">
        <v>44742</v>
      </c>
      <c r="D149" s="195" t="s">
        <v>134</v>
      </c>
      <c r="E149" s="195" t="s">
        <v>94</v>
      </c>
      <c r="F149" s="195" t="s">
        <v>96</v>
      </c>
      <c r="G149" s="195" t="s">
        <v>47</v>
      </c>
      <c r="H149" s="197" t="s">
        <v>69</v>
      </c>
      <c r="I149" s="207">
        <v>5</v>
      </c>
      <c r="J149" s="208">
        <v>5</v>
      </c>
      <c r="K149" s="208">
        <v>5</v>
      </c>
      <c r="L149" s="208">
        <v>5</v>
      </c>
      <c r="M149" s="208">
        <v>5</v>
      </c>
      <c r="N149" s="208">
        <v>5</v>
      </c>
      <c r="O149" s="207">
        <v>3</v>
      </c>
      <c r="P149" s="209">
        <v>5</v>
      </c>
      <c r="Q149" s="207">
        <v>4</v>
      </c>
      <c r="R149" s="209">
        <v>5</v>
      </c>
      <c r="S149" s="208">
        <v>5</v>
      </c>
      <c r="T149" s="208">
        <v>3</v>
      </c>
      <c r="U149" s="208">
        <v>2</v>
      </c>
      <c r="V149" s="210">
        <v>5</v>
      </c>
      <c r="W149" s="210">
        <v>5</v>
      </c>
      <c r="X149" s="62"/>
      <c r="Y149" s="62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59"/>
      <c r="AS149" s="59"/>
      <c r="AT149" s="59"/>
      <c r="AU149" s="59"/>
      <c r="AV149" s="59"/>
      <c r="AW149" s="59"/>
      <c r="AX149" s="59"/>
      <c r="AY149" s="59"/>
      <c r="AZ149" s="60"/>
      <c r="BA149" s="60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61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60"/>
    </row>
    <row r="150" spans="2:87" ht="30" customHeight="1">
      <c r="B150" s="195">
        <v>170</v>
      </c>
      <c r="C150" s="196">
        <v>44742</v>
      </c>
      <c r="D150" s="195" t="s">
        <v>134</v>
      </c>
      <c r="E150" s="195" t="s">
        <v>94</v>
      </c>
      <c r="F150" s="195" t="s">
        <v>97</v>
      </c>
      <c r="G150" s="195" t="s">
        <v>22</v>
      </c>
      <c r="H150" s="197" t="s">
        <v>67</v>
      </c>
      <c r="I150" s="207"/>
      <c r="J150" s="208"/>
      <c r="K150" s="208"/>
      <c r="L150" s="208"/>
      <c r="M150" s="208"/>
      <c r="N150" s="208"/>
      <c r="O150" s="207"/>
      <c r="P150" s="209"/>
      <c r="Q150" s="207"/>
      <c r="R150" s="209"/>
      <c r="S150" s="208"/>
      <c r="T150" s="208">
        <v>5</v>
      </c>
      <c r="U150" s="208">
        <v>5</v>
      </c>
      <c r="V150" s="210">
        <v>5</v>
      </c>
      <c r="W150" s="210">
        <v>4</v>
      </c>
      <c r="X150" s="62"/>
      <c r="Y150" s="62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59"/>
      <c r="AS150" s="59"/>
      <c r="AT150" s="59"/>
      <c r="AU150" s="59"/>
      <c r="AV150" s="59"/>
      <c r="AW150" s="59"/>
      <c r="AX150" s="59"/>
      <c r="AY150" s="59"/>
      <c r="AZ150" s="60"/>
      <c r="BA150" s="60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61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60"/>
    </row>
    <row r="151" spans="2:87" ht="30" customHeight="1">
      <c r="B151" s="195">
        <v>171</v>
      </c>
      <c r="C151" s="196">
        <v>44742</v>
      </c>
      <c r="D151" s="195" t="s">
        <v>134</v>
      </c>
      <c r="E151" s="195" t="s">
        <v>95</v>
      </c>
      <c r="F151" s="195" t="s">
        <v>96</v>
      </c>
      <c r="G151" s="195" t="s">
        <v>26</v>
      </c>
      <c r="H151" s="197" t="s">
        <v>71</v>
      </c>
      <c r="I151" s="207">
        <v>5</v>
      </c>
      <c r="J151" s="208">
        <v>5</v>
      </c>
      <c r="K151" s="208">
        <v>4</v>
      </c>
      <c r="L151" s="208">
        <v>5</v>
      </c>
      <c r="M151" s="208">
        <v>4</v>
      </c>
      <c r="N151" s="208">
        <v>4</v>
      </c>
      <c r="O151" s="207">
        <v>5</v>
      </c>
      <c r="P151" s="209">
        <v>5</v>
      </c>
      <c r="Q151" s="207">
        <v>5</v>
      </c>
      <c r="R151" s="209">
        <v>5</v>
      </c>
      <c r="S151" s="208">
        <v>5</v>
      </c>
      <c r="T151" s="208">
        <v>5</v>
      </c>
      <c r="U151" s="208">
        <v>5</v>
      </c>
      <c r="V151" s="210">
        <v>5</v>
      </c>
      <c r="W151" s="210">
        <v>5</v>
      </c>
      <c r="X151" s="62"/>
      <c r="Y151" s="62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59"/>
      <c r="AS151" s="59"/>
      <c r="AT151" s="59"/>
      <c r="AU151" s="59"/>
      <c r="AV151" s="59"/>
      <c r="AW151" s="59"/>
      <c r="AX151" s="59"/>
      <c r="AY151" s="59"/>
      <c r="AZ151" s="60"/>
      <c r="BA151" s="60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61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60"/>
    </row>
    <row r="152" spans="2:87" ht="30" customHeight="1">
      <c r="B152" s="195">
        <v>172</v>
      </c>
      <c r="C152" s="196">
        <v>44742</v>
      </c>
      <c r="D152" s="195" t="s">
        <v>134</v>
      </c>
      <c r="E152" s="195" t="s">
        <v>94</v>
      </c>
      <c r="F152" s="195" t="s">
        <v>96</v>
      </c>
      <c r="G152" s="195" t="s">
        <v>33</v>
      </c>
      <c r="H152" s="197" t="s">
        <v>57</v>
      </c>
      <c r="I152" s="207">
        <v>5</v>
      </c>
      <c r="J152" s="208">
        <v>5</v>
      </c>
      <c r="K152" s="208">
        <v>3</v>
      </c>
      <c r="L152" s="208">
        <v>5</v>
      </c>
      <c r="M152" s="208">
        <v>5</v>
      </c>
      <c r="N152" s="208">
        <v>1</v>
      </c>
      <c r="O152" s="207">
        <v>4</v>
      </c>
      <c r="P152" s="209">
        <v>5</v>
      </c>
      <c r="Q152" s="207">
        <v>5</v>
      </c>
      <c r="R152" s="209">
        <v>4</v>
      </c>
      <c r="S152" s="208">
        <v>4</v>
      </c>
      <c r="T152" s="208">
        <v>5</v>
      </c>
      <c r="U152" s="208"/>
      <c r="V152" s="210">
        <v>5</v>
      </c>
      <c r="W152" s="210">
        <v>4</v>
      </c>
      <c r="X152" s="62"/>
      <c r="Y152" s="62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59"/>
      <c r="AS152" s="59"/>
      <c r="AT152" s="59"/>
      <c r="AU152" s="59"/>
      <c r="AV152" s="59"/>
      <c r="AW152" s="59"/>
      <c r="AX152" s="59"/>
      <c r="AY152" s="59"/>
      <c r="AZ152" s="60"/>
      <c r="BA152" s="60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61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60"/>
    </row>
    <row r="153" spans="2:87" ht="30" customHeight="1">
      <c r="B153" s="195">
        <v>173</v>
      </c>
      <c r="C153" s="196">
        <v>44742</v>
      </c>
      <c r="D153" s="195" t="s">
        <v>134</v>
      </c>
      <c r="E153" s="195" t="s">
        <v>95</v>
      </c>
      <c r="F153" s="195" t="s">
        <v>96</v>
      </c>
      <c r="G153" s="195" t="s">
        <v>24</v>
      </c>
      <c r="H153" s="197" t="s">
        <v>83</v>
      </c>
      <c r="I153" s="207">
        <v>3</v>
      </c>
      <c r="J153" s="208">
        <v>3</v>
      </c>
      <c r="K153" s="208">
        <v>3</v>
      </c>
      <c r="L153" s="208">
        <v>4</v>
      </c>
      <c r="M153" s="208">
        <v>4</v>
      </c>
      <c r="N153" s="208"/>
      <c r="O153" s="207">
        <v>4</v>
      </c>
      <c r="P153" s="209">
        <v>5</v>
      </c>
      <c r="Q153" s="207">
        <v>5</v>
      </c>
      <c r="R153" s="209">
        <v>3</v>
      </c>
      <c r="S153" s="208"/>
      <c r="T153" s="208">
        <v>5</v>
      </c>
      <c r="U153" s="208">
        <v>4</v>
      </c>
      <c r="V153" s="210">
        <v>4</v>
      </c>
      <c r="W153" s="210">
        <v>4</v>
      </c>
      <c r="X153" s="62"/>
      <c r="Y153" s="62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59"/>
      <c r="AS153" s="59"/>
      <c r="AT153" s="59"/>
      <c r="AU153" s="59"/>
      <c r="AV153" s="59"/>
      <c r="AW153" s="59"/>
      <c r="AX153" s="59"/>
      <c r="AY153" s="59"/>
      <c r="AZ153" s="60"/>
      <c r="BA153" s="60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61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60"/>
    </row>
    <row r="154" spans="2:87" ht="30" customHeight="1">
      <c r="B154" s="195">
        <v>174</v>
      </c>
      <c r="C154" s="196">
        <v>44742</v>
      </c>
      <c r="D154" s="195" t="s">
        <v>134</v>
      </c>
      <c r="E154" s="195" t="s">
        <v>94</v>
      </c>
      <c r="F154" s="195" t="s">
        <v>97</v>
      </c>
      <c r="G154" s="195" t="s">
        <v>159</v>
      </c>
      <c r="H154" s="197" t="s">
        <v>64</v>
      </c>
      <c r="I154" s="207">
        <v>5</v>
      </c>
      <c r="J154" s="208">
        <v>4</v>
      </c>
      <c r="K154" s="208">
        <v>5</v>
      </c>
      <c r="L154" s="208">
        <v>5</v>
      </c>
      <c r="M154" s="208">
        <v>4</v>
      </c>
      <c r="N154" s="208">
        <v>4</v>
      </c>
      <c r="O154" s="207">
        <v>4</v>
      </c>
      <c r="P154" s="209">
        <v>5</v>
      </c>
      <c r="Q154" s="207">
        <v>5</v>
      </c>
      <c r="R154" s="209">
        <v>5</v>
      </c>
      <c r="S154" s="208">
        <v>4</v>
      </c>
      <c r="T154" s="208">
        <v>4</v>
      </c>
      <c r="U154" s="208">
        <v>5</v>
      </c>
      <c r="V154" s="210">
        <v>5</v>
      </c>
      <c r="W154" s="210">
        <v>5</v>
      </c>
      <c r="X154" s="62"/>
      <c r="Y154" s="62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59"/>
      <c r="AS154" s="59"/>
      <c r="AT154" s="59"/>
      <c r="AU154" s="59"/>
      <c r="AV154" s="59"/>
      <c r="AW154" s="59"/>
      <c r="AX154" s="59"/>
      <c r="AY154" s="59"/>
      <c r="AZ154" s="60"/>
      <c r="BA154" s="60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61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60"/>
    </row>
    <row r="155" spans="2:87" ht="30" customHeight="1">
      <c r="B155" s="195">
        <v>175</v>
      </c>
      <c r="C155" s="196">
        <v>44742</v>
      </c>
      <c r="D155" s="195" t="s">
        <v>134</v>
      </c>
      <c r="E155" s="195" t="s">
        <v>95</v>
      </c>
      <c r="F155" s="195" t="s">
        <v>97</v>
      </c>
      <c r="G155" s="195" t="s">
        <v>28</v>
      </c>
      <c r="H155" s="197" t="s">
        <v>90</v>
      </c>
      <c r="I155" s="207">
        <v>5</v>
      </c>
      <c r="J155" s="208">
        <v>5</v>
      </c>
      <c r="K155" s="208">
        <v>5</v>
      </c>
      <c r="L155" s="208">
        <v>5</v>
      </c>
      <c r="M155" s="208">
        <v>5</v>
      </c>
      <c r="N155" s="208">
        <v>5</v>
      </c>
      <c r="O155" s="207">
        <v>4</v>
      </c>
      <c r="P155" s="209">
        <v>5</v>
      </c>
      <c r="Q155" s="207">
        <v>5</v>
      </c>
      <c r="R155" s="209">
        <v>2</v>
      </c>
      <c r="S155" s="208">
        <v>5</v>
      </c>
      <c r="T155" s="208">
        <v>4</v>
      </c>
      <c r="U155" s="208">
        <v>4</v>
      </c>
      <c r="V155" s="210">
        <v>5</v>
      </c>
      <c r="W155" s="210">
        <v>5</v>
      </c>
      <c r="X155" s="62"/>
      <c r="Y155" s="62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59"/>
      <c r="AS155" s="59"/>
      <c r="AT155" s="59"/>
      <c r="AU155" s="59"/>
      <c r="AV155" s="59"/>
      <c r="AW155" s="59"/>
      <c r="AX155" s="59"/>
      <c r="AY155" s="59"/>
      <c r="AZ155" s="60"/>
      <c r="BA155" s="60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61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60"/>
    </row>
    <row r="156" spans="2:87" ht="30" customHeight="1">
      <c r="B156" s="195">
        <v>177</v>
      </c>
      <c r="C156" s="196">
        <v>44742</v>
      </c>
      <c r="D156" s="195" t="s">
        <v>134</v>
      </c>
      <c r="E156" s="195" t="s">
        <v>95</v>
      </c>
      <c r="F156" s="195" t="s">
        <v>97</v>
      </c>
      <c r="G156" s="195" t="s">
        <v>22</v>
      </c>
      <c r="H156" s="197" t="s">
        <v>67</v>
      </c>
      <c r="I156" s="207"/>
      <c r="J156" s="208">
        <v>3</v>
      </c>
      <c r="K156" s="208">
        <v>4</v>
      </c>
      <c r="L156" s="208">
        <v>4</v>
      </c>
      <c r="M156" s="208">
        <v>4</v>
      </c>
      <c r="N156" s="208">
        <v>2</v>
      </c>
      <c r="O156" s="207">
        <v>3</v>
      </c>
      <c r="P156" s="209">
        <v>3</v>
      </c>
      <c r="Q156" s="207">
        <v>4</v>
      </c>
      <c r="R156" s="209">
        <v>3</v>
      </c>
      <c r="S156" s="208">
        <v>4</v>
      </c>
      <c r="T156" s="208">
        <v>3</v>
      </c>
      <c r="U156" s="208">
        <v>3</v>
      </c>
      <c r="V156" s="210">
        <v>4</v>
      </c>
      <c r="W156" s="210">
        <v>4</v>
      </c>
      <c r="X156" s="62"/>
      <c r="Y156" s="62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59"/>
      <c r="AS156" s="59"/>
      <c r="AT156" s="59"/>
      <c r="AU156" s="59"/>
      <c r="AV156" s="59"/>
      <c r="AW156" s="59"/>
      <c r="AX156" s="59"/>
      <c r="AY156" s="59"/>
      <c r="AZ156" s="60"/>
      <c r="BA156" s="60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61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60"/>
    </row>
    <row r="157" spans="2:87" ht="30" customHeight="1">
      <c r="B157" s="195">
        <v>178</v>
      </c>
      <c r="C157" s="196">
        <v>44742</v>
      </c>
      <c r="D157" s="195" t="s">
        <v>134</v>
      </c>
      <c r="E157" s="195" t="s">
        <v>95</v>
      </c>
      <c r="F157" s="195" t="s">
        <v>97</v>
      </c>
      <c r="G157" s="195" t="s">
        <v>24</v>
      </c>
      <c r="H157" s="197" t="s">
        <v>83</v>
      </c>
      <c r="I157" s="207">
        <v>5</v>
      </c>
      <c r="J157" s="208">
        <v>5</v>
      </c>
      <c r="K157" s="208">
        <v>5</v>
      </c>
      <c r="L157" s="208">
        <v>5</v>
      </c>
      <c r="M157" s="208">
        <v>5</v>
      </c>
      <c r="N157" s="208">
        <v>5</v>
      </c>
      <c r="O157" s="207">
        <v>5</v>
      </c>
      <c r="P157" s="209">
        <v>5</v>
      </c>
      <c r="Q157" s="207">
        <v>5</v>
      </c>
      <c r="R157" s="209">
        <v>5</v>
      </c>
      <c r="S157" s="208">
        <v>5</v>
      </c>
      <c r="T157" s="208">
        <v>5</v>
      </c>
      <c r="U157" s="208">
        <v>5</v>
      </c>
      <c r="V157" s="210">
        <v>5</v>
      </c>
      <c r="W157" s="210">
        <v>5</v>
      </c>
      <c r="X157" s="62"/>
      <c r="Y157" s="62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59"/>
      <c r="AS157" s="59"/>
      <c r="AT157" s="59"/>
      <c r="AU157" s="59"/>
      <c r="AV157" s="59"/>
      <c r="AW157" s="59"/>
      <c r="AX157" s="59"/>
      <c r="AY157" s="59"/>
      <c r="AZ157" s="60"/>
      <c r="BA157" s="60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61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60"/>
    </row>
    <row r="158" spans="2:87" ht="30" customHeight="1">
      <c r="B158" s="195">
        <v>180</v>
      </c>
      <c r="C158" s="196">
        <v>44742</v>
      </c>
      <c r="D158" s="195" t="s">
        <v>134</v>
      </c>
      <c r="E158" s="195" t="s">
        <v>95</v>
      </c>
      <c r="F158" s="195" t="s">
        <v>96</v>
      </c>
      <c r="G158" s="195" t="s">
        <v>38</v>
      </c>
      <c r="H158" s="197" t="s">
        <v>88</v>
      </c>
      <c r="I158" s="207">
        <v>5</v>
      </c>
      <c r="J158" s="208">
        <v>4</v>
      </c>
      <c r="K158" s="208"/>
      <c r="L158" s="208">
        <v>4</v>
      </c>
      <c r="M158" s="208">
        <v>3</v>
      </c>
      <c r="N158" s="208"/>
      <c r="O158" s="207"/>
      <c r="P158" s="209"/>
      <c r="Q158" s="207">
        <v>4</v>
      </c>
      <c r="R158" s="209">
        <v>4</v>
      </c>
      <c r="S158" s="208">
        <v>4</v>
      </c>
      <c r="T158" s="208">
        <v>5</v>
      </c>
      <c r="U158" s="208">
        <v>5</v>
      </c>
      <c r="V158" s="210">
        <v>4</v>
      </c>
      <c r="W158" s="210">
        <v>4</v>
      </c>
      <c r="X158" s="62"/>
      <c r="Y158" s="62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59"/>
      <c r="AS158" s="59"/>
      <c r="AT158" s="59"/>
      <c r="AU158" s="59"/>
      <c r="AV158" s="59"/>
      <c r="AW158" s="59"/>
      <c r="AX158" s="59"/>
      <c r="AY158" s="59"/>
      <c r="AZ158" s="60"/>
      <c r="BA158" s="60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61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60"/>
    </row>
    <row r="159" spans="2:87" ht="30" customHeight="1">
      <c r="B159" s="195">
        <v>181</v>
      </c>
      <c r="C159" s="196">
        <v>44742</v>
      </c>
      <c r="D159" s="195" t="s">
        <v>134</v>
      </c>
      <c r="E159" s="195" t="s">
        <v>95</v>
      </c>
      <c r="F159" s="195" t="s">
        <v>96</v>
      </c>
      <c r="G159" s="195" t="s">
        <v>22</v>
      </c>
      <c r="H159" s="197" t="s">
        <v>67</v>
      </c>
      <c r="I159" s="207">
        <v>5</v>
      </c>
      <c r="J159" s="208">
        <v>5</v>
      </c>
      <c r="K159" s="208">
        <v>5</v>
      </c>
      <c r="L159" s="208">
        <v>5</v>
      </c>
      <c r="M159" s="208">
        <v>3</v>
      </c>
      <c r="N159" s="208">
        <v>4</v>
      </c>
      <c r="O159" s="207">
        <v>4</v>
      </c>
      <c r="P159" s="209">
        <v>4</v>
      </c>
      <c r="Q159" s="207">
        <v>3</v>
      </c>
      <c r="R159" s="209">
        <v>5</v>
      </c>
      <c r="S159" s="208">
        <v>5</v>
      </c>
      <c r="T159" s="208">
        <v>4</v>
      </c>
      <c r="U159" s="208">
        <v>4</v>
      </c>
      <c r="V159" s="210">
        <v>5</v>
      </c>
      <c r="W159" s="210">
        <v>5</v>
      </c>
      <c r="X159" s="62"/>
      <c r="Y159" s="62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59"/>
      <c r="AS159" s="59"/>
      <c r="AT159" s="59"/>
      <c r="AU159" s="59"/>
      <c r="AV159" s="59"/>
      <c r="AW159" s="59"/>
      <c r="AX159" s="59"/>
      <c r="AY159" s="59"/>
      <c r="AZ159" s="60"/>
      <c r="BA159" s="60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61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60"/>
    </row>
    <row r="160" spans="2:87" ht="30" customHeight="1">
      <c r="B160" s="195">
        <v>182</v>
      </c>
      <c r="C160" s="196">
        <v>44742</v>
      </c>
      <c r="D160" s="195" t="s">
        <v>133</v>
      </c>
      <c r="E160" s="195" t="s">
        <v>94</v>
      </c>
      <c r="F160" s="195" t="s">
        <v>97</v>
      </c>
      <c r="G160" s="195" t="s">
        <v>47</v>
      </c>
      <c r="H160" s="197" t="s">
        <v>65</v>
      </c>
      <c r="I160" s="207">
        <v>5</v>
      </c>
      <c r="J160" s="208">
        <v>5</v>
      </c>
      <c r="K160" s="208">
        <v>2</v>
      </c>
      <c r="L160" s="208">
        <v>5</v>
      </c>
      <c r="M160" s="208">
        <v>3</v>
      </c>
      <c r="N160" s="208">
        <v>3</v>
      </c>
      <c r="O160" s="207">
        <v>3</v>
      </c>
      <c r="P160" s="209">
        <v>4</v>
      </c>
      <c r="Q160" s="207">
        <v>5</v>
      </c>
      <c r="R160" s="209">
        <v>2</v>
      </c>
      <c r="S160" s="208">
        <v>4</v>
      </c>
      <c r="T160" s="208">
        <v>4</v>
      </c>
      <c r="U160" s="208">
        <v>3</v>
      </c>
      <c r="V160" s="210">
        <v>4</v>
      </c>
      <c r="W160" s="210">
        <v>4</v>
      </c>
      <c r="X160" s="62"/>
      <c r="Y160" s="62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59"/>
      <c r="AS160" s="59"/>
      <c r="AT160" s="59"/>
      <c r="AU160" s="59"/>
      <c r="AV160" s="59"/>
      <c r="AW160" s="59"/>
      <c r="AX160" s="59"/>
      <c r="AY160" s="59"/>
      <c r="AZ160" s="60"/>
      <c r="BA160" s="60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61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60"/>
    </row>
    <row r="161" spans="2:87" ht="30" customHeight="1">
      <c r="B161" s="195">
        <v>183</v>
      </c>
      <c r="C161" s="196">
        <v>44742</v>
      </c>
      <c r="D161" s="195" t="s">
        <v>134</v>
      </c>
      <c r="E161" s="195" t="s">
        <v>95</v>
      </c>
      <c r="F161" s="195" t="s">
        <v>96</v>
      </c>
      <c r="G161" s="195" t="s">
        <v>26</v>
      </c>
      <c r="H161" s="197" t="s">
        <v>71</v>
      </c>
      <c r="I161" s="207">
        <v>5</v>
      </c>
      <c r="J161" s="208">
        <v>5</v>
      </c>
      <c r="K161" s="208">
        <v>5</v>
      </c>
      <c r="L161" s="208">
        <v>5</v>
      </c>
      <c r="M161" s="208">
        <v>3</v>
      </c>
      <c r="N161" s="208">
        <v>5</v>
      </c>
      <c r="O161" s="207">
        <v>5</v>
      </c>
      <c r="P161" s="209">
        <v>4</v>
      </c>
      <c r="Q161" s="207">
        <v>4</v>
      </c>
      <c r="R161" s="209">
        <v>4</v>
      </c>
      <c r="S161" s="208">
        <v>5</v>
      </c>
      <c r="T161" s="208">
        <v>4</v>
      </c>
      <c r="U161" s="208"/>
      <c r="V161" s="210">
        <v>5</v>
      </c>
      <c r="W161" s="210">
        <v>4</v>
      </c>
      <c r="X161" s="62"/>
      <c r="Y161" s="62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59"/>
      <c r="AS161" s="59"/>
      <c r="AT161" s="59"/>
      <c r="AU161" s="59"/>
      <c r="AV161" s="59"/>
      <c r="AW161" s="59"/>
      <c r="AX161" s="59"/>
      <c r="AY161" s="59"/>
      <c r="AZ161" s="60"/>
      <c r="BA161" s="60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61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60"/>
    </row>
    <row r="162" spans="2:87" ht="30" customHeight="1">
      <c r="B162" s="195">
        <v>185</v>
      </c>
      <c r="C162" s="196">
        <v>44742</v>
      </c>
      <c r="D162" s="195" t="s">
        <v>134</v>
      </c>
      <c r="E162" s="195" t="s">
        <v>95</v>
      </c>
      <c r="F162" s="195" t="s">
        <v>97</v>
      </c>
      <c r="G162" s="195" t="s">
        <v>33</v>
      </c>
      <c r="H162" s="197" t="s">
        <v>57</v>
      </c>
      <c r="I162" s="207">
        <v>5</v>
      </c>
      <c r="J162" s="208">
        <v>5</v>
      </c>
      <c r="K162" s="208">
        <v>5</v>
      </c>
      <c r="L162" s="208">
        <v>5</v>
      </c>
      <c r="M162" s="208">
        <v>5</v>
      </c>
      <c r="N162" s="208">
        <v>4</v>
      </c>
      <c r="O162" s="207">
        <v>5</v>
      </c>
      <c r="P162" s="209">
        <v>5</v>
      </c>
      <c r="Q162" s="207"/>
      <c r="R162" s="209">
        <v>5</v>
      </c>
      <c r="S162" s="208">
        <v>5</v>
      </c>
      <c r="T162" s="208">
        <v>5</v>
      </c>
      <c r="U162" s="208">
        <v>5</v>
      </c>
      <c r="V162" s="210">
        <v>5</v>
      </c>
      <c r="W162" s="210">
        <v>5</v>
      </c>
      <c r="X162" s="62"/>
      <c r="Y162" s="62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59"/>
      <c r="AS162" s="59"/>
      <c r="AT162" s="59"/>
      <c r="AU162" s="59"/>
      <c r="AV162" s="59"/>
      <c r="AW162" s="59"/>
      <c r="AX162" s="59"/>
      <c r="AY162" s="59"/>
      <c r="AZ162" s="60"/>
      <c r="BA162" s="60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61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60"/>
    </row>
    <row r="163" spans="2:87" ht="30" customHeight="1">
      <c r="B163" s="195">
        <v>186</v>
      </c>
      <c r="C163" s="196">
        <v>44742</v>
      </c>
      <c r="D163" s="195" t="s">
        <v>134</v>
      </c>
      <c r="E163" s="195" t="s">
        <v>94</v>
      </c>
      <c r="F163" s="195" t="s">
        <v>96</v>
      </c>
      <c r="G163" s="195" t="s">
        <v>136</v>
      </c>
      <c r="H163" s="197" t="s">
        <v>85</v>
      </c>
      <c r="I163" s="207">
        <v>4</v>
      </c>
      <c r="J163" s="208">
        <v>4</v>
      </c>
      <c r="K163" s="208">
        <v>3</v>
      </c>
      <c r="L163" s="208">
        <v>5</v>
      </c>
      <c r="M163" s="208">
        <v>4</v>
      </c>
      <c r="N163" s="208"/>
      <c r="O163" s="207">
        <v>3</v>
      </c>
      <c r="P163" s="209">
        <v>3</v>
      </c>
      <c r="Q163" s="207"/>
      <c r="R163" s="209"/>
      <c r="S163" s="208">
        <v>4</v>
      </c>
      <c r="T163" s="208">
        <v>4</v>
      </c>
      <c r="U163" s="208"/>
      <c r="V163" s="210">
        <v>4</v>
      </c>
      <c r="W163" s="210">
        <v>4</v>
      </c>
      <c r="X163" s="62"/>
      <c r="Y163" s="62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59"/>
      <c r="AS163" s="59"/>
      <c r="AT163" s="59"/>
      <c r="AU163" s="59"/>
      <c r="AV163" s="59"/>
      <c r="AW163" s="59"/>
      <c r="AX163" s="59"/>
      <c r="AY163" s="59"/>
      <c r="AZ163" s="60"/>
      <c r="BA163" s="60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61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60"/>
    </row>
    <row r="164" spans="2:87" ht="30" customHeight="1">
      <c r="B164" s="195">
        <v>189</v>
      </c>
      <c r="C164" s="196">
        <v>44742</v>
      </c>
      <c r="D164" s="195" t="s">
        <v>134</v>
      </c>
      <c r="E164" s="195" t="s">
        <v>95</v>
      </c>
      <c r="F164" s="195" t="s">
        <v>96</v>
      </c>
      <c r="G164" s="195" t="s">
        <v>28</v>
      </c>
      <c r="H164" s="197" t="s">
        <v>90</v>
      </c>
      <c r="I164" s="207">
        <v>5</v>
      </c>
      <c r="J164" s="208">
        <v>5</v>
      </c>
      <c r="K164" s="208">
        <v>5</v>
      </c>
      <c r="L164" s="208">
        <v>5</v>
      </c>
      <c r="M164" s="208">
        <v>5</v>
      </c>
      <c r="N164" s="208">
        <v>5</v>
      </c>
      <c r="O164" s="207">
        <v>5</v>
      </c>
      <c r="P164" s="209">
        <v>5</v>
      </c>
      <c r="Q164" s="207">
        <v>5</v>
      </c>
      <c r="R164" s="209">
        <v>4</v>
      </c>
      <c r="S164" s="208">
        <v>5</v>
      </c>
      <c r="T164" s="208">
        <v>5</v>
      </c>
      <c r="U164" s="208">
        <v>4</v>
      </c>
      <c r="V164" s="210">
        <v>5</v>
      </c>
      <c r="W164" s="210">
        <v>5</v>
      </c>
      <c r="X164" s="62"/>
      <c r="Y164" s="62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59"/>
      <c r="AS164" s="59"/>
      <c r="AT164" s="59"/>
      <c r="AU164" s="59"/>
      <c r="AV164" s="59"/>
      <c r="AW164" s="59"/>
      <c r="AX164" s="59"/>
      <c r="AY164" s="59"/>
      <c r="AZ164" s="60"/>
      <c r="BA164" s="60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61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60"/>
    </row>
    <row r="165" spans="2:87" ht="30" customHeight="1">
      <c r="B165" s="195">
        <v>190</v>
      </c>
      <c r="C165" s="196">
        <v>44742</v>
      </c>
      <c r="D165" s="195" t="s">
        <v>134</v>
      </c>
      <c r="E165" s="195" t="s">
        <v>95</v>
      </c>
      <c r="F165" s="195" t="s">
        <v>96</v>
      </c>
      <c r="G165" s="195" t="s">
        <v>160</v>
      </c>
      <c r="H165" s="197" t="s">
        <v>68</v>
      </c>
      <c r="I165" s="207">
        <v>5</v>
      </c>
      <c r="J165" s="208">
        <v>5</v>
      </c>
      <c r="K165" s="208">
        <v>5</v>
      </c>
      <c r="L165" s="208">
        <v>5</v>
      </c>
      <c r="M165" s="208">
        <v>4</v>
      </c>
      <c r="N165" s="208">
        <v>4</v>
      </c>
      <c r="O165" s="207">
        <v>5</v>
      </c>
      <c r="P165" s="209">
        <v>5</v>
      </c>
      <c r="Q165" s="207">
        <v>5</v>
      </c>
      <c r="R165" s="209">
        <v>4</v>
      </c>
      <c r="S165" s="208">
        <v>5</v>
      </c>
      <c r="T165" s="208">
        <v>4</v>
      </c>
      <c r="U165" s="208">
        <v>5</v>
      </c>
      <c r="V165" s="210">
        <v>4</v>
      </c>
      <c r="W165" s="210">
        <v>5</v>
      </c>
      <c r="X165" s="62"/>
      <c r="Y165" s="62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59"/>
      <c r="AS165" s="59"/>
      <c r="AT165" s="59"/>
      <c r="AU165" s="59"/>
      <c r="AV165" s="59"/>
      <c r="AW165" s="59"/>
      <c r="AX165" s="59"/>
      <c r="AY165" s="59"/>
      <c r="AZ165" s="60"/>
      <c r="BA165" s="60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61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60"/>
    </row>
    <row r="166" spans="2:87" ht="30" customHeight="1">
      <c r="B166" s="195">
        <v>191</v>
      </c>
      <c r="C166" s="196">
        <v>44742</v>
      </c>
      <c r="D166" s="195" t="s">
        <v>134</v>
      </c>
      <c r="E166" s="195" t="s">
        <v>94</v>
      </c>
      <c r="F166" s="195" t="s">
        <v>97</v>
      </c>
      <c r="G166" s="195" t="s">
        <v>21</v>
      </c>
      <c r="H166" s="197" t="s">
        <v>62</v>
      </c>
      <c r="I166" s="207">
        <v>4</v>
      </c>
      <c r="J166" s="208">
        <v>4</v>
      </c>
      <c r="K166" s="208">
        <v>4</v>
      </c>
      <c r="L166" s="208">
        <v>4</v>
      </c>
      <c r="M166" s="208">
        <v>5</v>
      </c>
      <c r="N166" s="208">
        <v>3</v>
      </c>
      <c r="O166" s="207">
        <v>4</v>
      </c>
      <c r="P166" s="209">
        <v>4</v>
      </c>
      <c r="Q166" s="207">
        <v>4</v>
      </c>
      <c r="R166" s="209">
        <v>5</v>
      </c>
      <c r="S166" s="208"/>
      <c r="T166" s="208">
        <v>5</v>
      </c>
      <c r="U166" s="208">
        <v>4</v>
      </c>
      <c r="V166" s="210">
        <v>4</v>
      </c>
      <c r="W166" s="210"/>
      <c r="X166" s="62"/>
      <c r="Y166" s="62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59"/>
      <c r="AS166" s="59"/>
      <c r="AT166" s="59"/>
      <c r="AU166" s="59"/>
      <c r="AV166" s="59"/>
      <c r="AW166" s="59"/>
      <c r="AX166" s="59"/>
      <c r="AY166" s="59"/>
      <c r="AZ166" s="60"/>
      <c r="BA166" s="60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61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60"/>
    </row>
    <row r="167" spans="2:87" ht="30" customHeight="1">
      <c r="B167" s="195">
        <v>192</v>
      </c>
      <c r="C167" s="196">
        <v>44742</v>
      </c>
      <c r="D167" s="195" t="s">
        <v>134</v>
      </c>
      <c r="E167" s="195" t="s">
        <v>94</v>
      </c>
      <c r="F167" s="195" t="s">
        <v>96</v>
      </c>
      <c r="G167" s="195" t="s">
        <v>20</v>
      </c>
      <c r="H167" s="197" t="s">
        <v>60</v>
      </c>
      <c r="I167" s="207">
        <v>5</v>
      </c>
      <c r="J167" s="208">
        <v>5</v>
      </c>
      <c r="K167" s="208">
        <v>5</v>
      </c>
      <c r="L167" s="208">
        <v>5</v>
      </c>
      <c r="M167" s="208">
        <v>5</v>
      </c>
      <c r="N167" s="208">
        <v>3</v>
      </c>
      <c r="O167" s="207">
        <v>3</v>
      </c>
      <c r="P167" s="209">
        <v>5</v>
      </c>
      <c r="Q167" s="207">
        <v>5</v>
      </c>
      <c r="R167" s="209">
        <v>3</v>
      </c>
      <c r="S167" s="208">
        <v>5</v>
      </c>
      <c r="T167" s="208">
        <v>3</v>
      </c>
      <c r="U167" s="208">
        <v>3</v>
      </c>
      <c r="V167" s="210">
        <v>5</v>
      </c>
      <c r="W167" s="210">
        <v>5</v>
      </c>
      <c r="X167" s="62"/>
      <c r="Y167" s="62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59"/>
      <c r="AS167" s="59"/>
      <c r="AT167" s="59"/>
      <c r="AU167" s="59"/>
      <c r="AV167" s="59"/>
      <c r="AW167" s="59"/>
      <c r="AX167" s="59"/>
      <c r="AY167" s="59"/>
      <c r="AZ167" s="60"/>
      <c r="BA167" s="60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61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60"/>
    </row>
    <row r="168" spans="2:87" ht="30" customHeight="1">
      <c r="B168" s="195">
        <v>194</v>
      </c>
      <c r="C168" s="196">
        <v>44742</v>
      </c>
      <c r="D168" s="195" t="s">
        <v>134</v>
      </c>
      <c r="E168" s="195" t="s">
        <v>95</v>
      </c>
      <c r="F168" s="195" t="s">
        <v>97</v>
      </c>
      <c r="G168" s="195" t="s">
        <v>35</v>
      </c>
      <c r="H168" s="197" t="s">
        <v>56</v>
      </c>
      <c r="I168" s="207">
        <v>5</v>
      </c>
      <c r="J168" s="208">
        <v>5</v>
      </c>
      <c r="K168" s="208">
        <v>5</v>
      </c>
      <c r="L168" s="208">
        <v>5</v>
      </c>
      <c r="M168" s="208">
        <v>4</v>
      </c>
      <c r="N168" s="208">
        <v>3</v>
      </c>
      <c r="O168" s="207">
        <v>5</v>
      </c>
      <c r="P168" s="209">
        <v>4</v>
      </c>
      <c r="Q168" s="207">
        <v>4</v>
      </c>
      <c r="R168" s="209">
        <v>1</v>
      </c>
      <c r="S168" s="208">
        <v>4</v>
      </c>
      <c r="T168" s="208">
        <v>5</v>
      </c>
      <c r="U168" s="208">
        <v>5</v>
      </c>
      <c r="V168" s="210">
        <v>5</v>
      </c>
      <c r="W168" s="210">
        <v>5</v>
      </c>
      <c r="X168" s="62"/>
      <c r="Y168" s="62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59"/>
      <c r="AS168" s="59"/>
      <c r="AT168" s="59"/>
      <c r="AU168" s="59"/>
      <c r="AV168" s="59"/>
      <c r="AW168" s="59"/>
      <c r="AX168" s="59"/>
      <c r="AY168" s="59"/>
      <c r="AZ168" s="60"/>
      <c r="BA168" s="60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61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60"/>
    </row>
    <row r="169" spans="2:87" ht="30" customHeight="1">
      <c r="B169" s="195">
        <v>195</v>
      </c>
      <c r="C169" s="196">
        <v>44742</v>
      </c>
      <c r="D169" s="195" t="s">
        <v>134</v>
      </c>
      <c r="E169" s="195" t="s">
        <v>94</v>
      </c>
      <c r="F169" s="195" t="s">
        <v>97</v>
      </c>
      <c r="G169" s="195" t="s">
        <v>159</v>
      </c>
      <c r="H169" s="197" t="s">
        <v>64</v>
      </c>
      <c r="I169" s="207">
        <v>5</v>
      </c>
      <c r="J169" s="208">
        <v>3</v>
      </c>
      <c r="K169" s="208">
        <v>3</v>
      </c>
      <c r="L169" s="208">
        <v>5</v>
      </c>
      <c r="M169" s="208">
        <v>3</v>
      </c>
      <c r="N169" s="208">
        <v>1</v>
      </c>
      <c r="O169" s="207">
        <v>3</v>
      </c>
      <c r="P169" s="209">
        <v>3</v>
      </c>
      <c r="Q169" s="207">
        <v>4</v>
      </c>
      <c r="R169" s="209">
        <v>2</v>
      </c>
      <c r="S169" s="208">
        <v>4</v>
      </c>
      <c r="T169" s="208">
        <v>3</v>
      </c>
      <c r="U169" s="208">
        <v>3</v>
      </c>
      <c r="V169" s="210">
        <v>2</v>
      </c>
      <c r="W169" s="210">
        <v>3</v>
      </c>
      <c r="X169" s="62"/>
      <c r="Y169" s="62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59"/>
      <c r="AS169" s="59"/>
      <c r="AT169" s="59"/>
      <c r="AU169" s="59"/>
      <c r="AV169" s="59"/>
      <c r="AW169" s="59"/>
      <c r="AX169" s="59"/>
      <c r="AY169" s="59"/>
      <c r="AZ169" s="60"/>
      <c r="BA169" s="60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61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60"/>
    </row>
    <row r="170" spans="2:87" ht="30" customHeight="1">
      <c r="B170" s="195">
        <v>196</v>
      </c>
      <c r="C170" s="196">
        <v>44742</v>
      </c>
      <c r="D170" s="195" t="s">
        <v>134</v>
      </c>
      <c r="E170" s="195" t="s">
        <v>94</v>
      </c>
      <c r="F170" s="195" t="s">
        <v>98</v>
      </c>
      <c r="G170" s="195" t="s">
        <v>161</v>
      </c>
      <c r="H170" s="197" t="s">
        <v>89</v>
      </c>
      <c r="I170" s="207">
        <v>5</v>
      </c>
      <c r="J170" s="208">
        <v>5</v>
      </c>
      <c r="K170" s="208">
        <v>5</v>
      </c>
      <c r="L170" s="208">
        <v>5</v>
      </c>
      <c r="M170" s="208">
        <v>5</v>
      </c>
      <c r="N170" s="208">
        <v>5</v>
      </c>
      <c r="O170" s="207">
        <v>5</v>
      </c>
      <c r="P170" s="209">
        <v>5</v>
      </c>
      <c r="Q170" s="207">
        <v>5</v>
      </c>
      <c r="R170" s="209">
        <v>5</v>
      </c>
      <c r="S170" s="208">
        <v>5</v>
      </c>
      <c r="T170" s="208">
        <v>5</v>
      </c>
      <c r="U170" s="208">
        <v>5</v>
      </c>
      <c r="V170" s="210">
        <v>5</v>
      </c>
      <c r="W170" s="210"/>
      <c r="X170" s="62"/>
      <c r="Y170" s="62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59"/>
      <c r="AS170" s="59"/>
      <c r="AT170" s="59"/>
      <c r="AU170" s="59"/>
      <c r="AV170" s="59"/>
      <c r="AW170" s="59"/>
      <c r="AX170" s="59"/>
      <c r="AY170" s="59"/>
      <c r="AZ170" s="60"/>
      <c r="BA170" s="60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61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60"/>
    </row>
    <row r="171" spans="2:87" ht="30" customHeight="1">
      <c r="B171" s="195">
        <v>197</v>
      </c>
      <c r="C171" s="196">
        <v>44742</v>
      </c>
      <c r="D171" s="195" t="s">
        <v>134</v>
      </c>
      <c r="E171" s="195" t="s">
        <v>94</v>
      </c>
      <c r="F171" s="195" t="s">
        <v>96</v>
      </c>
      <c r="G171" s="195" t="s">
        <v>160</v>
      </c>
      <c r="H171" s="197" t="s">
        <v>68</v>
      </c>
      <c r="I171" s="207">
        <v>5</v>
      </c>
      <c r="J171" s="208">
        <v>5</v>
      </c>
      <c r="K171" s="208">
        <v>5</v>
      </c>
      <c r="L171" s="208">
        <v>5</v>
      </c>
      <c r="M171" s="208">
        <v>5</v>
      </c>
      <c r="N171" s="208">
        <v>2</v>
      </c>
      <c r="O171" s="207">
        <v>4</v>
      </c>
      <c r="P171" s="209">
        <v>4</v>
      </c>
      <c r="Q171" s="207">
        <v>5</v>
      </c>
      <c r="R171" s="209">
        <v>4</v>
      </c>
      <c r="S171" s="208">
        <v>5</v>
      </c>
      <c r="T171" s="208">
        <v>5</v>
      </c>
      <c r="U171" s="208">
        <v>5</v>
      </c>
      <c r="V171" s="210">
        <v>5</v>
      </c>
      <c r="W171" s="210">
        <v>5</v>
      </c>
      <c r="X171" s="62"/>
      <c r="Y171" s="62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59"/>
      <c r="AS171" s="59"/>
      <c r="AT171" s="59"/>
      <c r="AU171" s="59"/>
      <c r="AV171" s="59"/>
      <c r="AW171" s="59"/>
      <c r="AX171" s="59"/>
      <c r="AY171" s="59"/>
      <c r="AZ171" s="60"/>
      <c r="BA171" s="60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61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60"/>
    </row>
    <row r="172" spans="2:87" ht="30" customHeight="1">
      <c r="B172" s="195">
        <v>198</v>
      </c>
      <c r="C172" s="196">
        <v>44742</v>
      </c>
      <c r="D172" s="195" t="s">
        <v>134</v>
      </c>
      <c r="E172" s="195" t="s">
        <v>94</v>
      </c>
      <c r="F172" s="195" t="s">
        <v>97</v>
      </c>
      <c r="G172" s="195" t="s">
        <v>159</v>
      </c>
      <c r="H172" s="197" t="s">
        <v>64</v>
      </c>
      <c r="I172" s="207">
        <v>4</v>
      </c>
      <c r="J172" s="208">
        <v>4</v>
      </c>
      <c r="K172" s="208">
        <v>4</v>
      </c>
      <c r="L172" s="208">
        <v>4</v>
      </c>
      <c r="M172" s="208">
        <v>4</v>
      </c>
      <c r="N172" s="208">
        <v>4</v>
      </c>
      <c r="O172" s="207">
        <v>4</v>
      </c>
      <c r="P172" s="209">
        <v>4</v>
      </c>
      <c r="Q172" s="207">
        <v>4</v>
      </c>
      <c r="R172" s="209">
        <v>4</v>
      </c>
      <c r="S172" s="208"/>
      <c r="T172" s="208"/>
      <c r="U172" s="208"/>
      <c r="V172" s="210">
        <v>4</v>
      </c>
      <c r="W172" s="210">
        <v>4</v>
      </c>
      <c r="X172" s="62"/>
      <c r="Y172" s="62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59"/>
      <c r="AS172" s="59"/>
      <c r="AT172" s="59"/>
      <c r="AU172" s="59"/>
      <c r="AV172" s="59"/>
      <c r="AW172" s="59"/>
      <c r="AX172" s="59"/>
      <c r="AY172" s="59"/>
      <c r="AZ172" s="60"/>
      <c r="BA172" s="60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61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60"/>
    </row>
    <row r="173" spans="2:87" ht="30" customHeight="1">
      <c r="B173" s="195">
        <v>199</v>
      </c>
      <c r="C173" s="196">
        <v>44742</v>
      </c>
      <c r="D173" s="195" t="s">
        <v>134</v>
      </c>
      <c r="E173" s="195" t="s">
        <v>95</v>
      </c>
      <c r="F173" s="195" t="s">
        <v>97</v>
      </c>
      <c r="G173" s="195" t="s">
        <v>32</v>
      </c>
      <c r="H173" s="197" t="s">
        <v>61</v>
      </c>
      <c r="I173" s="207">
        <v>5</v>
      </c>
      <c r="J173" s="208">
        <v>4</v>
      </c>
      <c r="K173" s="208">
        <v>4</v>
      </c>
      <c r="L173" s="208">
        <v>5</v>
      </c>
      <c r="M173" s="208">
        <v>4</v>
      </c>
      <c r="N173" s="208">
        <v>4</v>
      </c>
      <c r="O173" s="207">
        <v>5</v>
      </c>
      <c r="P173" s="209">
        <v>5</v>
      </c>
      <c r="Q173" s="207">
        <v>4</v>
      </c>
      <c r="R173" s="209">
        <v>4</v>
      </c>
      <c r="S173" s="208">
        <v>5</v>
      </c>
      <c r="T173" s="208">
        <v>5</v>
      </c>
      <c r="U173" s="208">
        <v>4</v>
      </c>
      <c r="V173" s="210">
        <v>4</v>
      </c>
      <c r="W173" s="210">
        <v>5</v>
      </c>
      <c r="X173" s="62"/>
      <c r="Y173" s="62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59"/>
      <c r="AS173" s="59"/>
      <c r="AT173" s="59"/>
      <c r="AU173" s="59"/>
      <c r="AV173" s="59"/>
      <c r="AW173" s="59"/>
      <c r="AX173" s="59"/>
      <c r="AY173" s="59"/>
      <c r="AZ173" s="60"/>
      <c r="BA173" s="60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61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60"/>
    </row>
    <row r="174" spans="2:87" ht="30" customHeight="1">
      <c r="B174" s="195">
        <v>200</v>
      </c>
      <c r="C174" s="196">
        <v>44742</v>
      </c>
      <c r="D174" s="195" t="s">
        <v>134</v>
      </c>
      <c r="E174" s="195" t="s">
        <v>95</v>
      </c>
      <c r="F174" s="195" t="s">
        <v>97</v>
      </c>
      <c r="G174" s="195" t="s">
        <v>32</v>
      </c>
      <c r="H174" s="197" t="s">
        <v>61</v>
      </c>
      <c r="I174" s="207">
        <v>4</v>
      </c>
      <c r="J174" s="208">
        <v>3</v>
      </c>
      <c r="K174" s="208">
        <v>3</v>
      </c>
      <c r="L174" s="208">
        <v>4</v>
      </c>
      <c r="M174" s="208">
        <v>4</v>
      </c>
      <c r="N174" s="208">
        <v>4</v>
      </c>
      <c r="O174" s="207">
        <v>4</v>
      </c>
      <c r="P174" s="209">
        <v>4</v>
      </c>
      <c r="Q174" s="207">
        <v>4</v>
      </c>
      <c r="R174" s="209">
        <v>3</v>
      </c>
      <c r="S174" s="208">
        <v>4</v>
      </c>
      <c r="T174" s="208">
        <v>4</v>
      </c>
      <c r="U174" s="208">
        <v>4</v>
      </c>
      <c r="V174" s="210">
        <v>4</v>
      </c>
      <c r="W174" s="210">
        <v>4</v>
      </c>
      <c r="X174" s="62"/>
      <c r="Y174" s="62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59"/>
      <c r="AS174" s="59"/>
      <c r="AT174" s="59"/>
      <c r="AU174" s="59"/>
      <c r="AV174" s="59"/>
      <c r="AW174" s="59"/>
      <c r="AX174" s="59"/>
      <c r="AY174" s="59"/>
      <c r="AZ174" s="60"/>
      <c r="BA174" s="60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61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60"/>
    </row>
    <row r="175" spans="2:87" ht="30" customHeight="1">
      <c r="B175" s="195">
        <v>201</v>
      </c>
      <c r="C175" s="196">
        <v>44742</v>
      </c>
      <c r="D175" s="195" t="s">
        <v>134</v>
      </c>
      <c r="E175" s="195" t="s">
        <v>93</v>
      </c>
      <c r="F175" s="195" t="s">
        <v>96</v>
      </c>
      <c r="G175" s="195" t="s">
        <v>136</v>
      </c>
      <c r="H175" s="197" t="s">
        <v>85</v>
      </c>
      <c r="I175" s="207">
        <v>4</v>
      </c>
      <c r="J175" s="208"/>
      <c r="K175" s="208">
        <v>5</v>
      </c>
      <c r="L175" s="208">
        <v>5</v>
      </c>
      <c r="M175" s="208">
        <v>5</v>
      </c>
      <c r="N175" s="208">
        <v>3</v>
      </c>
      <c r="O175" s="207">
        <v>5</v>
      </c>
      <c r="P175" s="209">
        <v>4</v>
      </c>
      <c r="Q175" s="207">
        <v>5</v>
      </c>
      <c r="R175" s="209"/>
      <c r="S175" s="208">
        <v>5</v>
      </c>
      <c r="T175" s="208"/>
      <c r="U175" s="208"/>
      <c r="V175" s="210">
        <v>4</v>
      </c>
      <c r="W175" s="210">
        <v>2</v>
      </c>
      <c r="X175" s="62"/>
      <c r="Y175" s="62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59"/>
      <c r="AS175" s="59"/>
      <c r="AT175" s="59"/>
      <c r="AU175" s="59"/>
      <c r="AV175" s="59"/>
      <c r="AW175" s="59"/>
      <c r="AX175" s="59"/>
      <c r="AY175" s="59"/>
      <c r="AZ175" s="60"/>
      <c r="BA175" s="60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61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60"/>
    </row>
    <row r="176" spans="2:87" ht="30" customHeight="1">
      <c r="B176" s="195">
        <v>202</v>
      </c>
      <c r="C176" s="196">
        <v>44742</v>
      </c>
      <c r="D176" s="195" t="s">
        <v>134</v>
      </c>
      <c r="E176" s="195" t="s">
        <v>94</v>
      </c>
      <c r="F176" s="195" t="s">
        <v>97</v>
      </c>
      <c r="G176" s="195" t="s">
        <v>160</v>
      </c>
      <c r="H176" s="197" t="s">
        <v>68</v>
      </c>
      <c r="I176" s="207">
        <v>4</v>
      </c>
      <c r="J176" s="208">
        <v>4</v>
      </c>
      <c r="K176" s="208"/>
      <c r="L176" s="208">
        <v>4</v>
      </c>
      <c r="M176" s="208">
        <v>5</v>
      </c>
      <c r="N176" s="208"/>
      <c r="O176" s="207">
        <v>5</v>
      </c>
      <c r="P176" s="209">
        <v>5</v>
      </c>
      <c r="Q176" s="207">
        <v>3</v>
      </c>
      <c r="R176" s="209">
        <v>4</v>
      </c>
      <c r="S176" s="208">
        <v>4</v>
      </c>
      <c r="T176" s="208">
        <v>4</v>
      </c>
      <c r="U176" s="208">
        <v>5</v>
      </c>
      <c r="V176" s="210">
        <v>5</v>
      </c>
      <c r="W176" s="210">
        <v>4</v>
      </c>
      <c r="X176" s="62"/>
      <c r="Y176" s="62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59"/>
      <c r="AS176" s="59"/>
      <c r="AT176" s="59"/>
      <c r="AU176" s="59"/>
      <c r="AV176" s="59"/>
      <c r="AW176" s="59"/>
      <c r="AX176" s="59"/>
      <c r="AY176" s="59"/>
      <c r="AZ176" s="60"/>
      <c r="BA176" s="60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61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60"/>
    </row>
    <row r="177" spans="2:87" ht="30" customHeight="1">
      <c r="B177" s="195">
        <v>203</v>
      </c>
      <c r="C177" s="196">
        <v>44742</v>
      </c>
      <c r="D177" s="195" t="s">
        <v>134</v>
      </c>
      <c r="E177" s="195" t="s">
        <v>94</v>
      </c>
      <c r="F177" s="195" t="s">
        <v>96</v>
      </c>
      <c r="G177" s="195" t="s">
        <v>36</v>
      </c>
      <c r="H177" s="197" t="s">
        <v>73</v>
      </c>
      <c r="I177" s="207">
        <v>4</v>
      </c>
      <c r="J177" s="208">
        <v>5</v>
      </c>
      <c r="K177" s="208">
        <v>5</v>
      </c>
      <c r="L177" s="208">
        <v>5</v>
      </c>
      <c r="M177" s="208">
        <v>4</v>
      </c>
      <c r="N177" s="208">
        <v>3</v>
      </c>
      <c r="O177" s="207">
        <v>4</v>
      </c>
      <c r="P177" s="209">
        <v>3</v>
      </c>
      <c r="Q177" s="207">
        <v>5</v>
      </c>
      <c r="R177" s="209">
        <v>2</v>
      </c>
      <c r="S177" s="208">
        <v>5</v>
      </c>
      <c r="T177" s="208">
        <v>4</v>
      </c>
      <c r="U177" s="208">
        <v>4</v>
      </c>
      <c r="V177" s="210">
        <v>5</v>
      </c>
      <c r="W177" s="210">
        <v>4</v>
      </c>
      <c r="X177" s="62"/>
      <c r="Y177" s="62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59"/>
      <c r="AS177" s="59"/>
      <c r="AT177" s="59"/>
      <c r="AU177" s="59"/>
      <c r="AV177" s="59"/>
      <c r="AW177" s="59"/>
      <c r="AX177" s="59"/>
      <c r="AY177" s="59"/>
      <c r="AZ177" s="60"/>
      <c r="BA177" s="60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61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60"/>
    </row>
    <row r="178" spans="2:87" ht="30" customHeight="1">
      <c r="B178" s="195">
        <v>204</v>
      </c>
      <c r="C178" s="196">
        <v>44742</v>
      </c>
      <c r="D178" s="195" t="s">
        <v>134</v>
      </c>
      <c r="E178" s="195" t="s">
        <v>94</v>
      </c>
      <c r="F178" s="195" t="s">
        <v>97</v>
      </c>
      <c r="G178" s="195" t="s">
        <v>29</v>
      </c>
      <c r="H178" s="197" t="s">
        <v>77</v>
      </c>
      <c r="I178" s="207">
        <v>5</v>
      </c>
      <c r="J178" s="208">
        <v>5</v>
      </c>
      <c r="K178" s="208">
        <v>3</v>
      </c>
      <c r="L178" s="208">
        <v>5</v>
      </c>
      <c r="M178" s="208">
        <v>4</v>
      </c>
      <c r="N178" s="208">
        <v>5</v>
      </c>
      <c r="O178" s="207">
        <v>4</v>
      </c>
      <c r="P178" s="209">
        <v>4</v>
      </c>
      <c r="Q178" s="207">
        <v>5</v>
      </c>
      <c r="R178" s="209">
        <v>3</v>
      </c>
      <c r="S178" s="208">
        <v>5</v>
      </c>
      <c r="T178" s="208">
        <v>5</v>
      </c>
      <c r="U178" s="208">
        <v>5</v>
      </c>
      <c r="V178" s="210">
        <v>4</v>
      </c>
      <c r="W178" s="210">
        <v>3</v>
      </c>
      <c r="X178" s="62"/>
      <c r="Y178" s="62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59"/>
      <c r="AS178" s="59"/>
      <c r="AT178" s="59"/>
      <c r="AU178" s="59"/>
      <c r="AV178" s="59"/>
      <c r="AW178" s="59"/>
      <c r="AX178" s="59"/>
      <c r="AY178" s="59"/>
      <c r="AZ178" s="60"/>
      <c r="BA178" s="60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61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60"/>
    </row>
    <row r="179" spans="2:87" ht="30" customHeight="1">
      <c r="B179" s="195">
        <v>205</v>
      </c>
      <c r="C179" s="196">
        <v>44742</v>
      </c>
      <c r="D179" s="195" t="s">
        <v>134</v>
      </c>
      <c r="E179" s="195" t="s">
        <v>94</v>
      </c>
      <c r="F179" s="195" t="s">
        <v>97</v>
      </c>
      <c r="G179" s="195" t="s">
        <v>36</v>
      </c>
      <c r="H179" s="197" t="s">
        <v>73</v>
      </c>
      <c r="I179" s="207"/>
      <c r="J179" s="208"/>
      <c r="K179" s="208"/>
      <c r="L179" s="208"/>
      <c r="M179" s="208"/>
      <c r="N179" s="208"/>
      <c r="O179" s="207"/>
      <c r="P179" s="209"/>
      <c r="Q179" s="207"/>
      <c r="R179" s="209"/>
      <c r="S179" s="208"/>
      <c r="T179" s="208"/>
      <c r="U179" s="208"/>
      <c r="V179" s="210"/>
      <c r="W179" s="210"/>
      <c r="X179" s="62"/>
      <c r="Y179" s="62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59"/>
      <c r="AS179" s="59"/>
      <c r="AT179" s="59"/>
      <c r="AU179" s="59"/>
      <c r="AV179" s="59"/>
      <c r="AW179" s="59"/>
      <c r="AX179" s="59"/>
      <c r="AY179" s="59"/>
      <c r="AZ179" s="60"/>
      <c r="BA179" s="60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61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60"/>
    </row>
    <row r="180" spans="2:87" ht="30" customHeight="1">
      <c r="B180" s="195">
        <v>206</v>
      </c>
      <c r="C180" s="196">
        <v>44742</v>
      </c>
      <c r="D180" s="195" t="s">
        <v>134</v>
      </c>
      <c r="E180" s="195" t="s">
        <v>95</v>
      </c>
      <c r="F180" s="195" t="s">
        <v>97</v>
      </c>
      <c r="G180" s="195" t="s">
        <v>34</v>
      </c>
      <c r="H180" s="197" t="s">
        <v>72</v>
      </c>
      <c r="I180" s="207">
        <v>4</v>
      </c>
      <c r="J180" s="208">
        <v>4</v>
      </c>
      <c r="K180" s="208">
        <v>4</v>
      </c>
      <c r="L180" s="208">
        <v>4</v>
      </c>
      <c r="M180" s="208">
        <v>5</v>
      </c>
      <c r="N180" s="208">
        <v>3</v>
      </c>
      <c r="O180" s="207">
        <v>3</v>
      </c>
      <c r="P180" s="209">
        <v>3</v>
      </c>
      <c r="Q180" s="207">
        <v>3</v>
      </c>
      <c r="R180" s="209">
        <v>4</v>
      </c>
      <c r="S180" s="208">
        <v>4</v>
      </c>
      <c r="T180" s="208">
        <v>4</v>
      </c>
      <c r="U180" s="208"/>
      <c r="V180" s="210">
        <v>4</v>
      </c>
      <c r="W180" s="210">
        <v>4</v>
      </c>
      <c r="X180" s="62"/>
      <c r="Y180" s="62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59"/>
      <c r="AS180" s="59"/>
      <c r="AT180" s="59"/>
      <c r="AU180" s="59"/>
      <c r="AV180" s="59"/>
      <c r="AW180" s="59"/>
      <c r="AX180" s="59"/>
      <c r="AY180" s="59"/>
      <c r="AZ180" s="60"/>
      <c r="BA180" s="60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61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60"/>
    </row>
    <row r="181" spans="2:87" ht="30" customHeight="1">
      <c r="B181" s="195">
        <v>207</v>
      </c>
      <c r="C181" s="196">
        <v>44742</v>
      </c>
      <c r="D181" s="195" t="s">
        <v>133</v>
      </c>
      <c r="E181" s="195" t="s">
        <v>95</v>
      </c>
      <c r="F181" s="195" t="s">
        <v>97</v>
      </c>
      <c r="G181" s="195" t="s">
        <v>36</v>
      </c>
      <c r="H181" s="197" t="s">
        <v>73</v>
      </c>
      <c r="I181" s="207">
        <v>5</v>
      </c>
      <c r="J181" s="208">
        <v>4</v>
      </c>
      <c r="K181" s="208">
        <v>3</v>
      </c>
      <c r="L181" s="208">
        <v>5</v>
      </c>
      <c r="M181" s="208">
        <v>4</v>
      </c>
      <c r="N181" s="208">
        <v>2</v>
      </c>
      <c r="O181" s="207">
        <v>5</v>
      </c>
      <c r="P181" s="209">
        <v>5</v>
      </c>
      <c r="Q181" s="207">
        <v>4</v>
      </c>
      <c r="R181" s="209">
        <v>3</v>
      </c>
      <c r="S181" s="208">
        <v>5</v>
      </c>
      <c r="T181" s="208">
        <v>4</v>
      </c>
      <c r="U181" s="208">
        <v>4</v>
      </c>
      <c r="V181" s="210">
        <v>5</v>
      </c>
      <c r="W181" s="210">
        <v>5</v>
      </c>
      <c r="X181" s="62"/>
      <c r="Y181" s="62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59"/>
      <c r="AS181" s="59"/>
      <c r="AT181" s="59"/>
      <c r="AU181" s="59"/>
      <c r="AV181" s="59"/>
      <c r="AW181" s="59"/>
      <c r="AX181" s="59"/>
      <c r="AY181" s="59"/>
      <c r="AZ181" s="60"/>
      <c r="BA181" s="60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61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60"/>
    </row>
    <row r="182" spans="2:87" ht="30" customHeight="1">
      <c r="B182" s="195">
        <v>211</v>
      </c>
      <c r="C182" s="196">
        <v>44742</v>
      </c>
      <c r="D182" s="195" t="s">
        <v>134</v>
      </c>
      <c r="E182" s="195" t="s">
        <v>93</v>
      </c>
      <c r="F182" s="195" t="s">
        <v>98</v>
      </c>
      <c r="G182" s="195" t="s">
        <v>20</v>
      </c>
      <c r="H182" s="197" t="s">
        <v>60</v>
      </c>
      <c r="I182" s="207">
        <v>5</v>
      </c>
      <c r="J182" s="208">
        <v>5</v>
      </c>
      <c r="K182" s="208">
        <v>4</v>
      </c>
      <c r="L182" s="208">
        <v>5</v>
      </c>
      <c r="M182" s="208">
        <v>4</v>
      </c>
      <c r="N182" s="208">
        <v>4</v>
      </c>
      <c r="O182" s="207">
        <v>4</v>
      </c>
      <c r="P182" s="209">
        <v>5</v>
      </c>
      <c r="Q182" s="207">
        <v>5</v>
      </c>
      <c r="R182" s="209">
        <v>3</v>
      </c>
      <c r="S182" s="208">
        <v>5</v>
      </c>
      <c r="T182" s="208">
        <v>4</v>
      </c>
      <c r="U182" s="208">
        <v>4</v>
      </c>
      <c r="V182" s="210">
        <v>5</v>
      </c>
      <c r="W182" s="210">
        <v>5</v>
      </c>
      <c r="X182" s="62"/>
      <c r="Y182" s="62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59"/>
      <c r="AS182" s="59"/>
      <c r="AT182" s="59"/>
      <c r="AU182" s="59"/>
      <c r="AV182" s="59"/>
      <c r="AW182" s="59"/>
      <c r="AX182" s="59"/>
      <c r="AY182" s="59"/>
      <c r="AZ182" s="60"/>
      <c r="BA182" s="60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61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60"/>
    </row>
    <row r="183" spans="2:87" ht="30" customHeight="1">
      <c r="B183" s="195">
        <v>212</v>
      </c>
      <c r="C183" s="196">
        <v>44742</v>
      </c>
      <c r="D183" s="195" t="s">
        <v>134</v>
      </c>
      <c r="E183" s="195" t="s">
        <v>94</v>
      </c>
      <c r="F183" s="195" t="s">
        <v>97</v>
      </c>
      <c r="G183" s="195" t="s">
        <v>22</v>
      </c>
      <c r="H183" s="197" t="s">
        <v>67</v>
      </c>
      <c r="I183" s="207">
        <v>5</v>
      </c>
      <c r="J183" s="208">
        <v>5</v>
      </c>
      <c r="K183" s="208">
        <v>5</v>
      </c>
      <c r="L183" s="208">
        <v>5</v>
      </c>
      <c r="M183" s="208">
        <v>5</v>
      </c>
      <c r="N183" s="208">
        <v>4</v>
      </c>
      <c r="O183" s="207">
        <v>5</v>
      </c>
      <c r="P183" s="209">
        <v>5</v>
      </c>
      <c r="Q183" s="207">
        <v>5</v>
      </c>
      <c r="R183" s="209">
        <v>5</v>
      </c>
      <c r="S183" s="208">
        <v>5</v>
      </c>
      <c r="T183" s="208">
        <v>2</v>
      </c>
      <c r="U183" s="208">
        <v>4</v>
      </c>
      <c r="V183" s="210">
        <v>5</v>
      </c>
      <c r="W183" s="210">
        <v>5</v>
      </c>
      <c r="X183" s="62"/>
      <c r="Y183" s="62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59"/>
      <c r="AS183" s="59"/>
      <c r="AT183" s="59"/>
      <c r="AU183" s="59"/>
      <c r="AV183" s="59"/>
      <c r="AW183" s="59"/>
      <c r="AX183" s="59"/>
      <c r="AY183" s="59"/>
      <c r="AZ183" s="60"/>
      <c r="BA183" s="60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61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60"/>
    </row>
    <row r="184" spans="2:87" ht="30" customHeight="1">
      <c r="B184" s="195">
        <v>213</v>
      </c>
      <c r="C184" s="196">
        <v>44742</v>
      </c>
      <c r="D184" s="195" t="s">
        <v>134</v>
      </c>
      <c r="E184" s="195" t="s">
        <v>94</v>
      </c>
      <c r="F184" s="195" t="s">
        <v>97</v>
      </c>
      <c r="G184" s="195" t="s">
        <v>160</v>
      </c>
      <c r="H184" s="197" t="s">
        <v>68</v>
      </c>
      <c r="I184" s="207">
        <v>4</v>
      </c>
      <c r="J184" s="208">
        <v>4</v>
      </c>
      <c r="K184" s="208">
        <v>4</v>
      </c>
      <c r="L184" s="208">
        <v>5</v>
      </c>
      <c r="M184" s="208">
        <v>5</v>
      </c>
      <c r="N184" s="208">
        <v>2</v>
      </c>
      <c r="O184" s="207">
        <v>4</v>
      </c>
      <c r="P184" s="209">
        <v>5</v>
      </c>
      <c r="Q184" s="207">
        <v>4</v>
      </c>
      <c r="R184" s="209">
        <v>4</v>
      </c>
      <c r="S184" s="208">
        <v>4</v>
      </c>
      <c r="T184" s="208">
        <v>4</v>
      </c>
      <c r="U184" s="208">
        <v>4</v>
      </c>
      <c r="V184" s="210">
        <v>5</v>
      </c>
      <c r="W184" s="210">
        <v>4</v>
      </c>
      <c r="X184" s="62"/>
      <c r="Y184" s="62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59"/>
      <c r="AS184" s="59"/>
      <c r="AT184" s="59"/>
      <c r="AU184" s="59"/>
      <c r="AV184" s="59"/>
      <c r="AW184" s="59"/>
      <c r="AX184" s="59"/>
      <c r="AY184" s="59"/>
      <c r="AZ184" s="60"/>
      <c r="BA184" s="60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61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60"/>
    </row>
    <row r="185" spans="2:87" ht="30" customHeight="1">
      <c r="B185" s="195">
        <v>214</v>
      </c>
      <c r="C185" s="196">
        <v>44742</v>
      </c>
      <c r="D185" s="195" t="s">
        <v>134</v>
      </c>
      <c r="E185" s="195" t="s">
        <v>95</v>
      </c>
      <c r="F185" s="195" t="s">
        <v>96</v>
      </c>
      <c r="G185" s="195" t="s">
        <v>27</v>
      </c>
      <c r="H185" s="197" t="s">
        <v>63</v>
      </c>
      <c r="I185" s="207">
        <v>5</v>
      </c>
      <c r="J185" s="208">
        <v>5</v>
      </c>
      <c r="K185" s="208">
        <v>4</v>
      </c>
      <c r="L185" s="208">
        <v>5</v>
      </c>
      <c r="M185" s="208">
        <v>5</v>
      </c>
      <c r="N185" s="208">
        <v>4</v>
      </c>
      <c r="O185" s="207">
        <v>5</v>
      </c>
      <c r="P185" s="209">
        <v>5</v>
      </c>
      <c r="Q185" s="207">
        <v>5</v>
      </c>
      <c r="R185" s="209">
        <v>5</v>
      </c>
      <c r="S185" s="208">
        <v>4</v>
      </c>
      <c r="T185" s="208">
        <v>5</v>
      </c>
      <c r="U185" s="208">
        <v>5</v>
      </c>
      <c r="V185" s="210">
        <v>5</v>
      </c>
      <c r="W185" s="210">
        <v>5</v>
      </c>
      <c r="X185" s="62"/>
      <c r="Y185" s="62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59"/>
      <c r="AS185" s="59"/>
      <c r="AT185" s="59"/>
      <c r="AU185" s="59"/>
      <c r="AV185" s="59"/>
      <c r="AW185" s="59"/>
      <c r="AX185" s="59"/>
      <c r="AY185" s="59"/>
      <c r="AZ185" s="60"/>
      <c r="BA185" s="60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61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60"/>
    </row>
    <row r="186" spans="2:87" ht="30" customHeight="1">
      <c r="B186" s="195">
        <v>215</v>
      </c>
      <c r="C186" s="196">
        <v>44742</v>
      </c>
      <c r="D186" s="195" t="s">
        <v>134</v>
      </c>
      <c r="E186" s="195" t="s">
        <v>95</v>
      </c>
      <c r="F186" s="195" t="s">
        <v>98</v>
      </c>
      <c r="G186" s="195" t="s">
        <v>32</v>
      </c>
      <c r="H186" s="197" t="s">
        <v>61</v>
      </c>
      <c r="I186" s="207">
        <v>5</v>
      </c>
      <c r="J186" s="208">
        <v>5</v>
      </c>
      <c r="K186" s="208">
        <v>5</v>
      </c>
      <c r="L186" s="208">
        <v>5</v>
      </c>
      <c r="M186" s="208">
        <v>5</v>
      </c>
      <c r="N186" s="208"/>
      <c r="O186" s="207">
        <v>5</v>
      </c>
      <c r="P186" s="209">
        <v>5</v>
      </c>
      <c r="Q186" s="207">
        <v>4</v>
      </c>
      <c r="R186" s="209"/>
      <c r="S186" s="208">
        <v>5</v>
      </c>
      <c r="T186" s="208"/>
      <c r="U186" s="208"/>
      <c r="V186" s="210">
        <v>5</v>
      </c>
      <c r="W186" s="210">
        <v>5</v>
      </c>
      <c r="X186" s="62"/>
      <c r="Y186" s="62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59"/>
      <c r="AS186" s="59"/>
      <c r="AT186" s="59"/>
      <c r="AU186" s="59"/>
      <c r="AV186" s="59"/>
      <c r="AW186" s="59"/>
      <c r="AX186" s="59"/>
      <c r="AY186" s="59"/>
      <c r="AZ186" s="60"/>
      <c r="BA186" s="60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61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60"/>
    </row>
    <row r="187" spans="2:87" ht="30" customHeight="1">
      <c r="B187" s="195">
        <v>216</v>
      </c>
      <c r="C187" s="196">
        <v>44742</v>
      </c>
      <c r="D187" s="195" t="s">
        <v>134</v>
      </c>
      <c r="E187" s="195" t="s">
        <v>94</v>
      </c>
      <c r="F187" s="195" t="s">
        <v>97</v>
      </c>
      <c r="G187" s="195" t="s">
        <v>27</v>
      </c>
      <c r="H187" s="197" t="s">
        <v>63</v>
      </c>
      <c r="I187" s="207">
        <v>5</v>
      </c>
      <c r="J187" s="208">
        <v>5</v>
      </c>
      <c r="K187" s="208">
        <v>5</v>
      </c>
      <c r="L187" s="208">
        <v>5</v>
      </c>
      <c r="M187" s="208">
        <v>5</v>
      </c>
      <c r="N187" s="208">
        <v>4</v>
      </c>
      <c r="O187" s="207">
        <v>4</v>
      </c>
      <c r="P187" s="209">
        <v>5</v>
      </c>
      <c r="Q187" s="207">
        <v>5</v>
      </c>
      <c r="R187" s="209">
        <v>3</v>
      </c>
      <c r="S187" s="208">
        <v>5</v>
      </c>
      <c r="T187" s="208">
        <v>5</v>
      </c>
      <c r="U187" s="208"/>
      <c r="V187" s="210">
        <v>5</v>
      </c>
      <c r="W187" s="210">
        <v>5</v>
      </c>
      <c r="X187" s="62"/>
      <c r="Y187" s="62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59"/>
      <c r="AS187" s="59"/>
      <c r="AT187" s="59"/>
      <c r="AU187" s="59"/>
      <c r="AV187" s="59"/>
      <c r="AW187" s="59"/>
      <c r="AX187" s="59"/>
      <c r="AY187" s="59"/>
      <c r="AZ187" s="60"/>
      <c r="BA187" s="60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61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60"/>
    </row>
    <row r="188" spans="2:87" ht="30" customHeight="1">
      <c r="B188" s="195">
        <v>217</v>
      </c>
      <c r="C188" s="196">
        <v>44742</v>
      </c>
      <c r="D188" s="195" t="s">
        <v>134</v>
      </c>
      <c r="E188" s="195" t="s">
        <v>95</v>
      </c>
      <c r="F188" s="195" t="s">
        <v>96</v>
      </c>
      <c r="G188" s="195" t="s">
        <v>24</v>
      </c>
      <c r="H188" s="197" t="s">
        <v>83</v>
      </c>
      <c r="I188" s="207">
        <v>5</v>
      </c>
      <c r="J188" s="208">
        <v>5</v>
      </c>
      <c r="K188" s="208">
        <v>5</v>
      </c>
      <c r="L188" s="208">
        <v>5</v>
      </c>
      <c r="M188" s="208">
        <v>4</v>
      </c>
      <c r="N188" s="208">
        <v>3</v>
      </c>
      <c r="O188" s="207">
        <v>5</v>
      </c>
      <c r="P188" s="209">
        <v>5</v>
      </c>
      <c r="Q188" s="207">
        <v>4</v>
      </c>
      <c r="R188" s="209">
        <v>3</v>
      </c>
      <c r="S188" s="208">
        <v>5</v>
      </c>
      <c r="T188" s="208">
        <v>5</v>
      </c>
      <c r="U188" s="208">
        <v>5</v>
      </c>
      <c r="V188" s="210">
        <v>5</v>
      </c>
      <c r="W188" s="210">
        <v>5</v>
      </c>
      <c r="X188" s="62"/>
      <c r="Y188" s="62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59"/>
      <c r="AS188" s="59"/>
      <c r="AT188" s="59"/>
      <c r="AU188" s="59"/>
      <c r="AV188" s="59"/>
      <c r="AW188" s="59"/>
      <c r="AX188" s="59"/>
      <c r="AY188" s="59"/>
      <c r="AZ188" s="60"/>
      <c r="BA188" s="60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61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60"/>
    </row>
    <row r="189" spans="2:87" ht="30" customHeight="1">
      <c r="B189" s="195">
        <v>218</v>
      </c>
      <c r="C189" s="196">
        <v>44742</v>
      </c>
      <c r="D189" s="195" t="s">
        <v>134</v>
      </c>
      <c r="E189" s="195" t="s">
        <v>94</v>
      </c>
      <c r="F189" s="195" t="s">
        <v>97</v>
      </c>
      <c r="G189" s="195" t="s">
        <v>20</v>
      </c>
      <c r="H189" s="197" t="s">
        <v>60</v>
      </c>
      <c r="I189" s="207">
        <v>5</v>
      </c>
      <c r="J189" s="208">
        <v>5</v>
      </c>
      <c r="K189" s="208">
        <v>5</v>
      </c>
      <c r="L189" s="208">
        <v>5</v>
      </c>
      <c r="M189" s="208">
        <v>5</v>
      </c>
      <c r="N189" s="208">
        <v>3</v>
      </c>
      <c r="O189" s="207">
        <v>5</v>
      </c>
      <c r="P189" s="209">
        <v>5</v>
      </c>
      <c r="Q189" s="207">
        <v>5</v>
      </c>
      <c r="R189" s="209">
        <v>2</v>
      </c>
      <c r="S189" s="208">
        <v>4</v>
      </c>
      <c r="T189" s="208">
        <v>4</v>
      </c>
      <c r="U189" s="208">
        <v>4</v>
      </c>
      <c r="V189" s="210">
        <v>5</v>
      </c>
      <c r="W189" s="210">
        <v>4</v>
      </c>
      <c r="X189" s="62"/>
      <c r="Y189" s="62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59"/>
      <c r="AS189" s="59"/>
      <c r="AT189" s="59"/>
      <c r="AU189" s="59"/>
      <c r="AV189" s="59"/>
      <c r="AW189" s="59"/>
      <c r="AX189" s="59"/>
      <c r="AY189" s="59"/>
      <c r="AZ189" s="60"/>
      <c r="BA189" s="60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61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60"/>
    </row>
    <row r="190" spans="2:87" ht="30" customHeight="1">
      <c r="B190" s="195">
        <v>219</v>
      </c>
      <c r="C190" s="196">
        <v>44742</v>
      </c>
      <c r="D190" s="195" t="s">
        <v>134</v>
      </c>
      <c r="E190" s="195" t="s">
        <v>94</v>
      </c>
      <c r="F190" s="195" t="s">
        <v>97</v>
      </c>
      <c r="G190" s="195" t="s">
        <v>159</v>
      </c>
      <c r="H190" s="197" t="s">
        <v>64</v>
      </c>
      <c r="I190" s="207">
        <v>3</v>
      </c>
      <c r="J190" s="208">
        <v>1</v>
      </c>
      <c r="K190" s="208"/>
      <c r="L190" s="208">
        <v>3</v>
      </c>
      <c r="M190" s="208"/>
      <c r="N190" s="208">
        <v>2</v>
      </c>
      <c r="O190" s="207"/>
      <c r="P190" s="209"/>
      <c r="Q190" s="207">
        <v>3</v>
      </c>
      <c r="R190" s="209">
        <v>1</v>
      </c>
      <c r="S190" s="208">
        <v>4</v>
      </c>
      <c r="T190" s="208">
        <v>2</v>
      </c>
      <c r="U190" s="208">
        <v>2</v>
      </c>
      <c r="V190" s="210">
        <v>4</v>
      </c>
      <c r="W190" s="210">
        <v>2</v>
      </c>
      <c r="X190" s="62"/>
      <c r="Y190" s="62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59"/>
      <c r="AS190" s="59"/>
      <c r="AT190" s="59"/>
      <c r="AU190" s="59"/>
      <c r="AV190" s="59"/>
      <c r="AW190" s="59"/>
      <c r="AX190" s="59"/>
      <c r="AY190" s="59"/>
      <c r="AZ190" s="60"/>
      <c r="BA190" s="60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61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60"/>
    </row>
    <row r="191" spans="2:87" ht="30" customHeight="1">
      <c r="B191" s="195">
        <v>221</v>
      </c>
      <c r="C191" s="196">
        <v>44742</v>
      </c>
      <c r="D191" s="195" t="s">
        <v>134</v>
      </c>
      <c r="E191" s="195" t="s">
        <v>95</v>
      </c>
      <c r="F191" s="195" t="s">
        <v>96</v>
      </c>
      <c r="G191" s="195" t="s">
        <v>20</v>
      </c>
      <c r="H191" s="197" t="s">
        <v>60</v>
      </c>
      <c r="I191" s="207">
        <v>5</v>
      </c>
      <c r="J191" s="208">
        <v>4</v>
      </c>
      <c r="K191" s="208">
        <v>4</v>
      </c>
      <c r="L191" s="208">
        <v>5</v>
      </c>
      <c r="M191" s="208">
        <v>4</v>
      </c>
      <c r="N191" s="208">
        <v>3</v>
      </c>
      <c r="O191" s="207">
        <v>2</v>
      </c>
      <c r="P191" s="209">
        <v>4</v>
      </c>
      <c r="Q191" s="207">
        <v>3</v>
      </c>
      <c r="R191" s="209">
        <v>3</v>
      </c>
      <c r="S191" s="208">
        <v>5</v>
      </c>
      <c r="T191" s="208">
        <v>4</v>
      </c>
      <c r="U191" s="208">
        <v>4</v>
      </c>
      <c r="V191" s="210">
        <v>5</v>
      </c>
      <c r="W191" s="210">
        <v>4</v>
      </c>
      <c r="X191" s="62"/>
      <c r="Y191" s="62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59"/>
      <c r="AS191" s="59"/>
      <c r="AT191" s="59"/>
      <c r="AU191" s="59"/>
      <c r="AV191" s="59"/>
      <c r="AW191" s="59"/>
      <c r="AX191" s="59"/>
      <c r="AY191" s="59"/>
      <c r="AZ191" s="60"/>
      <c r="BA191" s="60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61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60"/>
    </row>
    <row r="192" spans="2:87" ht="30" customHeight="1">
      <c r="B192" s="195">
        <v>222</v>
      </c>
      <c r="C192" s="196">
        <v>44742</v>
      </c>
      <c r="D192" s="195" t="s">
        <v>134</v>
      </c>
      <c r="E192" s="195" t="s">
        <v>93</v>
      </c>
      <c r="F192" s="195" t="s">
        <v>97</v>
      </c>
      <c r="G192" s="195" t="s">
        <v>27</v>
      </c>
      <c r="H192" s="197" t="s">
        <v>63</v>
      </c>
      <c r="I192" s="207">
        <v>5</v>
      </c>
      <c r="J192" s="208">
        <v>5</v>
      </c>
      <c r="K192" s="208">
        <v>3</v>
      </c>
      <c r="L192" s="208">
        <v>4</v>
      </c>
      <c r="M192" s="208">
        <v>4</v>
      </c>
      <c r="N192" s="208">
        <v>3</v>
      </c>
      <c r="O192" s="207">
        <v>5</v>
      </c>
      <c r="P192" s="209">
        <v>5</v>
      </c>
      <c r="Q192" s="207">
        <v>4</v>
      </c>
      <c r="R192" s="209">
        <v>1</v>
      </c>
      <c r="S192" s="208">
        <v>4</v>
      </c>
      <c r="T192" s="208">
        <v>4</v>
      </c>
      <c r="U192" s="208">
        <v>4</v>
      </c>
      <c r="V192" s="210">
        <v>5</v>
      </c>
      <c r="W192" s="210">
        <v>5</v>
      </c>
      <c r="X192" s="62"/>
      <c r="Y192" s="62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59"/>
      <c r="AS192" s="59"/>
      <c r="AT192" s="59"/>
      <c r="AU192" s="59"/>
      <c r="AV192" s="59"/>
      <c r="AW192" s="59"/>
      <c r="AX192" s="59"/>
      <c r="AY192" s="59"/>
      <c r="AZ192" s="60"/>
      <c r="BA192" s="60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61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60"/>
    </row>
    <row r="193" spans="2:87" ht="30" customHeight="1">
      <c r="B193" s="195">
        <v>223</v>
      </c>
      <c r="C193" s="196">
        <v>44742</v>
      </c>
      <c r="D193" s="195" t="s">
        <v>134</v>
      </c>
      <c r="E193" s="195" t="s">
        <v>93</v>
      </c>
      <c r="F193" s="195" t="s">
        <v>98</v>
      </c>
      <c r="G193" s="195" t="s">
        <v>47</v>
      </c>
      <c r="H193" s="197" t="s">
        <v>69</v>
      </c>
      <c r="I193" s="207">
        <v>5</v>
      </c>
      <c r="J193" s="208">
        <v>4</v>
      </c>
      <c r="K193" s="208">
        <v>5</v>
      </c>
      <c r="L193" s="208">
        <v>5</v>
      </c>
      <c r="M193" s="208">
        <v>3</v>
      </c>
      <c r="N193" s="208">
        <v>3</v>
      </c>
      <c r="O193" s="207">
        <v>4</v>
      </c>
      <c r="P193" s="209">
        <v>4</v>
      </c>
      <c r="Q193" s="207">
        <v>5</v>
      </c>
      <c r="R193" s="209">
        <v>4</v>
      </c>
      <c r="S193" s="208">
        <v>4</v>
      </c>
      <c r="T193" s="208">
        <v>4</v>
      </c>
      <c r="U193" s="208">
        <v>4</v>
      </c>
      <c r="V193" s="210">
        <v>4</v>
      </c>
      <c r="W193" s="210">
        <v>4</v>
      </c>
      <c r="X193" s="62"/>
      <c r="Y193" s="62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59"/>
      <c r="AS193" s="59"/>
      <c r="AT193" s="59"/>
      <c r="AU193" s="59"/>
      <c r="AV193" s="59"/>
      <c r="AW193" s="59"/>
      <c r="AX193" s="59"/>
      <c r="AY193" s="59"/>
      <c r="AZ193" s="60"/>
      <c r="BA193" s="60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61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60"/>
    </row>
    <row r="194" spans="2:87" ht="30" customHeight="1">
      <c r="B194" s="195">
        <v>224</v>
      </c>
      <c r="C194" s="196">
        <v>44742</v>
      </c>
      <c r="D194" s="195" t="s">
        <v>134</v>
      </c>
      <c r="E194" s="195" t="s">
        <v>94</v>
      </c>
      <c r="F194" s="195" t="s">
        <v>96</v>
      </c>
      <c r="G194" s="195" t="s">
        <v>50</v>
      </c>
      <c r="H194" s="197" t="s">
        <v>86</v>
      </c>
      <c r="I194" s="207">
        <v>5</v>
      </c>
      <c r="J194" s="208">
        <v>5</v>
      </c>
      <c r="K194" s="208">
        <v>3</v>
      </c>
      <c r="L194" s="208">
        <v>5</v>
      </c>
      <c r="M194" s="208">
        <v>5</v>
      </c>
      <c r="N194" s="208">
        <v>3</v>
      </c>
      <c r="O194" s="207"/>
      <c r="P194" s="209">
        <v>5</v>
      </c>
      <c r="Q194" s="207"/>
      <c r="R194" s="209">
        <v>3</v>
      </c>
      <c r="S194" s="208">
        <v>4</v>
      </c>
      <c r="T194" s="208">
        <v>3</v>
      </c>
      <c r="U194" s="208">
        <v>3</v>
      </c>
      <c r="V194" s="210">
        <v>5</v>
      </c>
      <c r="W194" s="210">
        <v>5</v>
      </c>
      <c r="X194" s="62"/>
      <c r="Y194" s="62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59"/>
      <c r="AS194" s="59"/>
      <c r="AT194" s="59"/>
      <c r="AU194" s="59"/>
      <c r="AV194" s="59"/>
      <c r="AW194" s="59"/>
      <c r="AX194" s="59"/>
      <c r="AY194" s="59"/>
      <c r="AZ194" s="60"/>
      <c r="BA194" s="60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61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60"/>
    </row>
    <row r="195" spans="2:87" ht="30" customHeight="1">
      <c r="B195" s="195">
        <v>225</v>
      </c>
      <c r="C195" s="196">
        <v>44742</v>
      </c>
      <c r="D195" s="195" t="s">
        <v>134</v>
      </c>
      <c r="E195" s="195" t="s">
        <v>95</v>
      </c>
      <c r="F195" s="195" t="s">
        <v>96</v>
      </c>
      <c r="G195" s="195" t="s">
        <v>39</v>
      </c>
      <c r="H195" s="197" t="s">
        <v>74</v>
      </c>
      <c r="I195" s="207">
        <v>5</v>
      </c>
      <c r="J195" s="208">
        <v>5</v>
      </c>
      <c r="K195" s="208">
        <v>5</v>
      </c>
      <c r="L195" s="208">
        <v>5</v>
      </c>
      <c r="M195" s="208">
        <v>4</v>
      </c>
      <c r="N195" s="208">
        <v>3</v>
      </c>
      <c r="O195" s="207"/>
      <c r="P195" s="209"/>
      <c r="Q195" s="207">
        <v>2</v>
      </c>
      <c r="R195" s="209">
        <v>1</v>
      </c>
      <c r="S195" s="208">
        <v>5</v>
      </c>
      <c r="T195" s="208">
        <v>2</v>
      </c>
      <c r="U195" s="208"/>
      <c r="V195" s="210">
        <v>4</v>
      </c>
      <c r="W195" s="210"/>
      <c r="X195" s="62"/>
      <c r="Y195" s="62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59"/>
      <c r="AS195" s="59"/>
      <c r="AT195" s="59"/>
      <c r="AU195" s="59"/>
      <c r="AV195" s="59"/>
      <c r="AW195" s="59"/>
      <c r="AX195" s="59"/>
      <c r="AY195" s="59"/>
      <c r="AZ195" s="60"/>
      <c r="BA195" s="60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61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60"/>
    </row>
    <row r="196" spans="2:87" ht="30" customHeight="1">
      <c r="B196" s="195">
        <v>226</v>
      </c>
      <c r="C196" s="196">
        <v>44742</v>
      </c>
      <c r="D196" s="195" t="s">
        <v>134</v>
      </c>
      <c r="E196" s="195" t="s">
        <v>94</v>
      </c>
      <c r="F196" s="195" t="s">
        <v>96</v>
      </c>
      <c r="G196" s="195" t="s">
        <v>161</v>
      </c>
      <c r="H196" s="197" t="s">
        <v>89</v>
      </c>
      <c r="I196" s="207">
        <v>3</v>
      </c>
      <c r="J196" s="208">
        <v>3</v>
      </c>
      <c r="K196" s="208"/>
      <c r="L196" s="208">
        <v>5</v>
      </c>
      <c r="M196" s="208">
        <v>4</v>
      </c>
      <c r="N196" s="208"/>
      <c r="O196" s="207">
        <v>3</v>
      </c>
      <c r="P196" s="209">
        <v>3</v>
      </c>
      <c r="Q196" s="207">
        <v>5</v>
      </c>
      <c r="R196" s="209">
        <v>1</v>
      </c>
      <c r="S196" s="208">
        <v>4</v>
      </c>
      <c r="T196" s="208">
        <v>3</v>
      </c>
      <c r="U196" s="208">
        <v>4</v>
      </c>
      <c r="V196" s="210">
        <v>3</v>
      </c>
      <c r="W196" s="210">
        <v>3</v>
      </c>
      <c r="X196" s="62"/>
      <c r="Y196" s="62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59"/>
      <c r="AS196" s="59"/>
      <c r="AT196" s="59"/>
      <c r="AU196" s="59"/>
      <c r="AV196" s="59"/>
      <c r="AW196" s="59"/>
      <c r="AX196" s="59"/>
      <c r="AY196" s="59"/>
      <c r="AZ196" s="60"/>
      <c r="BA196" s="60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61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60"/>
    </row>
    <row r="197" spans="2:87" ht="30" customHeight="1">
      <c r="B197" s="195">
        <v>228</v>
      </c>
      <c r="C197" s="196">
        <v>44742</v>
      </c>
      <c r="D197" s="195" t="s">
        <v>133</v>
      </c>
      <c r="E197" s="195" t="s">
        <v>95</v>
      </c>
      <c r="F197" s="195" t="s">
        <v>97</v>
      </c>
      <c r="G197" s="195" t="s">
        <v>159</v>
      </c>
      <c r="H197" s="197" t="s">
        <v>64</v>
      </c>
      <c r="I197" s="207">
        <v>5</v>
      </c>
      <c r="J197" s="208">
        <v>5</v>
      </c>
      <c r="K197" s="208">
        <v>5</v>
      </c>
      <c r="L197" s="208">
        <v>5</v>
      </c>
      <c r="M197" s="208">
        <v>5</v>
      </c>
      <c r="N197" s="208">
        <v>1</v>
      </c>
      <c r="O197" s="207">
        <v>3</v>
      </c>
      <c r="P197" s="209">
        <v>4</v>
      </c>
      <c r="Q197" s="207">
        <v>4</v>
      </c>
      <c r="R197" s="209">
        <v>3</v>
      </c>
      <c r="S197" s="208">
        <v>5</v>
      </c>
      <c r="T197" s="208">
        <v>5</v>
      </c>
      <c r="U197" s="208">
        <v>5</v>
      </c>
      <c r="V197" s="210">
        <v>5</v>
      </c>
      <c r="W197" s="210">
        <v>4</v>
      </c>
      <c r="X197" s="62"/>
      <c r="Y197" s="62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59"/>
      <c r="AS197" s="59"/>
      <c r="AT197" s="59"/>
      <c r="AU197" s="59"/>
      <c r="AV197" s="59"/>
      <c r="AW197" s="59"/>
      <c r="AX197" s="59"/>
      <c r="AY197" s="59"/>
      <c r="AZ197" s="60"/>
      <c r="BA197" s="60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61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60"/>
    </row>
    <row r="198" spans="2:87" ht="30" customHeight="1">
      <c r="B198" s="195">
        <v>229</v>
      </c>
      <c r="C198" s="196">
        <v>44742</v>
      </c>
      <c r="D198" s="195" t="s">
        <v>134</v>
      </c>
      <c r="E198" s="195" t="s">
        <v>95</v>
      </c>
      <c r="F198" s="195" t="s">
        <v>97</v>
      </c>
      <c r="G198" s="195" t="s">
        <v>136</v>
      </c>
      <c r="H198" s="197" t="s">
        <v>85</v>
      </c>
      <c r="I198" s="207">
        <v>5</v>
      </c>
      <c r="J198" s="208">
        <v>5</v>
      </c>
      <c r="K198" s="208">
        <v>4</v>
      </c>
      <c r="L198" s="208">
        <v>5</v>
      </c>
      <c r="M198" s="208">
        <v>4</v>
      </c>
      <c r="N198" s="208">
        <v>4</v>
      </c>
      <c r="O198" s="207">
        <v>5</v>
      </c>
      <c r="P198" s="209">
        <v>5</v>
      </c>
      <c r="Q198" s="207">
        <v>5</v>
      </c>
      <c r="R198" s="209">
        <v>5</v>
      </c>
      <c r="S198" s="208">
        <v>5</v>
      </c>
      <c r="T198" s="208">
        <v>5</v>
      </c>
      <c r="U198" s="208"/>
      <c r="V198" s="210">
        <v>5</v>
      </c>
      <c r="W198" s="210">
        <v>5</v>
      </c>
      <c r="X198" s="62"/>
      <c r="Y198" s="62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59"/>
      <c r="AS198" s="59"/>
      <c r="AT198" s="59"/>
      <c r="AU198" s="59"/>
      <c r="AV198" s="59"/>
      <c r="AW198" s="59"/>
      <c r="AX198" s="59"/>
      <c r="AY198" s="59"/>
      <c r="AZ198" s="60"/>
      <c r="BA198" s="60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61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60"/>
    </row>
    <row r="199" spans="2:87" ht="30" customHeight="1">
      <c r="B199" s="195">
        <v>230</v>
      </c>
      <c r="C199" s="196">
        <v>44742</v>
      </c>
      <c r="D199" s="195" t="s">
        <v>134</v>
      </c>
      <c r="E199" s="195" t="s">
        <v>93</v>
      </c>
      <c r="F199" s="195" t="s">
        <v>97</v>
      </c>
      <c r="G199" s="195" t="s">
        <v>44</v>
      </c>
      <c r="H199" s="197" t="s">
        <v>293</v>
      </c>
      <c r="I199" s="207">
        <v>3</v>
      </c>
      <c r="J199" s="208">
        <v>3</v>
      </c>
      <c r="K199" s="208"/>
      <c r="L199" s="208">
        <v>3</v>
      </c>
      <c r="M199" s="208">
        <v>5</v>
      </c>
      <c r="N199" s="208"/>
      <c r="O199" s="207">
        <v>3</v>
      </c>
      <c r="P199" s="209">
        <v>3</v>
      </c>
      <c r="Q199" s="207">
        <v>4</v>
      </c>
      <c r="R199" s="209">
        <v>2</v>
      </c>
      <c r="S199" s="208"/>
      <c r="T199" s="208">
        <v>5</v>
      </c>
      <c r="U199" s="208">
        <v>5</v>
      </c>
      <c r="V199" s="210">
        <v>5</v>
      </c>
      <c r="W199" s="210">
        <v>3</v>
      </c>
      <c r="X199" s="62"/>
      <c r="Y199" s="62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59"/>
      <c r="AS199" s="59"/>
      <c r="AT199" s="59"/>
      <c r="AU199" s="59"/>
      <c r="AV199" s="59"/>
      <c r="AW199" s="59"/>
      <c r="AX199" s="59"/>
      <c r="AY199" s="59"/>
      <c r="AZ199" s="60"/>
      <c r="BA199" s="60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61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60"/>
    </row>
    <row r="200" spans="2:87" ht="30" customHeight="1">
      <c r="B200" s="195">
        <v>233</v>
      </c>
      <c r="C200" s="196">
        <v>44742</v>
      </c>
      <c r="D200" s="195" t="s">
        <v>134</v>
      </c>
      <c r="E200" s="195" t="s">
        <v>95</v>
      </c>
      <c r="F200" s="195" t="s">
        <v>96</v>
      </c>
      <c r="G200" s="195" t="s">
        <v>20</v>
      </c>
      <c r="H200" s="197" t="s">
        <v>60</v>
      </c>
      <c r="I200" s="207">
        <v>5</v>
      </c>
      <c r="J200" s="208">
        <v>3</v>
      </c>
      <c r="K200" s="208">
        <v>1</v>
      </c>
      <c r="L200" s="208">
        <v>3</v>
      </c>
      <c r="M200" s="208">
        <v>4</v>
      </c>
      <c r="N200" s="208">
        <v>1</v>
      </c>
      <c r="O200" s="207">
        <v>2</v>
      </c>
      <c r="P200" s="209">
        <v>4</v>
      </c>
      <c r="Q200" s="207">
        <v>3</v>
      </c>
      <c r="R200" s="209">
        <v>1</v>
      </c>
      <c r="S200" s="208">
        <v>2</v>
      </c>
      <c r="T200" s="208">
        <v>2</v>
      </c>
      <c r="U200" s="208">
        <v>2</v>
      </c>
      <c r="V200" s="210">
        <v>4</v>
      </c>
      <c r="W200" s="210">
        <v>3</v>
      </c>
      <c r="X200" s="62"/>
      <c r="Y200" s="62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59"/>
      <c r="AS200" s="59"/>
      <c r="AT200" s="59"/>
      <c r="AU200" s="59"/>
      <c r="AV200" s="59"/>
      <c r="AW200" s="59"/>
      <c r="AX200" s="59"/>
      <c r="AY200" s="59"/>
      <c r="AZ200" s="60"/>
      <c r="BA200" s="60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61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60"/>
    </row>
    <row r="201" spans="2:87" ht="30" customHeight="1">
      <c r="B201" s="195">
        <v>236</v>
      </c>
      <c r="C201" s="196">
        <v>44742</v>
      </c>
      <c r="D201" s="195" t="s">
        <v>134</v>
      </c>
      <c r="E201" s="195" t="s">
        <v>94</v>
      </c>
      <c r="F201" s="195" t="s">
        <v>96</v>
      </c>
      <c r="G201" s="195" t="s">
        <v>159</v>
      </c>
      <c r="H201" s="197" t="s">
        <v>64</v>
      </c>
      <c r="I201" s="207">
        <v>4</v>
      </c>
      <c r="J201" s="208">
        <v>5</v>
      </c>
      <c r="K201" s="208">
        <v>4</v>
      </c>
      <c r="L201" s="208">
        <v>3</v>
      </c>
      <c r="M201" s="208">
        <v>4</v>
      </c>
      <c r="N201" s="208">
        <v>3</v>
      </c>
      <c r="O201" s="207">
        <v>3</v>
      </c>
      <c r="P201" s="209"/>
      <c r="Q201" s="207">
        <v>4</v>
      </c>
      <c r="R201" s="209">
        <v>3</v>
      </c>
      <c r="S201" s="208">
        <v>3</v>
      </c>
      <c r="T201" s="208">
        <v>3</v>
      </c>
      <c r="U201" s="208">
        <v>3</v>
      </c>
      <c r="V201" s="210">
        <v>5</v>
      </c>
      <c r="W201" s="210">
        <v>3</v>
      </c>
      <c r="X201" s="62"/>
      <c r="Y201" s="62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59"/>
      <c r="AS201" s="59"/>
      <c r="AT201" s="59"/>
      <c r="AU201" s="59"/>
      <c r="AV201" s="59"/>
      <c r="AW201" s="59"/>
      <c r="AX201" s="59"/>
      <c r="AY201" s="59"/>
      <c r="AZ201" s="60"/>
      <c r="BA201" s="60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61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60"/>
    </row>
    <row r="202" spans="2:87" ht="30" customHeight="1">
      <c r="B202" s="195">
        <v>238</v>
      </c>
      <c r="C202" s="196">
        <v>44742</v>
      </c>
      <c r="D202" s="195" t="s">
        <v>134</v>
      </c>
      <c r="E202" s="195" t="s">
        <v>94</v>
      </c>
      <c r="F202" s="195" t="s">
        <v>97</v>
      </c>
      <c r="G202" s="195" t="s">
        <v>161</v>
      </c>
      <c r="H202" s="197" t="s">
        <v>89</v>
      </c>
      <c r="I202" s="207">
        <v>2</v>
      </c>
      <c r="J202" s="208">
        <v>4</v>
      </c>
      <c r="K202" s="208">
        <v>3</v>
      </c>
      <c r="L202" s="208">
        <v>4</v>
      </c>
      <c r="M202" s="208">
        <v>3</v>
      </c>
      <c r="N202" s="208">
        <v>2</v>
      </c>
      <c r="O202" s="207">
        <v>3</v>
      </c>
      <c r="P202" s="209">
        <v>2</v>
      </c>
      <c r="Q202" s="207">
        <v>3</v>
      </c>
      <c r="R202" s="209">
        <v>2</v>
      </c>
      <c r="S202" s="208">
        <v>4</v>
      </c>
      <c r="T202" s="208">
        <v>3</v>
      </c>
      <c r="U202" s="208">
        <v>3</v>
      </c>
      <c r="V202" s="210">
        <v>4</v>
      </c>
      <c r="W202" s="210">
        <v>3</v>
      </c>
      <c r="X202" s="62"/>
      <c r="Y202" s="62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59"/>
      <c r="AS202" s="59"/>
      <c r="AT202" s="59"/>
      <c r="AU202" s="59"/>
      <c r="AV202" s="59"/>
      <c r="AW202" s="59"/>
      <c r="AX202" s="59"/>
      <c r="AY202" s="59"/>
      <c r="AZ202" s="60"/>
      <c r="BA202" s="60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61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60"/>
    </row>
    <row r="203" spans="2:87" ht="30" customHeight="1">
      <c r="B203" s="195">
        <v>239</v>
      </c>
      <c r="C203" s="196">
        <v>44742</v>
      </c>
      <c r="D203" s="195" t="s">
        <v>134</v>
      </c>
      <c r="E203" s="195" t="s">
        <v>95</v>
      </c>
      <c r="F203" s="195" t="s">
        <v>96</v>
      </c>
      <c r="G203" s="195" t="s">
        <v>32</v>
      </c>
      <c r="H203" s="197" t="s">
        <v>61</v>
      </c>
      <c r="I203" s="207">
        <v>4</v>
      </c>
      <c r="J203" s="208">
        <v>4</v>
      </c>
      <c r="K203" s="208"/>
      <c r="L203" s="208">
        <v>4</v>
      </c>
      <c r="M203" s="208"/>
      <c r="N203" s="208"/>
      <c r="O203" s="207">
        <v>3</v>
      </c>
      <c r="P203" s="209">
        <v>3</v>
      </c>
      <c r="Q203" s="207">
        <v>4</v>
      </c>
      <c r="R203" s="209">
        <v>3</v>
      </c>
      <c r="S203" s="208"/>
      <c r="T203" s="208"/>
      <c r="U203" s="208"/>
      <c r="V203" s="210">
        <v>4</v>
      </c>
      <c r="W203" s="210">
        <v>3</v>
      </c>
      <c r="X203" s="62"/>
      <c r="Y203" s="62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59"/>
      <c r="AS203" s="59"/>
      <c r="AT203" s="59"/>
      <c r="AU203" s="59"/>
      <c r="AV203" s="59"/>
      <c r="AW203" s="59"/>
      <c r="AX203" s="59"/>
      <c r="AY203" s="59"/>
      <c r="AZ203" s="60"/>
      <c r="BA203" s="60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61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60"/>
    </row>
    <row r="204" spans="2:87" ht="30" customHeight="1">
      <c r="B204" s="195">
        <v>240</v>
      </c>
      <c r="C204" s="196">
        <v>44742</v>
      </c>
      <c r="D204" s="195" t="s">
        <v>134</v>
      </c>
      <c r="E204" s="195" t="s">
        <v>95</v>
      </c>
      <c r="F204" s="195" t="s">
        <v>96</v>
      </c>
      <c r="G204" s="195" t="s">
        <v>136</v>
      </c>
      <c r="H204" s="197" t="s">
        <v>85</v>
      </c>
      <c r="I204" s="207">
        <v>5</v>
      </c>
      <c r="J204" s="208">
        <v>4</v>
      </c>
      <c r="K204" s="208"/>
      <c r="L204" s="208">
        <v>4</v>
      </c>
      <c r="M204" s="208">
        <v>5</v>
      </c>
      <c r="N204" s="208"/>
      <c r="O204" s="207">
        <v>5</v>
      </c>
      <c r="P204" s="209">
        <v>5</v>
      </c>
      <c r="Q204" s="207">
        <v>5</v>
      </c>
      <c r="R204" s="209">
        <v>5</v>
      </c>
      <c r="S204" s="208">
        <v>5</v>
      </c>
      <c r="T204" s="208">
        <v>5</v>
      </c>
      <c r="U204" s="208">
        <v>5</v>
      </c>
      <c r="V204" s="210">
        <v>5</v>
      </c>
      <c r="W204" s="210">
        <v>5</v>
      </c>
      <c r="X204" s="62"/>
      <c r="Y204" s="62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59"/>
      <c r="AS204" s="59"/>
      <c r="AT204" s="59"/>
      <c r="AU204" s="59"/>
      <c r="AV204" s="59"/>
      <c r="AW204" s="59"/>
      <c r="AX204" s="59"/>
      <c r="AY204" s="59"/>
      <c r="AZ204" s="60"/>
      <c r="BA204" s="60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61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60"/>
    </row>
    <row r="205" spans="2:87" ht="30" customHeight="1">
      <c r="B205" s="195">
        <v>241</v>
      </c>
      <c r="C205" s="196">
        <v>44742</v>
      </c>
      <c r="D205" s="195" t="s">
        <v>134</v>
      </c>
      <c r="E205" s="195" t="s">
        <v>95</v>
      </c>
      <c r="F205" s="195" t="s">
        <v>96</v>
      </c>
      <c r="G205" s="195" t="s">
        <v>136</v>
      </c>
      <c r="H205" s="197" t="s">
        <v>85</v>
      </c>
      <c r="I205" s="207">
        <v>2</v>
      </c>
      <c r="J205" s="208">
        <v>3</v>
      </c>
      <c r="K205" s="208"/>
      <c r="L205" s="208">
        <v>3</v>
      </c>
      <c r="M205" s="208">
        <v>2</v>
      </c>
      <c r="N205" s="208">
        <v>1</v>
      </c>
      <c r="O205" s="207">
        <v>3</v>
      </c>
      <c r="P205" s="209">
        <v>2</v>
      </c>
      <c r="Q205" s="207">
        <v>2</v>
      </c>
      <c r="R205" s="209">
        <v>1</v>
      </c>
      <c r="S205" s="208"/>
      <c r="T205" s="208">
        <v>2</v>
      </c>
      <c r="U205" s="208"/>
      <c r="V205" s="210"/>
      <c r="W205" s="210">
        <v>2</v>
      </c>
      <c r="X205" s="62"/>
      <c r="Y205" s="62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59"/>
      <c r="AS205" s="59"/>
      <c r="AT205" s="59"/>
      <c r="AU205" s="59"/>
      <c r="AV205" s="59"/>
      <c r="AW205" s="59"/>
      <c r="AX205" s="59"/>
      <c r="AY205" s="59"/>
      <c r="AZ205" s="60"/>
      <c r="BA205" s="60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61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60"/>
    </row>
    <row r="206" spans="2:87" ht="30" customHeight="1">
      <c r="B206" s="195">
        <v>242</v>
      </c>
      <c r="C206" s="196">
        <v>44742</v>
      </c>
      <c r="D206" s="195" t="s">
        <v>134</v>
      </c>
      <c r="E206" s="195" t="s">
        <v>94</v>
      </c>
      <c r="F206" s="195" t="s">
        <v>96</v>
      </c>
      <c r="G206" s="195" t="s">
        <v>159</v>
      </c>
      <c r="H206" s="197" t="s">
        <v>64</v>
      </c>
      <c r="I206" s="207">
        <v>4</v>
      </c>
      <c r="J206" s="208">
        <v>4</v>
      </c>
      <c r="K206" s="208">
        <v>4</v>
      </c>
      <c r="L206" s="208">
        <v>4</v>
      </c>
      <c r="M206" s="208">
        <v>4</v>
      </c>
      <c r="N206" s="208">
        <v>4</v>
      </c>
      <c r="O206" s="207">
        <v>4</v>
      </c>
      <c r="P206" s="209">
        <v>4</v>
      </c>
      <c r="Q206" s="207">
        <v>5</v>
      </c>
      <c r="R206" s="209"/>
      <c r="S206" s="208"/>
      <c r="T206" s="208">
        <v>5</v>
      </c>
      <c r="U206" s="208">
        <v>5</v>
      </c>
      <c r="V206" s="210">
        <v>4</v>
      </c>
      <c r="W206" s="210">
        <v>4</v>
      </c>
      <c r="X206" s="62"/>
      <c r="Y206" s="62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59"/>
      <c r="AS206" s="59"/>
      <c r="AT206" s="59"/>
      <c r="AU206" s="59"/>
      <c r="AV206" s="59"/>
      <c r="AW206" s="59"/>
      <c r="AX206" s="59"/>
      <c r="AY206" s="59"/>
      <c r="AZ206" s="60"/>
      <c r="BA206" s="60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61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60"/>
    </row>
    <row r="207" spans="2:87" ht="30" customHeight="1">
      <c r="B207" s="195">
        <v>243</v>
      </c>
      <c r="C207" s="196">
        <v>44742</v>
      </c>
      <c r="D207" s="195" t="s">
        <v>134</v>
      </c>
      <c r="E207" s="195" t="s">
        <v>94</v>
      </c>
      <c r="F207" s="195" t="s">
        <v>97</v>
      </c>
      <c r="G207" s="195" t="s">
        <v>34</v>
      </c>
      <c r="H207" s="197" t="s">
        <v>72</v>
      </c>
      <c r="I207" s="207"/>
      <c r="J207" s="208"/>
      <c r="K207" s="208"/>
      <c r="L207" s="208"/>
      <c r="M207" s="208">
        <v>5</v>
      </c>
      <c r="N207" s="208"/>
      <c r="O207" s="207"/>
      <c r="P207" s="209"/>
      <c r="Q207" s="207"/>
      <c r="R207" s="209"/>
      <c r="S207" s="208"/>
      <c r="T207" s="208"/>
      <c r="U207" s="208"/>
      <c r="V207" s="210"/>
      <c r="W207" s="210"/>
      <c r="X207" s="62"/>
      <c r="Y207" s="62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59"/>
      <c r="AS207" s="59"/>
      <c r="AT207" s="59"/>
      <c r="AU207" s="59"/>
      <c r="AV207" s="59"/>
      <c r="AW207" s="59"/>
      <c r="AX207" s="59"/>
      <c r="AY207" s="59"/>
      <c r="AZ207" s="60"/>
      <c r="BA207" s="60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61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60"/>
    </row>
    <row r="208" spans="2:87" ht="30" customHeight="1">
      <c r="B208" s="195">
        <v>245</v>
      </c>
      <c r="C208" s="196">
        <v>44742</v>
      </c>
      <c r="D208" s="195" t="s">
        <v>134</v>
      </c>
      <c r="E208" s="195" t="s">
        <v>95</v>
      </c>
      <c r="F208" s="195" t="s">
        <v>96</v>
      </c>
      <c r="G208" s="195" t="s">
        <v>42</v>
      </c>
      <c r="H208" s="197" t="s">
        <v>58</v>
      </c>
      <c r="I208" s="207">
        <v>4</v>
      </c>
      <c r="J208" s="208">
        <v>3</v>
      </c>
      <c r="K208" s="208">
        <v>4</v>
      </c>
      <c r="L208" s="208">
        <v>4</v>
      </c>
      <c r="M208" s="208">
        <v>5</v>
      </c>
      <c r="N208" s="208">
        <v>2</v>
      </c>
      <c r="O208" s="207">
        <v>3</v>
      </c>
      <c r="P208" s="209">
        <v>3</v>
      </c>
      <c r="Q208" s="207">
        <v>4</v>
      </c>
      <c r="R208" s="209">
        <v>2</v>
      </c>
      <c r="S208" s="208">
        <v>5</v>
      </c>
      <c r="T208" s="208">
        <v>1</v>
      </c>
      <c r="U208" s="208">
        <v>2</v>
      </c>
      <c r="V208" s="210">
        <v>4</v>
      </c>
      <c r="W208" s="210">
        <v>3</v>
      </c>
      <c r="X208" s="62"/>
      <c r="Y208" s="62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59"/>
      <c r="AS208" s="59"/>
      <c r="AT208" s="59"/>
      <c r="AU208" s="59"/>
      <c r="AV208" s="59"/>
      <c r="AW208" s="59"/>
      <c r="AX208" s="59"/>
      <c r="AY208" s="59"/>
      <c r="AZ208" s="60"/>
      <c r="BA208" s="60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61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60"/>
    </row>
    <row r="209" spans="2:87" ht="30" customHeight="1">
      <c r="B209" s="195">
        <v>246</v>
      </c>
      <c r="C209" s="196">
        <v>44742</v>
      </c>
      <c r="D209" s="195" t="s">
        <v>134</v>
      </c>
      <c r="E209" s="195" t="s">
        <v>94</v>
      </c>
      <c r="F209" s="195" t="s">
        <v>96</v>
      </c>
      <c r="G209" s="195" t="s">
        <v>162</v>
      </c>
      <c r="H209" s="197" t="s">
        <v>163</v>
      </c>
      <c r="I209" s="207">
        <v>5</v>
      </c>
      <c r="J209" s="208">
        <v>5</v>
      </c>
      <c r="K209" s="208">
        <v>5</v>
      </c>
      <c r="L209" s="208">
        <v>5</v>
      </c>
      <c r="M209" s="208">
        <v>5</v>
      </c>
      <c r="N209" s="208">
        <v>1</v>
      </c>
      <c r="O209" s="207">
        <v>5</v>
      </c>
      <c r="P209" s="209">
        <v>5</v>
      </c>
      <c r="Q209" s="207">
        <v>5</v>
      </c>
      <c r="R209" s="209">
        <v>4</v>
      </c>
      <c r="S209" s="208">
        <v>5</v>
      </c>
      <c r="T209" s="208">
        <v>5</v>
      </c>
      <c r="U209" s="208">
        <v>5</v>
      </c>
      <c r="V209" s="210">
        <v>5</v>
      </c>
      <c r="W209" s="210">
        <v>5</v>
      </c>
      <c r="X209" s="62"/>
      <c r="Y209" s="62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59"/>
      <c r="AS209" s="59"/>
      <c r="AT209" s="59"/>
      <c r="AU209" s="59"/>
      <c r="AV209" s="59"/>
      <c r="AW209" s="59"/>
      <c r="AX209" s="59"/>
      <c r="AY209" s="59"/>
      <c r="AZ209" s="60"/>
      <c r="BA209" s="60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61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60"/>
    </row>
    <row r="210" spans="2:87" ht="30" customHeight="1">
      <c r="B210" s="195">
        <v>248</v>
      </c>
      <c r="C210" s="196">
        <v>44742</v>
      </c>
      <c r="D210" s="195" t="s">
        <v>134</v>
      </c>
      <c r="E210" s="195" t="s">
        <v>94</v>
      </c>
      <c r="F210" s="195" t="s">
        <v>97</v>
      </c>
      <c r="G210" s="195" t="s">
        <v>22</v>
      </c>
      <c r="H210" s="197" t="s">
        <v>67</v>
      </c>
      <c r="I210" s="207">
        <v>2</v>
      </c>
      <c r="J210" s="208">
        <v>4</v>
      </c>
      <c r="K210" s="208">
        <v>3</v>
      </c>
      <c r="L210" s="208">
        <v>2</v>
      </c>
      <c r="M210" s="208">
        <v>4</v>
      </c>
      <c r="N210" s="208">
        <v>1</v>
      </c>
      <c r="O210" s="207">
        <v>3</v>
      </c>
      <c r="P210" s="209">
        <v>3</v>
      </c>
      <c r="Q210" s="207">
        <v>4</v>
      </c>
      <c r="R210" s="209">
        <v>4</v>
      </c>
      <c r="S210" s="208">
        <v>4</v>
      </c>
      <c r="T210" s="208">
        <v>5</v>
      </c>
      <c r="U210" s="208">
        <v>5</v>
      </c>
      <c r="V210" s="210">
        <v>5</v>
      </c>
      <c r="W210" s="210">
        <v>4</v>
      </c>
      <c r="X210" s="62"/>
      <c r="Y210" s="62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59"/>
      <c r="AS210" s="59"/>
      <c r="AT210" s="59"/>
      <c r="AU210" s="59"/>
      <c r="AV210" s="59"/>
      <c r="AW210" s="59"/>
      <c r="AX210" s="59"/>
      <c r="AY210" s="59"/>
      <c r="AZ210" s="60"/>
      <c r="BA210" s="60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61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60"/>
    </row>
    <row r="211" spans="2:87" ht="30" customHeight="1">
      <c r="B211" s="195">
        <v>249</v>
      </c>
      <c r="C211" s="196">
        <v>44742</v>
      </c>
      <c r="D211" s="195" t="s">
        <v>134</v>
      </c>
      <c r="E211" s="195" t="s">
        <v>94</v>
      </c>
      <c r="F211" s="195" t="s">
        <v>97</v>
      </c>
      <c r="G211" s="195" t="s">
        <v>23</v>
      </c>
      <c r="H211" s="197" t="s">
        <v>82</v>
      </c>
      <c r="I211" s="207">
        <v>5</v>
      </c>
      <c r="J211" s="208">
        <v>5</v>
      </c>
      <c r="K211" s="208">
        <v>5</v>
      </c>
      <c r="L211" s="208">
        <v>5</v>
      </c>
      <c r="M211" s="208">
        <v>4</v>
      </c>
      <c r="N211" s="208">
        <v>4</v>
      </c>
      <c r="O211" s="207">
        <v>3</v>
      </c>
      <c r="P211" s="209">
        <v>4</v>
      </c>
      <c r="Q211" s="207">
        <v>3</v>
      </c>
      <c r="R211" s="209">
        <v>2</v>
      </c>
      <c r="S211" s="208">
        <v>5</v>
      </c>
      <c r="T211" s="208">
        <v>5</v>
      </c>
      <c r="U211" s="208">
        <v>5</v>
      </c>
      <c r="V211" s="210">
        <v>4</v>
      </c>
      <c r="W211" s="210">
        <v>4</v>
      </c>
      <c r="X211" s="62"/>
      <c r="Y211" s="62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59"/>
      <c r="AS211" s="59"/>
      <c r="AT211" s="59"/>
      <c r="AU211" s="59"/>
      <c r="AV211" s="59"/>
      <c r="AW211" s="59"/>
      <c r="AX211" s="59"/>
      <c r="AY211" s="59"/>
      <c r="AZ211" s="60"/>
      <c r="BA211" s="60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61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60"/>
    </row>
    <row r="212" spans="2:87" ht="30" customHeight="1">
      <c r="B212" s="195">
        <v>250</v>
      </c>
      <c r="C212" s="196">
        <v>44742</v>
      </c>
      <c r="D212" s="195" t="s">
        <v>134</v>
      </c>
      <c r="E212" s="195" t="s">
        <v>95</v>
      </c>
      <c r="F212" s="195" t="s">
        <v>96</v>
      </c>
      <c r="G212" s="195" t="s">
        <v>42</v>
      </c>
      <c r="H212" s="197" t="s">
        <v>58</v>
      </c>
      <c r="I212" s="207">
        <v>5</v>
      </c>
      <c r="J212" s="208">
        <v>5</v>
      </c>
      <c r="K212" s="208">
        <v>3</v>
      </c>
      <c r="L212" s="208">
        <v>5</v>
      </c>
      <c r="M212" s="208">
        <v>4</v>
      </c>
      <c r="N212" s="208">
        <v>3</v>
      </c>
      <c r="O212" s="207">
        <v>2</v>
      </c>
      <c r="P212" s="209">
        <v>4</v>
      </c>
      <c r="Q212" s="207">
        <v>5</v>
      </c>
      <c r="R212" s="209">
        <v>3</v>
      </c>
      <c r="S212" s="208">
        <v>5</v>
      </c>
      <c r="T212" s="208">
        <v>4</v>
      </c>
      <c r="U212" s="208">
        <v>4</v>
      </c>
      <c r="V212" s="210">
        <v>5</v>
      </c>
      <c r="W212" s="210">
        <v>5</v>
      </c>
      <c r="X212" s="62"/>
      <c r="Y212" s="62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59"/>
      <c r="AS212" s="59"/>
      <c r="AT212" s="59"/>
      <c r="AU212" s="59"/>
      <c r="AV212" s="59"/>
      <c r="AW212" s="59"/>
      <c r="AX212" s="59"/>
      <c r="AY212" s="59"/>
      <c r="AZ212" s="60"/>
      <c r="BA212" s="60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61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60"/>
    </row>
    <row r="213" spans="2:87" ht="30" customHeight="1">
      <c r="B213" s="195">
        <v>252</v>
      </c>
      <c r="C213" s="196">
        <v>44742</v>
      </c>
      <c r="D213" s="195" t="s">
        <v>133</v>
      </c>
      <c r="E213" s="195" t="s">
        <v>94</v>
      </c>
      <c r="F213" s="195" t="s">
        <v>97</v>
      </c>
      <c r="G213" s="195" t="s">
        <v>20</v>
      </c>
      <c r="H213" s="197" t="s">
        <v>60</v>
      </c>
      <c r="I213" s="207">
        <v>4</v>
      </c>
      <c r="J213" s="208"/>
      <c r="K213" s="208"/>
      <c r="L213" s="208">
        <v>3</v>
      </c>
      <c r="M213" s="208">
        <v>2</v>
      </c>
      <c r="N213" s="208"/>
      <c r="O213" s="207">
        <v>3</v>
      </c>
      <c r="P213" s="209">
        <v>3</v>
      </c>
      <c r="Q213" s="207">
        <v>1</v>
      </c>
      <c r="R213" s="209">
        <v>2</v>
      </c>
      <c r="S213" s="208">
        <v>4</v>
      </c>
      <c r="T213" s="208"/>
      <c r="U213" s="208">
        <v>4</v>
      </c>
      <c r="V213" s="210">
        <v>3</v>
      </c>
      <c r="W213" s="210">
        <v>3</v>
      </c>
      <c r="X213" s="62"/>
      <c r="Y213" s="62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59"/>
      <c r="AS213" s="59"/>
      <c r="AT213" s="59"/>
      <c r="AU213" s="59"/>
      <c r="AV213" s="59"/>
      <c r="AW213" s="59"/>
      <c r="AX213" s="59"/>
      <c r="AY213" s="59"/>
      <c r="AZ213" s="60"/>
      <c r="BA213" s="60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61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60"/>
    </row>
    <row r="214" spans="2:87" ht="30" customHeight="1">
      <c r="B214" s="195">
        <v>254</v>
      </c>
      <c r="C214" s="196">
        <v>44742</v>
      </c>
      <c r="D214" s="195" t="s">
        <v>133</v>
      </c>
      <c r="E214" s="195" t="s">
        <v>94</v>
      </c>
      <c r="F214" s="195" t="s">
        <v>97</v>
      </c>
      <c r="G214" s="195" t="s">
        <v>159</v>
      </c>
      <c r="H214" s="197" t="s">
        <v>64</v>
      </c>
      <c r="I214" s="207">
        <v>2</v>
      </c>
      <c r="J214" s="208">
        <v>3</v>
      </c>
      <c r="K214" s="208">
        <v>2</v>
      </c>
      <c r="L214" s="208">
        <v>4</v>
      </c>
      <c r="M214" s="208">
        <v>3</v>
      </c>
      <c r="N214" s="208">
        <v>3</v>
      </c>
      <c r="O214" s="207">
        <v>3</v>
      </c>
      <c r="P214" s="209">
        <v>2</v>
      </c>
      <c r="Q214" s="207">
        <v>5</v>
      </c>
      <c r="R214" s="209">
        <v>3</v>
      </c>
      <c r="S214" s="208">
        <v>4</v>
      </c>
      <c r="T214" s="208">
        <v>2</v>
      </c>
      <c r="U214" s="208">
        <v>2</v>
      </c>
      <c r="V214" s="210">
        <v>3</v>
      </c>
      <c r="W214" s="210">
        <v>3</v>
      </c>
      <c r="X214" s="62"/>
      <c r="Y214" s="62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59"/>
      <c r="AS214" s="59"/>
      <c r="AT214" s="59"/>
      <c r="AU214" s="59"/>
      <c r="AV214" s="59"/>
      <c r="AW214" s="59"/>
      <c r="AX214" s="59"/>
      <c r="AY214" s="59"/>
      <c r="AZ214" s="60"/>
      <c r="BA214" s="60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61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60"/>
    </row>
    <row r="215" spans="2:87" ht="30" customHeight="1">
      <c r="B215" s="195">
        <v>256</v>
      </c>
      <c r="C215" s="196">
        <v>44742</v>
      </c>
      <c r="D215" s="195" t="s">
        <v>134</v>
      </c>
      <c r="E215" s="195" t="s">
        <v>95</v>
      </c>
      <c r="F215" s="195" t="s">
        <v>97</v>
      </c>
      <c r="G215" s="195" t="s">
        <v>20</v>
      </c>
      <c r="H215" s="197" t="s">
        <v>60</v>
      </c>
      <c r="I215" s="207">
        <v>4</v>
      </c>
      <c r="J215" s="208">
        <v>4</v>
      </c>
      <c r="K215" s="208">
        <v>3</v>
      </c>
      <c r="L215" s="208">
        <v>4</v>
      </c>
      <c r="M215" s="208">
        <v>3</v>
      </c>
      <c r="N215" s="208">
        <v>2</v>
      </c>
      <c r="O215" s="207">
        <v>4</v>
      </c>
      <c r="P215" s="209">
        <v>4</v>
      </c>
      <c r="Q215" s="207"/>
      <c r="R215" s="209"/>
      <c r="S215" s="208"/>
      <c r="T215" s="208"/>
      <c r="U215" s="208"/>
      <c r="V215" s="210"/>
      <c r="W215" s="210"/>
      <c r="X215" s="62"/>
      <c r="Y215" s="62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59"/>
      <c r="AS215" s="59"/>
      <c r="AT215" s="59"/>
      <c r="AU215" s="59"/>
      <c r="AV215" s="59"/>
      <c r="AW215" s="59"/>
      <c r="AX215" s="59"/>
      <c r="AY215" s="59"/>
      <c r="AZ215" s="60"/>
      <c r="BA215" s="60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61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60"/>
    </row>
    <row r="216" spans="2:87" ht="30" customHeight="1">
      <c r="B216" s="195">
        <v>257</v>
      </c>
      <c r="C216" s="196">
        <v>44742</v>
      </c>
      <c r="D216" s="195" t="s">
        <v>134</v>
      </c>
      <c r="E216" s="195" t="s">
        <v>93</v>
      </c>
      <c r="F216" s="195" t="s">
        <v>97</v>
      </c>
      <c r="G216" s="195" t="s">
        <v>136</v>
      </c>
      <c r="H216" s="197" t="s">
        <v>85</v>
      </c>
      <c r="I216" s="207">
        <v>1</v>
      </c>
      <c r="J216" s="208"/>
      <c r="K216" s="208"/>
      <c r="L216" s="208"/>
      <c r="M216" s="208">
        <v>4</v>
      </c>
      <c r="N216" s="208">
        <v>2</v>
      </c>
      <c r="O216" s="207"/>
      <c r="P216" s="209"/>
      <c r="Q216" s="207"/>
      <c r="R216" s="209"/>
      <c r="S216" s="208">
        <v>4</v>
      </c>
      <c r="T216" s="208"/>
      <c r="U216" s="208"/>
      <c r="V216" s="210">
        <v>3</v>
      </c>
      <c r="W216" s="210">
        <v>2</v>
      </c>
      <c r="X216" s="62"/>
      <c r="Y216" s="62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59"/>
      <c r="AS216" s="59"/>
      <c r="AT216" s="59"/>
      <c r="AU216" s="59"/>
      <c r="AV216" s="59"/>
      <c r="AW216" s="59"/>
      <c r="AX216" s="59"/>
      <c r="AY216" s="59"/>
      <c r="AZ216" s="60"/>
      <c r="BA216" s="60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61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60"/>
    </row>
    <row r="217" spans="2:87" ht="30" customHeight="1">
      <c r="B217" s="195">
        <v>258</v>
      </c>
      <c r="C217" s="196">
        <v>44742</v>
      </c>
      <c r="D217" s="195" t="s">
        <v>134</v>
      </c>
      <c r="E217" s="195" t="s">
        <v>95</v>
      </c>
      <c r="F217" s="195" t="s">
        <v>97</v>
      </c>
      <c r="G217" s="195" t="s">
        <v>26</v>
      </c>
      <c r="H217" s="197" t="s">
        <v>71</v>
      </c>
      <c r="I217" s="207">
        <v>5</v>
      </c>
      <c r="J217" s="208">
        <v>5</v>
      </c>
      <c r="K217" s="208">
        <v>4</v>
      </c>
      <c r="L217" s="208">
        <v>4</v>
      </c>
      <c r="M217" s="208">
        <v>5</v>
      </c>
      <c r="N217" s="208"/>
      <c r="O217" s="207">
        <v>5</v>
      </c>
      <c r="P217" s="209">
        <v>5</v>
      </c>
      <c r="Q217" s="207">
        <v>5</v>
      </c>
      <c r="R217" s="209">
        <v>4</v>
      </c>
      <c r="S217" s="208">
        <v>3</v>
      </c>
      <c r="T217" s="208">
        <v>5</v>
      </c>
      <c r="U217" s="208">
        <v>5</v>
      </c>
      <c r="V217" s="210">
        <v>5</v>
      </c>
      <c r="W217" s="210">
        <v>5</v>
      </c>
      <c r="X217" s="62"/>
      <c r="Y217" s="62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59"/>
      <c r="AS217" s="59"/>
      <c r="AT217" s="59"/>
      <c r="AU217" s="59"/>
      <c r="AV217" s="59"/>
      <c r="AW217" s="59"/>
      <c r="AX217" s="59"/>
      <c r="AY217" s="59"/>
      <c r="AZ217" s="60"/>
      <c r="BA217" s="60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61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60"/>
    </row>
    <row r="218" spans="2:87" ht="30" customHeight="1">
      <c r="B218" s="195">
        <v>259</v>
      </c>
      <c r="C218" s="196">
        <v>44742</v>
      </c>
      <c r="D218" s="195" t="s">
        <v>134</v>
      </c>
      <c r="E218" s="195" t="s">
        <v>94</v>
      </c>
      <c r="F218" s="195" t="s">
        <v>97</v>
      </c>
      <c r="G218" s="195" t="s">
        <v>40</v>
      </c>
      <c r="H218" s="197" t="s">
        <v>84</v>
      </c>
      <c r="I218" s="207">
        <v>3</v>
      </c>
      <c r="J218" s="208">
        <v>4</v>
      </c>
      <c r="K218" s="208">
        <v>4</v>
      </c>
      <c r="L218" s="208">
        <v>4</v>
      </c>
      <c r="M218" s="208">
        <v>5</v>
      </c>
      <c r="N218" s="208">
        <v>4</v>
      </c>
      <c r="O218" s="207">
        <v>4</v>
      </c>
      <c r="P218" s="209">
        <v>4</v>
      </c>
      <c r="Q218" s="207">
        <v>3</v>
      </c>
      <c r="R218" s="209">
        <v>3</v>
      </c>
      <c r="S218" s="208">
        <v>4</v>
      </c>
      <c r="T218" s="208">
        <v>1</v>
      </c>
      <c r="U218" s="208">
        <v>4</v>
      </c>
      <c r="V218" s="210">
        <v>5</v>
      </c>
      <c r="W218" s="210">
        <v>4</v>
      </c>
      <c r="X218" s="62"/>
      <c r="Y218" s="62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59"/>
      <c r="AS218" s="59"/>
      <c r="AT218" s="59"/>
      <c r="AU218" s="59"/>
      <c r="AV218" s="59"/>
      <c r="AW218" s="59"/>
      <c r="AX218" s="59"/>
      <c r="AY218" s="59"/>
      <c r="AZ218" s="60"/>
      <c r="BA218" s="60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61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60"/>
    </row>
    <row r="219" spans="2:87" ht="30" customHeight="1">
      <c r="B219" s="195">
        <v>260</v>
      </c>
      <c r="C219" s="196">
        <v>44742</v>
      </c>
      <c r="D219" s="195" t="s">
        <v>134</v>
      </c>
      <c r="E219" s="195" t="s">
        <v>94</v>
      </c>
      <c r="F219" s="195" t="s">
        <v>97</v>
      </c>
      <c r="G219" s="195" t="s">
        <v>35</v>
      </c>
      <c r="H219" s="197" t="s">
        <v>56</v>
      </c>
      <c r="I219" s="207">
        <v>5</v>
      </c>
      <c r="J219" s="208">
        <v>5</v>
      </c>
      <c r="K219" s="208">
        <v>5</v>
      </c>
      <c r="L219" s="208">
        <v>5</v>
      </c>
      <c r="M219" s="208">
        <v>5</v>
      </c>
      <c r="N219" s="208">
        <v>3</v>
      </c>
      <c r="O219" s="207">
        <v>5</v>
      </c>
      <c r="P219" s="209">
        <v>5</v>
      </c>
      <c r="Q219" s="207">
        <v>5</v>
      </c>
      <c r="R219" s="209">
        <v>3</v>
      </c>
      <c r="S219" s="208">
        <v>4</v>
      </c>
      <c r="T219" s="208">
        <v>5</v>
      </c>
      <c r="U219" s="208">
        <v>5</v>
      </c>
      <c r="V219" s="210">
        <v>5</v>
      </c>
      <c r="W219" s="210">
        <v>5</v>
      </c>
      <c r="X219" s="62"/>
      <c r="Y219" s="62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59"/>
      <c r="AS219" s="59"/>
      <c r="AT219" s="59"/>
      <c r="AU219" s="59"/>
      <c r="AV219" s="59"/>
      <c r="AW219" s="59"/>
      <c r="AX219" s="59"/>
      <c r="AY219" s="59"/>
      <c r="AZ219" s="60"/>
      <c r="BA219" s="60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61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60"/>
    </row>
    <row r="220" spans="2:87" ht="30" customHeight="1">
      <c r="B220" s="195">
        <v>262</v>
      </c>
      <c r="C220" s="196">
        <v>44742</v>
      </c>
      <c r="D220" s="195" t="s">
        <v>134</v>
      </c>
      <c r="E220" s="195" t="s">
        <v>95</v>
      </c>
      <c r="F220" s="195" t="s">
        <v>96</v>
      </c>
      <c r="G220" s="195" t="s">
        <v>33</v>
      </c>
      <c r="H220" s="197" t="s">
        <v>57</v>
      </c>
      <c r="I220" s="207">
        <v>5</v>
      </c>
      <c r="J220" s="208">
        <v>5</v>
      </c>
      <c r="K220" s="208">
        <v>4</v>
      </c>
      <c r="L220" s="208">
        <v>4</v>
      </c>
      <c r="M220" s="208">
        <v>5</v>
      </c>
      <c r="N220" s="208">
        <v>4</v>
      </c>
      <c r="O220" s="207">
        <v>4</v>
      </c>
      <c r="P220" s="209">
        <v>5</v>
      </c>
      <c r="Q220" s="207">
        <v>4</v>
      </c>
      <c r="R220" s="209">
        <v>4</v>
      </c>
      <c r="S220" s="208">
        <v>4</v>
      </c>
      <c r="T220" s="208">
        <v>4</v>
      </c>
      <c r="U220" s="208">
        <v>4</v>
      </c>
      <c r="V220" s="210">
        <v>4</v>
      </c>
      <c r="W220" s="210">
        <v>4</v>
      </c>
      <c r="X220" s="62"/>
      <c r="Y220" s="62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59"/>
      <c r="AS220" s="59"/>
      <c r="AT220" s="59"/>
      <c r="AU220" s="59"/>
      <c r="AV220" s="59"/>
      <c r="AW220" s="59"/>
      <c r="AX220" s="59"/>
      <c r="AY220" s="59"/>
      <c r="AZ220" s="60"/>
      <c r="BA220" s="60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61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60"/>
    </row>
    <row r="221" spans="2:87" ht="30" customHeight="1">
      <c r="B221" s="195">
        <v>264</v>
      </c>
      <c r="C221" s="196">
        <v>44742</v>
      </c>
      <c r="D221" s="195" t="s">
        <v>134</v>
      </c>
      <c r="E221" s="195" t="s">
        <v>94</v>
      </c>
      <c r="F221" s="195" t="s">
        <v>96</v>
      </c>
      <c r="G221" s="195" t="s">
        <v>20</v>
      </c>
      <c r="H221" s="197" t="s">
        <v>60</v>
      </c>
      <c r="I221" s="207">
        <v>5</v>
      </c>
      <c r="J221" s="208">
        <v>5</v>
      </c>
      <c r="K221" s="208">
        <v>5</v>
      </c>
      <c r="L221" s="208">
        <v>5</v>
      </c>
      <c r="M221" s="208">
        <v>4</v>
      </c>
      <c r="N221" s="208">
        <v>5</v>
      </c>
      <c r="O221" s="207">
        <v>5</v>
      </c>
      <c r="P221" s="209">
        <v>5</v>
      </c>
      <c r="Q221" s="207">
        <v>5</v>
      </c>
      <c r="R221" s="209">
        <v>4</v>
      </c>
      <c r="S221" s="208">
        <v>5</v>
      </c>
      <c r="T221" s="208">
        <v>4</v>
      </c>
      <c r="U221" s="208">
        <v>5</v>
      </c>
      <c r="V221" s="210">
        <v>5</v>
      </c>
      <c r="W221" s="210">
        <v>5</v>
      </c>
      <c r="X221" s="62"/>
      <c r="Y221" s="62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59"/>
      <c r="AS221" s="59"/>
      <c r="AT221" s="59"/>
      <c r="AU221" s="59"/>
      <c r="AV221" s="59"/>
      <c r="AW221" s="59"/>
      <c r="AX221" s="59"/>
      <c r="AY221" s="59"/>
      <c r="AZ221" s="60"/>
      <c r="BA221" s="60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61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60"/>
    </row>
    <row r="222" spans="2:87" ht="30" customHeight="1">
      <c r="B222" s="195">
        <v>265</v>
      </c>
      <c r="C222" s="196">
        <v>44742</v>
      </c>
      <c r="D222" s="195" t="s">
        <v>134</v>
      </c>
      <c r="E222" s="195" t="s">
        <v>95</v>
      </c>
      <c r="F222" s="195" t="s">
        <v>97</v>
      </c>
      <c r="G222" s="195" t="s">
        <v>28</v>
      </c>
      <c r="H222" s="197" t="s">
        <v>90</v>
      </c>
      <c r="I222" s="207"/>
      <c r="J222" s="208">
        <v>4</v>
      </c>
      <c r="K222" s="208"/>
      <c r="L222" s="208">
        <v>4</v>
      </c>
      <c r="M222" s="208"/>
      <c r="N222" s="208"/>
      <c r="O222" s="207"/>
      <c r="P222" s="209"/>
      <c r="Q222" s="207">
        <v>5</v>
      </c>
      <c r="R222" s="209">
        <v>3</v>
      </c>
      <c r="S222" s="208">
        <v>5</v>
      </c>
      <c r="T222" s="208"/>
      <c r="U222" s="208"/>
      <c r="V222" s="210">
        <v>3</v>
      </c>
      <c r="W222" s="210"/>
      <c r="X222" s="62"/>
      <c r="Y222" s="62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59"/>
      <c r="AS222" s="59"/>
      <c r="AT222" s="59"/>
      <c r="AU222" s="59"/>
      <c r="AV222" s="59"/>
      <c r="AW222" s="59"/>
      <c r="AX222" s="59"/>
      <c r="AY222" s="59"/>
      <c r="AZ222" s="60"/>
      <c r="BA222" s="60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61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60"/>
    </row>
    <row r="223" spans="2:87" ht="30" customHeight="1">
      <c r="B223" s="195">
        <v>266</v>
      </c>
      <c r="C223" s="196">
        <v>44742</v>
      </c>
      <c r="D223" s="195" t="s">
        <v>134</v>
      </c>
      <c r="E223" s="195" t="s">
        <v>95</v>
      </c>
      <c r="F223" s="195" t="s">
        <v>96</v>
      </c>
      <c r="G223" s="195" t="s">
        <v>32</v>
      </c>
      <c r="H223" s="197" t="s">
        <v>61</v>
      </c>
      <c r="I223" s="207">
        <v>5</v>
      </c>
      <c r="J223" s="208">
        <v>5</v>
      </c>
      <c r="K223" s="208">
        <v>5</v>
      </c>
      <c r="L223" s="208">
        <v>5</v>
      </c>
      <c r="M223" s="208">
        <v>5</v>
      </c>
      <c r="N223" s="208">
        <v>3</v>
      </c>
      <c r="O223" s="207">
        <v>5</v>
      </c>
      <c r="P223" s="209">
        <v>5</v>
      </c>
      <c r="Q223" s="207">
        <v>5</v>
      </c>
      <c r="R223" s="209">
        <v>2</v>
      </c>
      <c r="S223" s="208">
        <v>5</v>
      </c>
      <c r="T223" s="208">
        <v>2</v>
      </c>
      <c r="U223" s="208">
        <v>4</v>
      </c>
      <c r="V223" s="210">
        <v>4</v>
      </c>
      <c r="W223" s="210">
        <v>5</v>
      </c>
      <c r="X223" s="62"/>
      <c r="Y223" s="62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59"/>
      <c r="AS223" s="59"/>
      <c r="AT223" s="59"/>
      <c r="AU223" s="59"/>
      <c r="AV223" s="59"/>
      <c r="AW223" s="59"/>
      <c r="AX223" s="59"/>
      <c r="AY223" s="59"/>
      <c r="AZ223" s="60"/>
      <c r="BA223" s="60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61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60"/>
    </row>
    <row r="224" spans="2:87" ht="30" customHeight="1">
      <c r="B224" s="195">
        <v>267</v>
      </c>
      <c r="C224" s="196">
        <v>44742</v>
      </c>
      <c r="D224" s="195" t="s">
        <v>134</v>
      </c>
      <c r="E224" s="195" t="s">
        <v>94</v>
      </c>
      <c r="F224" s="195" t="s">
        <v>97</v>
      </c>
      <c r="G224" s="195" t="s">
        <v>20</v>
      </c>
      <c r="H224" s="197" t="s">
        <v>60</v>
      </c>
      <c r="I224" s="207">
        <v>5</v>
      </c>
      <c r="J224" s="208">
        <v>5</v>
      </c>
      <c r="K224" s="208">
        <v>4</v>
      </c>
      <c r="L224" s="208">
        <v>5</v>
      </c>
      <c r="M224" s="208">
        <v>3</v>
      </c>
      <c r="N224" s="208">
        <v>4</v>
      </c>
      <c r="O224" s="207">
        <v>5</v>
      </c>
      <c r="P224" s="209">
        <v>5</v>
      </c>
      <c r="Q224" s="207">
        <v>5</v>
      </c>
      <c r="R224" s="209">
        <v>4</v>
      </c>
      <c r="S224" s="208">
        <v>5</v>
      </c>
      <c r="T224" s="208">
        <v>5</v>
      </c>
      <c r="U224" s="208">
        <v>5</v>
      </c>
      <c r="V224" s="210">
        <v>5</v>
      </c>
      <c r="W224" s="210">
        <v>4</v>
      </c>
      <c r="X224" s="62"/>
      <c r="Y224" s="62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59"/>
      <c r="AS224" s="59"/>
      <c r="AT224" s="59"/>
      <c r="AU224" s="59"/>
      <c r="AV224" s="59"/>
      <c r="AW224" s="59"/>
      <c r="AX224" s="59"/>
      <c r="AY224" s="59"/>
      <c r="AZ224" s="60"/>
      <c r="BA224" s="60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61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60"/>
    </row>
    <row r="225" spans="2:87" ht="30" customHeight="1">
      <c r="B225" s="195">
        <v>268</v>
      </c>
      <c r="C225" s="196">
        <v>44742</v>
      </c>
      <c r="D225" s="195" t="s">
        <v>134</v>
      </c>
      <c r="E225" s="195" t="s">
        <v>94</v>
      </c>
      <c r="F225" s="195" t="s">
        <v>97</v>
      </c>
      <c r="G225" s="195" t="s">
        <v>160</v>
      </c>
      <c r="H225" s="197" t="s">
        <v>68</v>
      </c>
      <c r="I225" s="207">
        <v>5</v>
      </c>
      <c r="J225" s="208">
        <v>5</v>
      </c>
      <c r="K225" s="208">
        <v>5</v>
      </c>
      <c r="L225" s="208">
        <v>5</v>
      </c>
      <c r="M225" s="208">
        <v>5</v>
      </c>
      <c r="N225" s="208">
        <v>4</v>
      </c>
      <c r="O225" s="207">
        <v>5</v>
      </c>
      <c r="P225" s="209">
        <v>5</v>
      </c>
      <c r="Q225" s="207">
        <v>5</v>
      </c>
      <c r="R225" s="209">
        <v>5</v>
      </c>
      <c r="S225" s="208">
        <v>5</v>
      </c>
      <c r="T225" s="208">
        <v>5</v>
      </c>
      <c r="U225" s="208">
        <v>5</v>
      </c>
      <c r="V225" s="210">
        <v>4</v>
      </c>
      <c r="W225" s="210">
        <v>5</v>
      </c>
      <c r="X225" s="62"/>
      <c r="Y225" s="62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59"/>
      <c r="AS225" s="59"/>
      <c r="AT225" s="59"/>
      <c r="AU225" s="59"/>
      <c r="AV225" s="59"/>
      <c r="AW225" s="59"/>
      <c r="AX225" s="59"/>
      <c r="AY225" s="59"/>
      <c r="AZ225" s="60"/>
      <c r="BA225" s="60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61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60"/>
    </row>
    <row r="226" spans="2:87" ht="30" customHeight="1">
      <c r="B226" s="195">
        <v>270</v>
      </c>
      <c r="C226" s="196">
        <v>44742</v>
      </c>
      <c r="D226" s="195" t="s">
        <v>134</v>
      </c>
      <c r="E226" s="195" t="s">
        <v>94</v>
      </c>
      <c r="F226" s="195" t="s">
        <v>97</v>
      </c>
      <c r="G226" s="195" t="s">
        <v>27</v>
      </c>
      <c r="H226" s="197" t="s">
        <v>63</v>
      </c>
      <c r="I226" s="207">
        <v>5</v>
      </c>
      <c r="J226" s="208">
        <v>5</v>
      </c>
      <c r="K226" s="208">
        <v>5</v>
      </c>
      <c r="L226" s="208">
        <v>5</v>
      </c>
      <c r="M226" s="208">
        <v>5</v>
      </c>
      <c r="N226" s="208">
        <v>3</v>
      </c>
      <c r="O226" s="207">
        <v>5</v>
      </c>
      <c r="P226" s="209">
        <v>5</v>
      </c>
      <c r="Q226" s="207">
        <v>5</v>
      </c>
      <c r="R226" s="209">
        <v>5</v>
      </c>
      <c r="S226" s="208">
        <v>5</v>
      </c>
      <c r="T226" s="208">
        <v>5</v>
      </c>
      <c r="U226" s="208">
        <v>5</v>
      </c>
      <c r="V226" s="210">
        <v>5</v>
      </c>
      <c r="W226" s="210">
        <v>5</v>
      </c>
      <c r="X226" s="62"/>
      <c r="Y226" s="62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59"/>
      <c r="AS226" s="59"/>
      <c r="AT226" s="59"/>
      <c r="AU226" s="59"/>
      <c r="AV226" s="59"/>
      <c r="AW226" s="59"/>
      <c r="AX226" s="59"/>
      <c r="AY226" s="59"/>
      <c r="AZ226" s="60"/>
      <c r="BA226" s="60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61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60"/>
    </row>
    <row r="227" spans="2:87" ht="30" customHeight="1">
      <c r="B227" s="195">
        <v>271</v>
      </c>
      <c r="C227" s="196">
        <v>44742</v>
      </c>
      <c r="D227" s="195" t="s">
        <v>134</v>
      </c>
      <c r="E227" s="195" t="s">
        <v>94</v>
      </c>
      <c r="F227" s="195" t="s">
        <v>98</v>
      </c>
      <c r="G227" s="195" t="s">
        <v>26</v>
      </c>
      <c r="H227" s="197" t="s">
        <v>71</v>
      </c>
      <c r="I227" s="207">
        <v>5</v>
      </c>
      <c r="J227" s="208">
        <v>5</v>
      </c>
      <c r="K227" s="208"/>
      <c r="L227" s="208">
        <v>5</v>
      </c>
      <c r="M227" s="208">
        <v>4</v>
      </c>
      <c r="N227" s="208">
        <v>4</v>
      </c>
      <c r="O227" s="207">
        <v>5</v>
      </c>
      <c r="P227" s="209">
        <v>5</v>
      </c>
      <c r="Q227" s="207">
        <v>5</v>
      </c>
      <c r="R227" s="209">
        <v>4</v>
      </c>
      <c r="S227" s="208">
        <v>5</v>
      </c>
      <c r="T227" s="208">
        <v>5</v>
      </c>
      <c r="U227" s="208"/>
      <c r="V227" s="210">
        <v>5</v>
      </c>
      <c r="W227" s="210">
        <v>5</v>
      </c>
      <c r="X227" s="62"/>
      <c r="Y227" s="62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59"/>
      <c r="AS227" s="59"/>
      <c r="AT227" s="59"/>
      <c r="AU227" s="59"/>
      <c r="AV227" s="59"/>
      <c r="AW227" s="59"/>
      <c r="AX227" s="59"/>
      <c r="AY227" s="59"/>
      <c r="AZ227" s="60"/>
      <c r="BA227" s="60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61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60"/>
    </row>
    <row r="228" spans="2:87" ht="30" customHeight="1">
      <c r="B228" s="195">
        <v>272</v>
      </c>
      <c r="C228" s="196">
        <v>44742</v>
      </c>
      <c r="D228" s="195" t="s">
        <v>134</v>
      </c>
      <c r="E228" s="195" t="s">
        <v>94</v>
      </c>
      <c r="F228" s="195" t="s">
        <v>97</v>
      </c>
      <c r="G228" s="195" t="s">
        <v>22</v>
      </c>
      <c r="H228" s="197" t="s">
        <v>67</v>
      </c>
      <c r="I228" s="207">
        <v>5</v>
      </c>
      <c r="J228" s="208">
        <v>5</v>
      </c>
      <c r="K228" s="208">
        <v>5</v>
      </c>
      <c r="L228" s="208">
        <v>5</v>
      </c>
      <c r="M228" s="208">
        <v>5</v>
      </c>
      <c r="N228" s="208">
        <v>3</v>
      </c>
      <c r="O228" s="207">
        <v>3</v>
      </c>
      <c r="P228" s="209">
        <v>5</v>
      </c>
      <c r="Q228" s="207">
        <v>5</v>
      </c>
      <c r="R228" s="209">
        <v>2</v>
      </c>
      <c r="S228" s="208">
        <v>5</v>
      </c>
      <c r="T228" s="208">
        <v>3</v>
      </c>
      <c r="U228" s="208">
        <v>2</v>
      </c>
      <c r="V228" s="210">
        <v>5</v>
      </c>
      <c r="W228" s="210">
        <v>5</v>
      </c>
      <c r="X228" s="62"/>
      <c r="Y228" s="62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59"/>
      <c r="AS228" s="59"/>
      <c r="AT228" s="59"/>
      <c r="AU228" s="59"/>
      <c r="AV228" s="59"/>
      <c r="AW228" s="59"/>
      <c r="AX228" s="59"/>
      <c r="AY228" s="59"/>
      <c r="AZ228" s="60"/>
      <c r="BA228" s="60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61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60"/>
    </row>
    <row r="229" spans="2:87" ht="30" customHeight="1">
      <c r="B229" s="195">
        <v>274</v>
      </c>
      <c r="C229" s="196">
        <v>44742</v>
      </c>
      <c r="D229" s="195" t="s">
        <v>134</v>
      </c>
      <c r="E229" s="195" t="s">
        <v>95</v>
      </c>
      <c r="F229" s="195" t="s">
        <v>97</v>
      </c>
      <c r="G229" s="195" t="s">
        <v>41</v>
      </c>
      <c r="H229" s="197" t="s">
        <v>78</v>
      </c>
      <c r="I229" s="207">
        <v>5</v>
      </c>
      <c r="J229" s="208">
        <v>5</v>
      </c>
      <c r="K229" s="208">
        <v>5</v>
      </c>
      <c r="L229" s="208">
        <v>5</v>
      </c>
      <c r="M229" s="208">
        <v>5</v>
      </c>
      <c r="N229" s="208">
        <v>4</v>
      </c>
      <c r="O229" s="207">
        <v>5</v>
      </c>
      <c r="P229" s="209">
        <v>5</v>
      </c>
      <c r="Q229" s="207">
        <v>5</v>
      </c>
      <c r="R229" s="209">
        <v>5</v>
      </c>
      <c r="S229" s="208"/>
      <c r="T229" s="208">
        <v>5</v>
      </c>
      <c r="U229" s="208"/>
      <c r="V229" s="210">
        <v>5</v>
      </c>
      <c r="W229" s="210">
        <v>5</v>
      </c>
      <c r="X229" s="62"/>
      <c r="Y229" s="62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59"/>
      <c r="AS229" s="59"/>
      <c r="AT229" s="59"/>
      <c r="AU229" s="59"/>
      <c r="AV229" s="59"/>
      <c r="AW229" s="59"/>
      <c r="AX229" s="59"/>
      <c r="AY229" s="59"/>
      <c r="AZ229" s="60"/>
      <c r="BA229" s="60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61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60"/>
    </row>
    <row r="230" spans="2:87" ht="30" customHeight="1">
      <c r="B230" s="195">
        <v>275</v>
      </c>
      <c r="C230" s="196">
        <v>44742</v>
      </c>
      <c r="D230" s="195" t="s">
        <v>134</v>
      </c>
      <c r="E230" s="195" t="s">
        <v>95</v>
      </c>
      <c r="F230" s="195" t="s">
        <v>97</v>
      </c>
      <c r="G230" s="195" t="s">
        <v>44</v>
      </c>
      <c r="H230" s="197" t="s">
        <v>293</v>
      </c>
      <c r="I230" s="207">
        <v>5</v>
      </c>
      <c r="J230" s="208"/>
      <c r="K230" s="208">
        <v>5</v>
      </c>
      <c r="L230" s="208">
        <v>5</v>
      </c>
      <c r="M230" s="208">
        <v>5</v>
      </c>
      <c r="N230" s="208"/>
      <c r="O230" s="207">
        <v>4</v>
      </c>
      <c r="P230" s="209">
        <v>5</v>
      </c>
      <c r="Q230" s="207">
        <v>5</v>
      </c>
      <c r="R230" s="209">
        <v>4</v>
      </c>
      <c r="S230" s="208">
        <v>4</v>
      </c>
      <c r="T230" s="208">
        <v>4</v>
      </c>
      <c r="U230" s="208"/>
      <c r="V230" s="210">
        <v>5</v>
      </c>
      <c r="W230" s="210">
        <v>5</v>
      </c>
      <c r="X230" s="62"/>
      <c r="Y230" s="62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59"/>
      <c r="AS230" s="59"/>
      <c r="AT230" s="59"/>
      <c r="AU230" s="59"/>
      <c r="AV230" s="59"/>
      <c r="AW230" s="59"/>
      <c r="AX230" s="59"/>
      <c r="AY230" s="59"/>
      <c r="AZ230" s="60"/>
      <c r="BA230" s="60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61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60"/>
    </row>
    <row r="231" spans="2:87" ht="30" customHeight="1">
      <c r="B231" s="195">
        <v>277</v>
      </c>
      <c r="C231" s="196">
        <v>44742</v>
      </c>
      <c r="D231" s="195" t="s">
        <v>134</v>
      </c>
      <c r="E231" s="195" t="s">
        <v>94</v>
      </c>
      <c r="F231" s="195" t="s">
        <v>98</v>
      </c>
      <c r="G231" s="195" t="s">
        <v>44</v>
      </c>
      <c r="H231" s="197" t="s">
        <v>293</v>
      </c>
      <c r="I231" s="207">
        <v>5</v>
      </c>
      <c r="J231" s="208">
        <v>5</v>
      </c>
      <c r="K231" s="208">
        <v>5</v>
      </c>
      <c r="L231" s="208">
        <v>5</v>
      </c>
      <c r="M231" s="208">
        <v>5</v>
      </c>
      <c r="N231" s="208">
        <v>5</v>
      </c>
      <c r="O231" s="207">
        <v>5</v>
      </c>
      <c r="P231" s="209">
        <v>5</v>
      </c>
      <c r="Q231" s="207">
        <v>5</v>
      </c>
      <c r="R231" s="209">
        <v>5</v>
      </c>
      <c r="S231" s="208">
        <v>5</v>
      </c>
      <c r="T231" s="208">
        <v>5</v>
      </c>
      <c r="U231" s="208">
        <v>5</v>
      </c>
      <c r="V231" s="210">
        <v>5</v>
      </c>
      <c r="W231" s="210">
        <v>5</v>
      </c>
      <c r="X231" s="62"/>
      <c r="Y231" s="62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59"/>
      <c r="AS231" s="59"/>
      <c r="AT231" s="59"/>
      <c r="AU231" s="59"/>
      <c r="AV231" s="59"/>
      <c r="AW231" s="59"/>
      <c r="AX231" s="59"/>
      <c r="AY231" s="59"/>
      <c r="AZ231" s="60"/>
      <c r="BA231" s="60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61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60"/>
    </row>
    <row r="232" spans="2:87" ht="30" customHeight="1">
      <c r="B232" s="195">
        <v>278</v>
      </c>
      <c r="C232" s="196">
        <v>44742</v>
      </c>
      <c r="D232" s="195" t="s">
        <v>133</v>
      </c>
      <c r="E232" s="195" t="s">
        <v>94</v>
      </c>
      <c r="F232" s="195" t="s">
        <v>96</v>
      </c>
      <c r="G232" s="195" t="s">
        <v>138</v>
      </c>
      <c r="H232" s="197" t="s">
        <v>66</v>
      </c>
      <c r="I232" s="207">
        <v>5</v>
      </c>
      <c r="J232" s="208">
        <v>5</v>
      </c>
      <c r="K232" s="208">
        <v>3</v>
      </c>
      <c r="L232" s="208">
        <v>5</v>
      </c>
      <c r="M232" s="208">
        <v>5</v>
      </c>
      <c r="N232" s="208">
        <v>4</v>
      </c>
      <c r="O232" s="207">
        <v>3</v>
      </c>
      <c r="P232" s="209">
        <v>5</v>
      </c>
      <c r="Q232" s="207">
        <v>5</v>
      </c>
      <c r="R232" s="209">
        <v>3</v>
      </c>
      <c r="S232" s="208">
        <v>5</v>
      </c>
      <c r="T232" s="208">
        <v>5</v>
      </c>
      <c r="U232" s="208">
        <v>5</v>
      </c>
      <c r="V232" s="210">
        <v>5</v>
      </c>
      <c r="W232" s="210">
        <v>5</v>
      </c>
      <c r="X232" s="62"/>
      <c r="Y232" s="62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59"/>
      <c r="AS232" s="59"/>
      <c r="AT232" s="59"/>
      <c r="AU232" s="59"/>
      <c r="AV232" s="59"/>
      <c r="AW232" s="59"/>
      <c r="AX232" s="59"/>
      <c r="AY232" s="59"/>
      <c r="AZ232" s="60"/>
      <c r="BA232" s="60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61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60"/>
    </row>
    <row r="233" spans="2:87" ht="30" customHeight="1">
      <c r="B233" s="195">
        <v>279</v>
      </c>
      <c r="C233" s="196">
        <v>44742</v>
      </c>
      <c r="D233" s="195" t="s">
        <v>134</v>
      </c>
      <c r="E233" s="195" t="s">
        <v>94</v>
      </c>
      <c r="F233" s="195" t="s">
        <v>96</v>
      </c>
      <c r="G233" s="195" t="s">
        <v>136</v>
      </c>
      <c r="H233" s="197" t="s">
        <v>85</v>
      </c>
      <c r="I233" s="207">
        <v>5</v>
      </c>
      <c r="J233" s="208">
        <v>5</v>
      </c>
      <c r="K233" s="208">
        <v>5</v>
      </c>
      <c r="L233" s="208">
        <v>5</v>
      </c>
      <c r="M233" s="208">
        <v>5</v>
      </c>
      <c r="N233" s="208">
        <v>3</v>
      </c>
      <c r="O233" s="207">
        <v>5</v>
      </c>
      <c r="P233" s="209">
        <v>5</v>
      </c>
      <c r="Q233" s="207">
        <v>5</v>
      </c>
      <c r="R233" s="209">
        <v>5</v>
      </c>
      <c r="S233" s="208">
        <v>5</v>
      </c>
      <c r="T233" s="208">
        <v>5</v>
      </c>
      <c r="U233" s="208">
        <v>5</v>
      </c>
      <c r="V233" s="210">
        <v>5</v>
      </c>
      <c r="W233" s="210">
        <v>5</v>
      </c>
      <c r="X233" s="62"/>
      <c r="Y233" s="62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59"/>
      <c r="AS233" s="59"/>
      <c r="AT233" s="59"/>
      <c r="AU233" s="59"/>
      <c r="AV233" s="59"/>
      <c r="AW233" s="59"/>
      <c r="AX233" s="59"/>
      <c r="AY233" s="59"/>
      <c r="AZ233" s="60"/>
      <c r="BA233" s="60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61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60"/>
    </row>
    <row r="234" spans="2:87" ht="30" customHeight="1">
      <c r="B234" s="195">
        <v>280</v>
      </c>
      <c r="C234" s="196">
        <v>44742</v>
      </c>
      <c r="D234" s="195" t="s">
        <v>134</v>
      </c>
      <c r="E234" s="195" t="s">
        <v>95</v>
      </c>
      <c r="F234" s="195" t="s">
        <v>97</v>
      </c>
      <c r="G234" s="195" t="s">
        <v>33</v>
      </c>
      <c r="H234" s="197" t="s">
        <v>57</v>
      </c>
      <c r="I234" s="207">
        <v>4</v>
      </c>
      <c r="J234" s="208">
        <v>4</v>
      </c>
      <c r="K234" s="208">
        <v>5</v>
      </c>
      <c r="L234" s="208">
        <v>4</v>
      </c>
      <c r="M234" s="208">
        <v>3</v>
      </c>
      <c r="N234" s="208">
        <v>3</v>
      </c>
      <c r="O234" s="207">
        <v>5</v>
      </c>
      <c r="P234" s="209">
        <v>5</v>
      </c>
      <c r="Q234" s="207">
        <v>5</v>
      </c>
      <c r="R234" s="209">
        <v>5</v>
      </c>
      <c r="S234" s="208">
        <v>3</v>
      </c>
      <c r="T234" s="208">
        <v>4</v>
      </c>
      <c r="U234" s="208">
        <v>4</v>
      </c>
      <c r="V234" s="210">
        <v>5</v>
      </c>
      <c r="W234" s="210">
        <v>4</v>
      </c>
      <c r="X234" s="62"/>
      <c r="Y234" s="62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59"/>
      <c r="AS234" s="59"/>
      <c r="AT234" s="59"/>
      <c r="AU234" s="59"/>
      <c r="AV234" s="59"/>
      <c r="AW234" s="59"/>
      <c r="AX234" s="59"/>
      <c r="AY234" s="59"/>
      <c r="AZ234" s="60"/>
      <c r="BA234" s="60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61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60"/>
    </row>
    <row r="235" spans="2:87" ht="30" customHeight="1">
      <c r="B235" s="195">
        <v>281</v>
      </c>
      <c r="C235" s="196">
        <v>44743</v>
      </c>
      <c r="D235" s="195" t="s">
        <v>134</v>
      </c>
      <c r="E235" s="195" t="s">
        <v>94</v>
      </c>
      <c r="F235" s="195" t="s">
        <v>97</v>
      </c>
      <c r="G235" s="195" t="s">
        <v>136</v>
      </c>
      <c r="H235" s="197" t="s">
        <v>85</v>
      </c>
      <c r="I235" s="207">
        <v>4</v>
      </c>
      <c r="J235" s="208">
        <v>4</v>
      </c>
      <c r="K235" s="208">
        <v>3</v>
      </c>
      <c r="L235" s="208">
        <v>4</v>
      </c>
      <c r="M235" s="208">
        <v>3</v>
      </c>
      <c r="N235" s="208">
        <v>3</v>
      </c>
      <c r="O235" s="207">
        <v>4</v>
      </c>
      <c r="P235" s="209">
        <v>2</v>
      </c>
      <c r="Q235" s="207">
        <v>4</v>
      </c>
      <c r="R235" s="209">
        <v>2</v>
      </c>
      <c r="S235" s="208">
        <v>3</v>
      </c>
      <c r="T235" s="208">
        <v>5</v>
      </c>
      <c r="U235" s="208">
        <v>5</v>
      </c>
      <c r="V235" s="210">
        <v>4</v>
      </c>
      <c r="W235" s="210">
        <v>4</v>
      </c>
      <c r="X235" s="62"/>
      <c r="Y235" s="62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59"/>
      <c r="AS235" s="59"/>
      <c r="AT235" s="59"/>
      <c r="AU235" s="59"/>
      <c r="AV235" s="59"/>
      <c r="AW235" s="59"/>
      <c r="AX235" s="59"/>
      <c r="AY235" s="59"/>
      <c r="AZ235" s="60"/>
      <c r="BA235" s="60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61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60"/>
    </row>
    <row r="236" spans="2:87" ht="30" customHeight="1">
      <c r="B236" s="195">
        <v>282</v>
      </c>
      <c r="C236" s="196">
        <v>44743</v>
      </c>
      <c r="D236" s="195" t="s">
        <v>134</v>
      </c>
      <c r="E236" s="195" t="s">
        <v>94</v>
      </c>
      <c r="F236" s="195" t="s">
        <v>97</v>
      </c>
      <c r="G236" s="195" t="s">
        <v>24</v>
      </c>
      <c r="H236" s="197" t="s">
        <v>83</v>
      </c>
      <c r="I236" s="207">
        <v>5</v>
      </c>
      <c r="J236" s="208">
        <v>5</v>
      </c>
      <c r="K236" s="208">
        <v>4</v>
      </c>
      <c r="L236" s="208">
        <v>5</v>
      </c>
      <c r="M236" s="208">
        <v>5</v>
      </c>
      <c r="N236" s="208">
        <v>4</v>
      </c>
      <c r="O236" s="207">
        <v>5</v>
      </c>
      <c r="P236" s="209">
        <v>5</v>
      </c>
      <c r="Q236" s="207">
        <v>5</v>
      </c>
      <c r="R236" s="209">
        <v>5</v>
      </c>
      <c r="S236" s="208">
        <v>5</v>
      </c>
      <c r="T236" s="208">
        <v>5</v>
      </c>
      <c r="U236" s="208">
        <v>5</v>
      </c>
      <c r="V236" s="210">
        <v>5</v>
      </c>
      <c r="W236" s="210">
        <v>5</v>
      </c>
      <c r="X236" s="62"/>
      <c r="Y236" s="62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59"/>
      <c r="AS236" s="59"/>
      <c r="AT236" s="59"/>
      <c r="AU236" s="59"/>
      <c r="AV236" s="59"/>
      <c r="AW236" s="59"/>
      <c r="AX236" s="59"/>
      <c r="AY236" s="59"/>
      <c r="AZ236" s="60"/>
      <c r="BA236" s="60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61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60"/>
    </row>
    <row r="237" spans="2:87" ht="30" customHeight="1">
      <c r="B237" s="195">
        <v>283</v>
      </c>
      <c r="C237" s="196">
        <v>44743</v>
      </c>
      <c r="D237" s="195" t="s">
        <v>134</v>
      </c>
      <c r="E237" s="195" t="s">
        <v>94</v>
      </c>
      <c r="F237" s="195" t="s">
        <v>97</v>
      </c>
      <c r="G237" s="195" t="s">
        <v>26</v>
      </c>
      <c r="H237" s="197" t="s">
        <v>71</v>
      </c>
      <c r="I237" s="207">
        <v>5</v>
      </c>
      <c r="J237" s="208">
        <v>5</v>
      </c>
      <c r="K237" s="208"/>
      <c r="L237" s="208">
        <v>5</v>
      </c>
      <c r="M237" s="208"/>
      <c r="N237" s="208"/>
      <c r="O237" s="207">
        <v>5</v>
      </c>
      <c r="P237" s="209">
        <v>5</v>
      </c>
      <c r="Q237" s="207">
        <v>5</v>
      </c>
      <c r="R237" s="209">
        <v>5</v>
      </c>
      <c r="S237" s="208">
        <v>5</v>
      </c>
      <c r="T237" s="208">
        <v>5</v>
      </c>
      <c r="U237" s="208">
        <v>5</v>
      </c>
      <c r="V237" s="210">
        <v>5</v>
      </c>
      <c r="W237" s="210">
        <v>5</v>
      </c>
      <c r="X237" s="62"/>
      <c r="Y237" s="62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59"/>
      <c r="AS237" s="59"/>
      <c r="AT237" s="59"/>
      <c r="AU237" s="59"/>
      <c r="AV237" s="59"/>
      <c r="AW237" s="59"/>
      <c r="AX237" s="59"/>
      <c r="AY237" s="59"/>
      <c r="AZ237" s="60"/>
      <c r="BA237" s="60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61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60"/>
    </row>
    <row r="238" spans="2:87" ht="30" customHeight="1">
      <c r="B238" s="195">
        <v>284</v>
      </c>
      <c r="C238" s="196">
        <v>44743</v>
      </c>
      <c r="D238" s="195" t="s">
        <v>133</v>
      </c>
      <c r="E238" s="195" t="s">
        <v>94</v>
      </c>
      <c r="F238" s="195" t="s">
        <v>98</v>
      </c>
      <c r="G238" s="195" t="s">
        <v>45</v>
      </c>
      <c r="H238" s="197" t="s">
        <v>76</v>
      </c>
      <c r="I238" s="207">
        <v>5</v>
      </c>
      <c r="J238" s="208">
        <v>4</v>
      </c>
      <c r="K238" s="208">
        <v>4</v>
      </c>
      <c r="L238" s="208">
        <v>5</v>
      </c>
      <c r="M238" s="208">
        <v>5</v>
      </c>
      <c r="N238" s="208">
        <v>3</v>
      </c>
      <c r="O238" s="207">
        <v>3</v>
      </c>
      <c r="P238" s="209"/>
      <c r="Q238" s="207">
        <v>5</v>
      </c>
      <c r="R238" s="209">
        <v>3</v>
      </c>
      <c r="S238" s="208">
        <v>5</v>
      </c>
      <c r="T238" s="208">
        <v>5</v>
      </c>
      <c r="U238" s="208">
        <v>5</v>
      </c>
      <c r="V238" s="210">
        <v>5</v>
      </c>
      <c r="W238" s="210">
        <v>5</v>
      </c>
      <c r="X238" s="62"/>
      <c r="Y238" s="62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59"/>
      <c r="AS238" s="59"/>
      <c r="AT238" s="59"/>
      <c r="AU238" s="59"/>
      <c r="AV238" s="59"/>
      <c r="AW238" s="59"/>
      <c r="AX238" s="59"/>
      <c r="AY238" s="59"/>
      <c r="AZ238" s="60"/>
      <c r="BA238" s="60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61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60"/>
    </row>
    <row r="239" spans="2:87" ht="30" customHeight="1">
      <c r="B239" s="195">
        <v>285</v>
      </c>
      <c r="C239" s="196">
        <v>44743</v>
      </c>
      <c r="D239" s="195" t="s">
        <v>134</v>
      </c>
      <c r="E239" s="195" t="s">
        <v>94</v>
      </c>
      <c r="F239" s="195" t="s">
        <v>97</v>
      </c>
      <c r="G239" s="195" t="s">
        <v>24</v>
      </c>
      <c r="H239" s="197" t="s">
        <v>83</v>
      </c>
      <c r="I239" s="207">
        <v>5</v>
      </c>
      <c r="J239" s="208">
        <v>4</v>
      </c>
      <c r="K239" s="208"/>
      <c r="L239" s="208">
        <v>4</v>
      </c>
      <c r="M239" s="208">
        <v>4</v>
      </c>
      <c r="N239" s="208">
        <v>2</v>
      </c>
      <c r="O239" s="207">
        <v>3</v>
      </c>
      <c r="P239" s="209"/>
      <c r="Q239" s="207">
        <v>4</v>
      </c>
      <c r="R239" s="209">
        <v>1</v>
      </c>
      <c r="S239" s="208">
        <v>4</v>
      </c>
      <c r="T239" s="208">
        <v>4</v>
      </c>
      <c r="U239" s="208">
        <v>4</v>
      </c>
      <c r="V239" s="210">
        <v>4</v>
      </c>
      <c r="W239" s="210">
        <v>4</v>
      </c>
      <c r="X239" s="62"/>
      <c r="Y239" s="62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59"/>
      <c r="AS239" s="59"/>
      <c r="AT239" s="59"/>
      <c r="AU239" s="59"/>
      <c r="AV239" s="59"/>
      <c r="AW239" s="59"/>
      <c r="AX239" s="59"/>
      <c r="AY239" s="59"/>
      <c r="AZ239" s="60"/>
      <c r="BA239" s="60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61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60"/>
    </row>
    <row r="240" spans="2:87" ht="30" customHeight="1">
      <c r="B240" s="195">
        <v>286</v>
      </c>
      <c r="C240" s="196">
        <v>44743</v>
      </c>
      <c r="D240" s="195" t="s">
        <v>134</v>
      </c>
      <c r="E240" s="195" t="s">
        <v>95</v>
      </c>
      <c r="F240" s="195" t="s">
        <v>97</v>
      </c>
      <c r="G240" s="195" t="s">
        <v>22</v>
      </c>
      <c r="H240" s="197" t="s">
        <v>67</v>
      </c>
      <c r="I240" s="207">
        <v>4</v>
      </c>
      <c r="J240" s="208">
        <v>4</v>
      </c>
      <c r="K240" s="208">
        <v>2</v>
      </c>
      <c r="L240" s="208">
        <v>3</v>
      </c>
      <c r="M240" s="208">
        <v>4</v>
      </c>
      <c r="N240" s="208">
        <v>2</v>
      </c>
      <c r="O240" s="207">
        <v>3</v>
      </c>
      <c r="P240" s="209">
        <v>3</v>
      </c>
      <c r="Q240" s="207"/>
      <c r="R240" s="209">
        <v>2</v>
      </c>
      <c r="S240" s="208">
        <v>4</v>
      </c>
      <c r="T240" s="208">
        <v>2</v>
      </c>
      <c r="U240" s="208">
        <v>4</v>
      </c>
      <c r="V240" s="210">
        <v>5</v>
      </c>
      <c r="W240" s="210">
        <v>4</v>
      </c>
      <c r="X240" s="62"/>
      <c r="Y240" s="62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59"/>
      <c r="AS240" s="59"/>
      <c r="AT240" s="59"/>
      <c r="AU240" s="59"/>
      <c r="AV240" s="59"/>
      <c r="AW240" s="59"/>
      <c r="AX240" s="59"/>
      <c r="AY240" s="59"/>
      <c r="AZ240" s="60"/>
      <c r="BA240" s="60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61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60"/>
    </row>
    <row r="241" spans="2:87" ht="30" customHeight="1">
      <c r="B241" s="195">
        <v>288</v>
      </c>
      <c r="C241" s="196">
        <v>44743</v>
      </c>
      <c r="D241" s="195" t="s">
        <v>134</v>
      </c>
      <c r="E241" s="195" t="s">
        <v>94</v>
      </c>
      <c r="F241" s="195" t="s">
        <v>96</v>
      </c>
      <c r="G241" s="195" t="s">
        <v>18</v>
      </c>
      <c r="H241" s="197" t="s">
        <v>80</v>
      </c>
      <c r="I241" s="207">
        <v>4</v>
      </c>
      <c r="J241" s="208">
        <v>4</v>
      </c>
      <c r="K241" s="208"/>
      <c r="L241" s="208">
        <v>5</v>
      </c>
      <c r="M241" s="208">
        <v>4</v>
      </c>
      <c r="N241" s="208"/>
      <c r="O241" s="207">
        <v>4</v>
      </c>
      <c r="P241" s="209">
        <v>4</v>
      </c>
      <c r="Q241" s="207">
        <v>4</v>
      </c>
      <c r="R241" s="209">
        <v>4</v>
      </c>
      <c r="S241" s="208">
        <v>5</v>
      </c>
      <c r="T241" s="208">
        <v>5</v>
      </c>
      <c r="U241" s="208">
        <v>5</v>
      </c>
      <c r="V241" s="210">
        <v>5</v>
      </c>
      <c r="W241" s="210">
        <v>4</v>
      </c>
      <c r="X241" s="62"/>
      <c r="Y241" s="62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59"/>
      <c r="AS241" s="59"/>
      <c r="AT241" s="59"/>
      <c r="AU241" s="59"/>
      <c r="AV241" s="59"/>
      <c r="AW241" s="59"/>
      <c r="AX241" s="59"/>
      <c r="AY241" s="59"/>
      <c r="AZ241" s="60"/>
      <c r="BA241" s="60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61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60"/>
    </row>
    <row r="242" spans="2:87" ht="30" customHeight="1">
      <c r="B242" s="195">
        <v>289</v>
      </c>
      <c r="C242" s="196">
        <v>44743</v>
      </c>
      <c r="D242" s="195" t="s">
        <v>134</v>
      </c>
      <c r="E242" s="195" t="s">
        <v>94</v>
      </c>
      <c r="F242" s="195" t="s">
        <v>97</v>
      </c>
      <c r="G242" s="195" t="s">
        <v>27</v>
      </c>
      <c r="H242" s="197" t="s">
        <v>63</v>
      </c>
      <c r="I242" s="207">
        <v>5</v>
      </c>
      <c r="J242" s="208">
        <v>5</v>
      </c>
      <c r="K242" s="208">
        <v>2</v>
      </c>
      <c r="L242" s="208">
        <v>5</v>
      </c>
      <c r="M242" s="208">
        <v>5</v>
      </c>
      <c r="N242" s="208">
        <v>2</v>
      </c>
      <c r="O242" s="207">
        <v>3</v>
      </c>
      <c r="P242" s="209">
        <v>2</v>
      </c>
      <c r="Q242" s="207">
        <v>1</v>
      </c>
      <c r="R242" s="209">
        <v>1</v>
      </c>
      <c r="S242" s="208">
        <v>4</v>
      </c>
      <c r="T242" s="208">
        <v>1</v>
      </c>
      <c r="U242" s="208">
        <v>1</v>
      </c>
      <c r="V242" s="210">
        <v>3</v>
      </c>
      <c r="W242" s="210">
        <v>4</v>
      </c>
      <c r="X242" s="62"/>
      <c r="Y242" s="62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59"/>
      <c r="AS242" s="59"/>
      <c r="AT242" s="59"/>
      <c r="AU242" s="59"/>
      <c r="AV242" s="59"/>
      <c r="AW242" s="59"/>
      <c r="AX242" s="59"/>
      <c r="AY242" s="59"/>
      <c r="AZ242" s="60"/>
      <c r="BA242" s="60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61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60"/>
    </row>
    <row r="243" spans="2:87" ht="30" customHeight="1">
      <c r="B243" s="195">
        <v>290</v>
      </c>
      <c r="C243" s="196">
        <v>44743</v>
      </c>
      <c r="D243" s="195" t="s">
        <v>133</v>
      </c>
      <c r="E243" s="195" t="s">
        <v>95</v>
      </c>
      <c r="F243" s="195" t="s">
        <v>96</v>
      </c>
      <c r="G243" s="195" t="s">
        <v>137</v>
      </c>
      <c r="H243" s="197" t="s">
        <v>75</v>
      </c>
      <c r="I243" s="207">
        <v>3</v>
      </c>
      <c r="J243" s="208">
        <v>3</v>
      </c>
      <c r="K243" s="208">
        <v>3</v>
      </c>
      <c r="L243" s="208">
        <v>3</v>
      </c>
      <c r="M243" s="208">
        <v>4</v>
      </c>
      <c r="N243" s="208">
        <v>3</v>
      </c>
      <c r="O243" s="207">
        <v>3</v>
      </c>
      <c r="P243" s="209">
        <v>3</v>
      </c>
      <c r="Q243" s="207">
        <v>4</v>
      </c>
      <c r="R243" s="209">
        <v>4</v>
      </c>
      <c r="S243" s="208">
        <v>5</v>
      </c>
      <c r="T243" s="208">
        <v>3</v>
      </c>
      <c r="U243" s="208">
        <v>3</v>
      </c>
      <c r="V243" s="210">
        <v>4</v>
      </c>
      <c r="W243" s="210">
        <v>3</v>
      </c>
      <c r="X243" s="62"/>
      <c r="Y243" s="62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59"/>
      <c r="AS243" s="59"/>
      <c r="AT243" s="59"/>
      <c r="AU243" s="59"/>
      <c r="AV243" s="59"/>
      <c r="AW243" s="59"/>
      <c r="AX243" s="59"/>
      <c r="AY243" s="59"/>
      <c r="AZ243" s="60"/>
      <c r="BA243" s="60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61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60"/>
    </row>
    <row r="244" spans="2:87" ht="30" customHeight="1">
      <c r="B244" s="195">
        <v>291</v>
      </c>
      <c r="C244" s="196">
        <v>44743</v>
      </c>
      <c r="D244" s="195" t="s">
        <v>134</v>
      </c>
      <c r="E244" s="195" t="s">
        <v>94</v>
      </c>
      <c r="F244" s="195" t="s">
        <v>97</v>
      </c>
      <c r="G244" s="195" t="s">
        <v>159</v>
      </c>
      <c r="H244" s="197" t="s">
        <v>64</v>
      </c>
      <c r="I244" s="207">
        <v>5</v>
      </c>
      <c r="J244" s="208">
        <v>4</v>
      </c>
      <c r="K244" s="208">
        <v>4</v>
      </c>
      <c r="L244" s="208">
        <v>5</v>
      </c>
      <c r="M244" s="208">
        <v>4</v>
      </c>
      <c r="N244" s="208">
        <v>4</v>
      </c>
      <c r="O244" s="207">
        <v>5</v>
      </c>
      <c r="P244" s="209">
        <v>5</v>
      </c>
      <c r="Q244" s="207">
        <v>5</v>
      </c>
      <c r="R244" s="209"/>
      <c r="S244" s="208"/>
      <c r="T244" s="208"/>
      <c r="U244" s="208"/>
      <c r="V244" s="210">
        <v>4</v>
      </c>
      <c r="W244" s="210"/>
      <c r="X244" s="62"/>
      <c r="Y244" s="62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59"/>
      <c r="AS244" s="59"/>
      <c r="AT244" s="59"/>
      <c r="AU244" s="59"/>
      <c r="AV244" s="59"/>
      <c r="AW244" s="59"/>
      <c r="AX244" s="59"/>
      <c r="AY244" s="59"/>
      <c r="AZ244" s="60"/>
      <c r="BA244" s="60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61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60"/>
    </row>
    <row r="245" spans="2:87" ht="30" customHeight="1">
      <c r="B245" s="195">
        <v>292</v>
      </c>
      <c r="C245" s="196">
        <v>44743</v>
      </c>
      <c r="D245" s="195" t="s">
        <v>134</v>
      </c>
      <c r="E245" s="195" t="s">
        <v>94</v>
      </c>
      <c r="F245" s="195" t="s">
        <v>97</v>
      </c>
      <c r="G245" s="195" t="s">
        <v>159</v>
      </c>
      <c r="H245" s="197" t="s">
        <v>64</v>
      </c>
      <c r="I245" s="207">
        <v>3</v>
      </c>
      <c r="J245" s="208">
        <v>3</v>
      </c>
      <c r="K245" s="208">
        <v>3</v>
      </c>
      <c r="L245" s="208">
        <v>3</v>
      </c>
      <c r="M245" s="208">
        <v>4</v>
      </c>
      <c r="N245" s="208">
        <v>3</v>
      </c>
      <c r="O245" s="207">
        <v>2</v>
      </c>
      <c r="P245" s="209">
        <v>2</v>
      </c>
      <c r="Q245" s="207">
        <v>4</v>
      </c>
      <c r="R245" s="209">
        <v>1</v>
      </c>
      <c r="S245" s="208">
        <v>4</v>
      </c>
      <c r="T245" s="208">
        <v>5</v>
      </c>
      <c r="U245" s="208">
        <v>4</v>
      </c>
      <c r="V245" s="210">
        <v>4</v>
      </c>
      <c r="W245" s="210">
        <v>3</v>
      </c>
      <c r="X245" s="62"/>
      <c r="Y245" s="62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59"/>
      <c r="AS245" s="59"/>
      <c r="AT245" s="59"/>
      <c r="AU245" s="59"/>
      <c r="AV245" s="59"/>
      <c r="AW245" s="59"/>
      <c r="AX245" s="59"/>
      <c r="AY245" s="59"/>
      <c r="AZ245" s="60"/>
      <c r="BA245" s="60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61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60"/>
    </row>
    <row r="246" spans="2:87" ht="30" customHeight="1">
      <c r="B246" s="195">
        <v>293</v>
      </c>
      <c r="C246" s="196">
        <v>44743</v>
      </c>
      <c r="D246" s="195" t="s">
        <v>134</v>
      </c>
      <c r="E246" s="195" t="s">
        <v>94</v>
      </c>
      <c r="F246" s="195" t="s">
        <v>96</v>
      </c>
      <c r="G246" s="195" t="s">
        <v>159</v>
      </c>
      <c r="H246" s="197" t="s">
        <v>64</v>
      </c>
      <c r="I246" s="207">
        <v>4</v>
      </c>
      <c r="J246" s="208">
        <v>3</v>
      </c>
      <c r="K246" s="208">
        <v>3</v>
      </c>
      <c r="L246" s="208">
        <v>4</v>
      </c>
      <c r="M246" s="208">
        <v>4</v>
      </c>
      <c r="N246" s="208">
        <v>3</v>
      </c>
      <c r="O246" s="207">
        <v>4</v>
      </c>
      <c r="P246" s="209">
        <v>4</v>
      </c>
      <c r="Q246" s="207">
        <v>4</v>
      </c>
      <c r="R246" s="209">
        <v>4</v>
      </c>
      <c r="S246" s="208">
        <v>4</v>
      </c>
      <c r="T246" s="208">
        <v>4</v>
      </c>
      <c r="U246" s="208">
        <v>4</v>
      </c>
      <c r="V246" s="210">
        <v>4</v>
      </c>
      <c r="W246" s="210">
        <v>4</v>
      </c>
      <c r="X246" s="62"/>
      <c r="Y246" s="62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59"/>
      <c r="AS246" s="59"/>
      <c r="AT246" s="59"/>
      <c r="AU246" s="59"/>
      <c r="AV246" s="59"/>
      <c r="AW246" s="59"/>
      <c r="AX246" s="59"/>
      <c r="AY246" s="59"/>
      <c r="AZ246" s="60"/>
      <c r="BA246" s="60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61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60"/>
    </row>
    <row r="247" spans="2:87" ht="30" customHeight="1">
      <c r="B247" s="195">
        <v>294</v>
      </c>
      <c r="C247" s="196">
        <v>44743</v>
      </c>
      <c r="D247" s="195" t="s">
        <v>134</v>
      </c>
      <c r="E247" s="195" t="s">
        <v>94</v>
      </c>
      <c r="F247" s="195" t="s">
        <v>98</v>
      </c>
      <c r="G247" s="195" t="s">
        <v>159</v>
      </c>
      <c r="H247" s="197" t="s">
        <v>64</v>
      </c>
      <c r="I247" s="207">
        <v>4</v>
      </c>
      <c r="J247" s="208">
        <v>5</v>
      </c>
      <c r="K247" s="208">
        <v>4</v>
      </c>
      <c r="L247" s="208">
        <v>4</v>
      </c>
      <c r="M247" s="208">
        <v>4</v>
      </c>
      <c r="N247" s="208">
        <v>4</v>
      </c>
      <c r="O247" s="207">
        <v>4</v>
      </c>
      <c r="P247" s="209">
        <v>4</v>
      </c>
      <c r="Q247" s="207">
        <v>4</v>
      </c>
      <c r="R247" s="209">
        <v>4</v>
      </c>
      <c r="S247" s="208">
        <v>4</v>
      </c>
      <c r="T247" s="208">
        <v>3</v>
      </c>
      <c r="U247" s="208">
        <v>3</v>
      </c>
      <c r="V247" s="210">
        <v>4</v>
      </c>
      <c r="W247" s="210">
        <v>4</v>
      </c>
      <c r="X247" s="62"/>
      <c r="Y247" s="62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59"/>
      <c r="AS247" s="59"/>
      <c r="AT247" s="59"/>
      <c r="AU247" s="59"/>
      <c r="AV247" s="59"/>
      <c r="AW247" s="59"/>
      <c r="AX247" s="59"/>
      <c r="AY247" s="59"/>
      <c r="AZ247" s="60"/>
      <c r="BA247" s="60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61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60"/>
    </row>
    <row r="248" spans="2:87" ht="30" customHeight="1">
      <c r="B248" s="195">
        <v>295</v>
      </c>
      <c r="C248" s="196">
        <v>44743</v>
      </c>
      <c r="D248" s="195" t="s">
        <v>134</v>
      </c>
      <c r="E248" s="195" t="s">
        <v>95</v>
      </c>
      <c r="F248" s="195" t="s">
        <v>98</v>
      </c>
      <c r="G248" s="195" t="s">
        <v>22</v>
      </c>
      <c r="H248" s="197" t="s">
        <v>67</v>
      </c>
      <c r="I248" s="207">
        <v>4</v>
      </c>
      <c r="J248" s="208">
        <v>4</v>
      </c>
      <c r="K248" s="208">
        <v>3</v>
      </c>
      <c r="L248" s="208">
        <v>5</v>
      </c>
      <c r="M248" s="208">
        <v>4</v>
      </c>
      <c r="N248" s="208">
        <v>3</v>
      </c>
      <c r="O248" s="207">
        <v>4</v>
      </c>
      <c r="P248" s="209">
        <v>4</v>
      </c>
      <c r="Q248" s="207">
        <v>4</v>
      </c>
      <c r="R248" s="209">
        <v>3</v>
      </c>
      <c r="S248" s="208">
        <v>4</v>
      </c>
      <c r="T248" s="208">
        <v>4</v>
      </c>
      <c r="U248" s="208">
        <v>3</v>
      </c>
      <c r="V248" s="210">
        <v>5</v>
      </c>
      <c r="W248" s="210">
        <v>5</v>
      </c>
      <c r="X248" s="62"/>
      <c r="Y248" s="62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59"/>
      <c r="AS248" s="59"/>
      <c r="AT248" s="59"/>
      <c r="AU248" s="59"/>
      <c r="AV248" s="59"/>
      <c r="AW248" s="59"/>
      <c r="AX248" s="59"/>
      <c r="AY248" s="59"/>
      <c r="AZ248" s="60"/>
      <c r="BA248" s="60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61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60"/>
    </row>
    <row r="249" spans="2:87" ht="30" customHeight="1">
      <c r="B249" s="195">
        <v>296</v>
      </c>
      <c r="C249" s="196">
        <v>44743</v>
      </c>
      <c r="D249" s="195" t="s">
        <v>134</v>
      </c>
      <c r="E249" s="195" t="s">
        <v>94</v>
      </c>
      <c r="F249" s="195" t="s">
        <v>96</v>
      </c>
      <c r="G249" s="195" t="s">
        <v>47</v>
      </c>
      <c r="H249" s="197" t="s">
        <v>65</v>
      </c>
      <c r="I249" s="207">
        <v>5</v>
      </c>
      <c r="J249" s="208">
        <v>5</v>
      </c>
      <c r="K249" s="208"/>
      <c r="L249" s="208">
        <v>5</v>
      </c>
      <c r="M249" s="208">
        <v>5</v>
      </c>
      <c r="N249" s="208"/>
      <c r="O249" s="207">
        <v>5</v>
      </c>
      <c r="P249" s="209">
        <v>4</v>
      </c>
      <c r="Q249" s="207"/>
      <c r="R249" s="209">
        <v>4</v>
      </c>
      <c r="S249" s="208">
        <v>5</v>
      </c>
      <c r="T249" s="208">
        <v>4</v>
      </c>
      <c r="U249" s="208">
        <v>5</v>
      </c>
      <c r="V249" s="210">
        <v>5</v>
      </c>
      <c r="W249" s="210">
        <v>5</v>
      </c>
      <c r="X249" s="62"/>
      <c r="Y249" s="62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59"/>
      <c r="AS249" s="59"/>
      <c r="AT249" s="59"/>
      <c r="AU249" s="59"/>
      <c r="AV249" s="59"/>
      <c r="AW249" s="59"/>
      <c r="AX249" s="59"/>
      <c r="AY249" s="59"/>
      <c r="AZ249" s="60"/>
      <c r="BA249" s="60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61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60"/>
    </row>
    <row r="250" spans="2:87" ht="30" customHeight="1">
      <c r="B250" s="195">
        <v>299</v>
      </c>
      <c r="C250" s="196">
        <v>44743</v>
      </c>
      <c r="D250" s="195" t="s">
        <v>134</v>
      </c>
      <c r="E250" s="195" t="s">
        <v>94</v>
      </c>
      <c r="F250" s="195" t="s">
        <v>97</v>
      </c>
      <c r="G250" s="195" t="s">
        <v>44</v>
      </c>
      <c r="H250" s="197" t="s">
        <v>293</v>
      </c>
      <c r="I250" s="207">
        <v>5</v>
      </c>
      <c r="J250" s="208"/>
      <c r="K250" s="208"/>
      <c r="L250" s="208">
        <v>5</v>
      </c>
      <c r="M250" s="208">
        <v>4</v>
      </c>
      <c r="N250" s="208"/>
      <c r="O250" s="207">
        <v>4</v>
      </c>
      <c r="P250" s="209">
        <v>5</v>
      </c>
      <c r="Q250" s="207">
        <v>4</v>
      </c>
      <c r="R250" s="209">
        <v>1</v>
      </c>
      <c r="S250" s="208"/>
      <c r="T250" s="208">
        <v>5</v>
      </c>
      <c r="U250" s="208">
        <v>5</v>
      </c>
      <c r="V250" s="210">
        <v>5</v>
      </c>
      <c r="W250" s="210">
        <v>4</v>
      </c>
      <c r="X250" s="62"/>
      <c r="Y250" s="62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59"/>
      <c r="AS250" s="59"/>
      <c r="AT250" s="59"/>
      <c r="AU250" s="59"/>
      <c r="AV250" s="59"/>
      <c r="AW250" s="59"/>
      <c r="AX250" s="59"/>
      <c r="AY250" s="59"/>
      <c r="AZ250" s="60"/>
      <c r="BA250" s="60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61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60"/>
    </row>
    <row r="251" spans="2:87" ht="30" customHeight="1">
      <c r="B251" s="195">
        <v>300</v>
      </c>
      <c r="C251" s="196">
        <v>44743</v>
      </c>
      <c r="D251" s="195" t="s">
        <v>134</v>
      </c>
      <c r="E251" s="195" t="s">
        <v>95</v>
      </c>
      <c r="F251" s="195" t="s">
        <v>97</v>
      </c>
      <c r="G251" s="195" t="s">
        <v>40</v>
      </c>
      <c r="H251" s="197" t="s">
        <v>84</v>
      </c>
      <c r="I251" s="207">
        <v>5</v>
      </c>
      <c r="J251" s="208">
        <v>5</v>
      </c>
      <c r="K251" s="208">
        <v>3</v>
      </c>
      <c r="L251" s="208">
        <v>5</v>
      </c>
      <c r="M251" s="208"/>
      <c r="N251" s="208">
        <v>2</v>
      </c>
      <c r="O251" s="207">
        <v>5</v>
      </c>
      <c r="P251" s="209">
        <v>5</v>
      </c>
      <c r="Q251" s="207">
        <v>5</v>
      </c>
      <c r="R251" s="209">
        <v>5</v>
      </c>
      <c r="S251" s="208">
        <v>5</v>
      </c>
      <c r="T251" s="208">
        <v>5</v>
      </c>
      <c r="U251" s="208">
        <v>5</v>
      </c>
      <c r="V251" s="210">
        <v>4</v>
      </c>
      <c r="W251" s="210">
        <v>5</v>
      </c>
      <c r="X251" s="62"/>
      <c r="Y251" s="62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59"/>
      <c r="AS251" s="59"/>
      <c r="AT251" s="59"/>
      <c r="AU251" s="59"/>
      <c r="AV251" s="59"/>
      <c r="AW251" s="59"/>
      <c r="AX251" s="59"/>
      <c r="AY251" s="59"/>
      <c r="AZ251" s="60"/>
      <c r="BA251" s="60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61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60"/>
    </row>
    <row r="252" spans="2:87" ht="30" customHeight="1">
      <c r="B252" s="195">
        <v>301</v>
      </c>
      <c r="C252" s="196">
        <v>44743</v>
      </c>
      <c r="D252" s="195" t="s">
        <v>134</v>
      </c>
      <c r="E252" s="195" t="s">
        <v>95</v>
      </c>
      <c r="F252" s="195" t="s">
        <v>97</v>
      </c>
      <c r="G252" s="195" t="s">
        <v>159</v>
      </c>
      <c r="H252" s="197" t="s">
        <v>64</v>
      </c>
      <c r="I252" s="207">
        <v>4</v>
      </c>
      <c r="J252" s="208">
        <v>2</v>
      </c>
      <c r="K252" s="208">
        <v>3</v>
      </c>
      <c r="L252" s="208">
        <v>4</v>
      </c>
      <c r="M252" s="208">
        <v>4</v>
      </c>
      <c r="N252" s="208"/>
      <c r="O252" s="207"/>
      <c r="P252" s="209">
        <v>5</v>
      </c>
      <c r="Q252" s="207">
        <v>5</v>
      </c>
      <c r="R252" s="209"/>
      <c r="S252" s="208">
        <v>2</v>
      </c>
      <c r="T252" s="208">
        <v>4</v>
      </c>
      <c r="U252" s="208">
        <v>3</v>
      </c>
      <c r="V252" s="210">
        <v>3</v>
      </c>
      <c r="W252" s="210">
        <v>3</v>
      </c>
      <c r="X252" s="62"/>
      <c r="Y252" s="62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59"/>
      <c r="AS252" s="59"/>
      <c r="AT252" s="59"/>
      <c r="AU252" s="59"/>
      <c r="AV252" s="59"/>
      <c r="AW252" s="59"/>
      <c r="AX252" s="59"/>
      <c r="AY252" s="59"/>
      <c r="AZ252" s="60"/>
      <c r="BA252" s="60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61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60"/>
    </row>
    <row r="253" spans="2:87" ht="30" customHeight="1">
      <c r="B253" s="195">
        <v>302</v>
      </c>
      <c r="C253" s="196">
        <v>44743</v>
      </c>
      <c r="D253" s="195" t="s">
        <v>134</v>
      </c>
      <c r="E253" s="195" t="s">
        <v>95</v>
      </c>
      <c r="F253" s="202" t="s">
        <v>97</v>
      </c>
      <c r="G253" s="202" t="s">
        <v>39</v>
      </c>
      <c r="H253" s="197" t="s">
        <v>74</v>
      </c>
      <c r="I253" s="207">
        <v>5</v>
      </c>
      <c r="J253" s="208">
        <v>5</v>
      </c>
      <c r="K253" s="208">
        <v>4</v>
      </c>
      <c r="L253" s="208">
        <v>4</v>
      </c>
      <c r="M253" s="208">
        <v>5</v>
      </c>
      <c r="N253" s="208">
        <v>3</v>
      </c>
      <c r="O253" s="207">
        <v>4</v>
      </c>
      <c r="P253" s="209">
        <v>5</v>
      </c>
      <c r="Q253" s="207">
        <v>5</v>
      </c>
      <c r="R253" s="209">
        <v>2</v>
      </c>
      <c r="S253" s="208">
        <v>3</v>
      </c>
      <c r="T253" s="208">
        <v>4</v>
      </c>
      <c r="U253" s="208">
        <v>4</v>
      </c>
      <c r="V253" s="210">
        <v>5</v>
      </c>
      <c r="W253" s="210">
        <v>4</v>
      </c>
      <c r="X253" s="62"/>
      <c r="Y253" s="62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59"/>
      <c r="AS253" s="59"/>
      <c r="AT253" s="59"/>
      <c r="AU253" s="59"/>
      <c r="AV253" s="59"/>
      <c r="AW253" s="59"/>
      <c r="AX253" s="59"/>
      <c r="AY253" s="59"/>
      <c r="AZ253" s="60"/>
      <c r="BA253" s="60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61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60"/>
    </row>
    <row r="254" spans="2:87" ht="30" customHeight="1">
      <c r="B254" s="195">
        <v>303</v>
      </c>
      <c r="C254" s="196">
        <v>44743</v>
      </c>
      <c r="D254" s="195" t="s">
        <v>134</v>
      </c>
      <c r="E254" s="195" t="s">
        <v>95</v>
      </c>
      <c r="F254" s="195" t="s">
        <v>96</v>
      </c>
      <c r="G254" s="195" t="s">
        <v>159</v>
      </c>
      <c r="H254" s="197" t="s">
        <v>64</v>
      </c>
      <c r="I254" s="207">
        <v>3</v>
      </c>
      <c r="J254" s="208">
        <v>4</v>
      </c>
      <c r="K254" s="208">
        <v>2</v>
      </c>
      <c r="L254" s="208">
        <v>5</v>
      </c>
      <c r="M254" s="208">
        <v>5</v>
      </c>
      <c r="N254" s="208">
        <v>2</v>
      </c>
      <c r="O254" s="207">
        <v>4</v>
      </c>
      <c r="P254" s="209">
        <v>2</v>
      </c>
      <c r="Q254" s="207">
        <v>4</v>
      </c>
      <c r="R254" s="209">
        <v>3</v>
      </c>
      <c r="S254" s="208">
        <v>4</v>
      </c>
      <c r="T254" s="208">
        <v>4</v>
      </c>
      <c r="U254" s="208">
        <v>4</v>
      </c>
      <c r="V254" s="210">
        <v>5</v>
      </c>
      <c r="W254" s="210">
        <v>4</v>
      </c>
      <c r="X254" s="62"/>
      <c r="Y254" s="62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59"/>
      <c r="AS254" s="59"/>
      <c r="AT254" s="59"/>
      <c r="AU254" s="59"/>
      <c r="AV254" s="59"/>
      <c r="AW254" s="59"/>
      <c r="AX254" s="59"/>
      <c r="AY254" s="59"/>
      <c r="AZ254" s="60"/>
      <c r="BA254" s="60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61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60"/>
    </row>
    <row r="255" spans="2:87" ht="30" customHeight="1">
      <c r="B255" s="195">
        <v>304</v>
      </c>
      <c r="C255" s="196">
        <v>44743</v>
      </c>
      <c r="D255" s="195" t="s">
        <v>134</v>
      </c>
      <c r="E255" s="195" t="s">
        <v>94</v>
      </c>
      <c r="F255" s="195" t="s">
        <v>97</v>
      </c>
      <c r="G255" s="195" t="s">
        <v>161</v>
      </c>
      <c r="H255" s="197" t="s">
        <v>89</v>
      </c>
      <c r="I255" s="207">
        <v>5</v>
      </c>
      <c r="J255" s="208">
        <v>5</v>
      </c>
      <c r="K255" s="208">
        <v>5</v>
      </c>
      <c r="L255" s="208">
        <v>5</v>
      </c>
      <c r="M255" s="208">
        <v>5</v>
      </c>
      <c r="N255" s="208">
        <v>4</v>
      </c>
      <c r="O255" s="207">
        <v>5</v>
      </c>
      <c r="P255" s="209">
        <v>5</v>
      </c>
      <c r="Q255" s="207">
        <v>5</v>
      </c>
      <c r="R255" s="209">
        <v>5</v>
      </c>
      <c r="S255" s="208">
        <v>4</v>
      </c>
      <c r="T255" s="208">
        <v>4</v>
      </c>
      <c r="U255" s="208">
        <v>5</v>
      </c>
      <c r="V255" s="210">
        <v>5</v>
      </c>
      <c r="W255" s="210">
        <v>5</v>
      </c>
      <c r="X255" s="62"/>
      <c r="Y255" s="62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59"/>
      <c r="AS255" s="59"/>
      <c r="AT255" s="59"/>
      <c r="AU255" s="59"/>
      <c r="AV255" s="59"/>
      <c r="AW255" s="59"/>
      <c r="AX255" s="59"/>
      <c r="AY255" s="59"/>
      <c r="AZ255" s="60"/>
      <c r="BA255" s="60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61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60"/>
    </row>
    <row r="256" spans="2:87" ht="30" customHeight="1">
      <c r="B256" s="195">
        <v>305</v>
      </c>
      <c r="C256" s="196">
        <v>44743</v>
      </c>
      <c r="D256" s="195" t="s">
        <v>134</v>
      </c>
      <c r="E256" s="195" t="s">
        <v>95</v>
      </c>
      <c r="F256" s="195" t="s">
        <v>97</v>
      </c>
      <c r="G256" s="195" t="s">
        <v>29</v>
      </c>
      <c r="H256" s="197" t="s">
        <v>77</v>
      </c>
      <c r="I256" s="207">
        <v>5</v>
      </c>
      <c r="J256" s="208">
        <v>5</v>
      </c>
      <c r="K256" s="208"/>
      <c r="L256" s="208">
        <v>5</v>
      </c>
      <c r="M256" s="208">
        <v>5</v>
      </c>
      <c r="N256" s="208">
        <v>1</v>
      </c>
      <c r="O256" s="207">
        <v>2</v>
      </c>
      <c r="P256" s="209">
        <v>3</v>
      </c>
      <c r="Q256" s="207">
        <v>4</v>
      </c>
      <c r="R256" s="209">
        <v>1</v>
      </c>
      <c r="S256" s="208">
        <v>3</v>
      </c>
      <c r="T256" s="208">
        <v>5</v>
      </c>
      <c r="U256" s="208">
        <v>5</v>
      </c>
      <c r="V256" s="210">
        <v>5</v>
      </c>
      <c r="W256" s="210">
        <v>5</v>
      </c>
      <c r="X256" s="62"/>
      <c r="Y256" s="62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59"/>
      <c r="AS256" s="59"/>
      <c r="AT256" s="59"/>
      <c r="AU256" s="59"/>
      <c r="AV256" s="59"/>
      <c r="AW256" s="59"/>
      <c r="AX256" s="59"/>
      <c r="AY256" s="59"/>
      <c r="AZ256" s="60"/>
      <c r="BA256" s="60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61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60"/>
    </row>
    <row r="257" spans="2:87" ht="30" customHeight="1">
      <c r="B257" s="195">
        <v>307</v>
      </c>
      <c r="C257" s="196">
        <v>44743</v>
      </c>
      <c r="D257" s="195" t="s">
        <v>134</v>
      </c>
      <c r="E257" s="195" t="s">
        <v>94</v>
      </c>
      <c r="F257" s="195" t="s">
        <v>96</v>
      </c>
      <c r="G257" s="195" t="s">
        <v>47</v>
      </c>
      <c r="H257" s="197" t="s">
        <v>65</v>
      </c>
      <c r="I257" s="207">
        <v>4</v>
      </c>
      <c r="J257" s="208">
        <v>5</v>
      </c>
      <c r="K257" s="208">
        <v>3</v>
      </c>
      <c r="L257" s="208">
        <v>4</v>
      </c>
      <c r="M257" s="208">
        <v>4</v>
      </c>
      <c r="N257" s="208">
        <v>3</v>
      </c>
      <c r="O257" s="207">
        <v>4</v>
      </c>
      <c r="P257" s="209">
        <v>4</v>
      </c>
      <c r="Q257" s="207">
        <v>4</v>
      </c>
      <c r="R257" s="209">
        <v>4</v>
      </c>
      <c r="S257" s="208">
        <v>4</v>
      </c>
      <c r="T257" s="208">
        <v>3</v>
      </c>
      <c r="U257" s="208">
        <v>4</v>
      </c>
      <c r="V257" s="210">
        <v>4</v>
      </c>
      <c r="W257" s="210">
        <v>4</v>
      </c>
      <c r="X257" s="62"/>
      <c r="Y257" s="62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59"/>
      <c r="AS257" s="59"/>
      <c r="AT257" s="59"/>
      <c r="AU257" s="59"/>
      <c r="AV257" s="59"/>
      <c r="AW257" s="59"/>
      <c r="AX257" s="59"/>
      <c r="AY257" s="59"/>
      <c r="AZ257" s="60"/>
      <c r="BA257" s="60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61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60"/>
    </row>
    <row r="258" spans="2:87" ht="30" customHeight="1">
      <c r="B258" s="195">
        <v>309</v>
      </c>
      <c r="C258" s="196">
        <v>44743</v>
      </c>
      <c r="D258" s="195" t="s">
        <v>134</v>
      </c>
      <c r="E258" s="195" t="s">
        <v>94</v>
      </c>
      <c r="F258" s="195" t="s">
        <v>97</v>
      </c>
      <c r="G258" s="195" t="s">
        <v>38</v>
      </c>
      <c r="H258" s="197" t="s">
        <v>88</v>
      </c>
      <c r="I258" s="207">
        <v>5</v>
      </c>
      <c r="J258" s="208">
        <v>5</v>
      </c>
      <c r="K258" s="208">
        <v>5</v>
      </c>
      <c r="L258" s="208">
        <v>5</v>
      </c>
      <c r="M258" s="208">
        <v>4</v>
      </c>
      <c r="N258" s="208">
        <v>2</v>
      </c>
      <c r="O258" s="207">
        <v>4</v>
      </c>
      <c r="P258" s="209">
        <v>4</v>
      </c>
      <c r="Q258" s="207">
        <v>4</v>
      </c>
      <c r="R258" s="209">
        <v>4</v>
      </c>
      <c r="S258" s="208">
        <v>4</v>
      </c>
      <c r="T258" s="208">
        <v>3</v>
      </c>
      <c r="U258" s="208">
        <v>4</v>
      </c>
      <c r="V258" s="210">
        <v>5</v>
      </c>
      <c r="W258" s="210">
        <v>4</v>
      </c>
      <c r="X258" s="62"/>
      <c r="Y258" s="62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59"/>
      <c r="AS258" s="59"/>
      <c r="AT258" s="59"/>
      <c r="AU258" s="59"/>
      <c r="AV258" s="59"/>
      <c r="AW258" s="59"/>
      <c r="AX258" s="59"/>
      <c r="AY258" s="59"/>
      <c r="AZ258" s="60"/>
      <c r="BA258" s="60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61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60"/>
    </row>
    <row r="259" spans="2:87" ht="30" customHeight="1">
      <c r="B259" s="195">
        <v>310</v>
      </c>
      <c r="C259" s="196">
        <v>44743</v>
      </c>
      <c r="D259" s="195" t="s">
        <v>134</v>
      </c>
      <c r="E259" s="195" t="s">
        <v>95</v>
      </c>
      <c r="F259" s="195" t="s">
        <v>96</v>
      </c>
      <c r="G259" s="195" t="s">
        <v>40</v>
      </c>
      <c r="H259" s="197" t="s">
        <v>84</v>
      </c>
      <c r="I259" s="207">
        <v>4</v>
      </c>
      <c r="J259" s="208">
        <v>4</v>
      </c>
      <c r="K259" s="208"/>
      <c r="L259" s="208">
        <v>3</v>
      </c>
      <c r="M259" s="208">
        <v>4</v>
      </c>
      <c r="N259" s="208"/>
      <c r="O259" s="207">
        <v>4</v>
      </c>
      <c r="P259" s="209">
        <v>4</v>
      </c>
      <c r="Q259" s="207">
        <v>5</v>
      </c>
      <c r="R259" s="209">
        <v>3</v>
      </c>
      <c r="S259" s="208">
        <v>5</v>
      </c>
      <c r="T259" s="208">
        <v>4</v>
      </c>
      <c r="U259" s="208">
        <v>4</v>
      </c>
      <c r="V259" s="210">
        <v>5</v>
      </c>
      <c r="W259" s="210">
        <v>4</v>
      </c>
      <c r="X259" s="62"/>
      <c r="Y259" s="62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59"/>
      <c r="AS259" s="59"/>
      <c r="AT259" s="59"/>
      <c r="AU259" s="59"/>
      <c r="AV259" s="59"/>
      <c r="AW259" s="59"/>
      <c r="AX259" s="59"/>
      <c r="AY259" s="59"/>
      <c r="AZ259" s="60"/>
      <c r="BA259" s="60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61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60"/>
    </row>
    <row r="260" spans="2:87" ht="30" customHeight="1">
      <c r="B260" s="195">
        <v>312</v>
      </c>
      <c r="C260" s="196">
        <v>44744</v>
      </c>
      <c r="D260" s="195" t="s">
        <v>134</v>
      </c>
      <c r="E260" s="195" t="s">
        <v>94</v>
      </c>
      <c r="F260" s="195" t="s">
        <v>96</v>
      </c>
      <c r="G260" s="195" t="s">
        <v>39</v>
      </c>
      <c r="H260" s="197" t="s">
        <v>74</v>
      </c>
      <c r="I260" s="207">
        <v>5</v>
      </c>
      <c r="J260" s="208">
        <v>4</v>
      </c>
      <c r="K260" s="208">
        <v>3</v>
      </c>
      <c r="L260" s="208">
        <v>4</v>
      </c>
      <c r="M260" s="208">
        <v>4</v>
      </c>
      <c r="N260" s="208">
        <v>2</v>
      </c>
      <c r="O260" s="207">
        <v>4</v>
      </c>
      <c r="P260" s="209"/>
      <c r="Q260" s="207">
        <v>3</v>
      </c>
      <c r="R260" s="209">
        <v>3</v>
      </c>
      <c r="S260" s="208">
        <v>2</v>
      </c>
      <c r="T260" s="208">
        <v>4</v>
      </c>
      <c r="U260" s="208">
        <v>4</v>
      </c>
      <c r="V260" s="210">
        <v>5</v>
      </c>
      <c r="W260" s="210">
        <v>5</v>
      </c>
      <c r="X260" s="62"/>
      <c r="Y260" s="62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59"/>
      <c r="AS260" s="59"/>
      <c r="AT260" s="59"/>
      <c r="AU260" s="59"/>
      <c r="AV260" s="59"/>
      <c r="AW260" s="59"/>
      <c r="AX260" s="59"/>
      <c r="AY260" s="59"/>
      <c r="AZ260" s="60"/>
      <c r="BA260" s="60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61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60"/>
    </row>
    <row r="261" spans="2:87" ht="30" customHeight="1">
      <c r="B261" s="195">
        <v>313</v>
      </c>
      <c r="C261" s="196">
        <v>44744</v>
      </c>
      <c r="D261" s="195" t="s">
        <v>134</v>
      </c>
      <c r="E261" s="195" t="s">
        <v>94</v>
      </c>
      <c r="F261" s="195" t="s">
        <v>96</v>
      </c>
      <c r="G261" s="195" t="s">
        <v>24</v>
      </c>
      <c r="H261" s="197" t="s">
        <v>83</v>
      </c>
      <c r="I261" s="207">
        <v>5</v>
      </c>
      <c r="J261" s="208">
        <v>4</v>
      </c>
      <c r="K261" s="208">
        <v>4</v>
      </c>
      <c r="L261" s="208">
        <v>4</v>
      </c>
      <c r="M261" s="208">
        <v>3</v>
      </c>
      <c r="N261" s="208">
        <v>2</v>
      </c>
      <c r="O261" s="207">
        <v>3</v>
      </c>
      <c r="P261" s="209">
        <v>4</v>
      </c>
      <c r="Q261" s="207">
        <v>4</v>
      </c>
      <c r="R261" s="209">
        <v>5</v>
      </c>
      <c r="S261" s="208">
        <v>5</v>
      </c>
      <c r="T261" s="208">
        <v>5</v>
      </c>
      <c r="U261" s="208">
        <v>5</v>
      </c>
      <c r="V261" s="210">
        <v>4</v>
      </c>
      <c r="W261" s="210">
        <v>5</v>
      </c>
      <c r="X261" s="62"/>
      <c r="Y261" s="62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59"/>
      <c r="AS261" s="59"/>
      <c r="AT261" s="59"/>
      <c r="AU261" s="59"/>
      <c r="AV261" s="59"/>
      <c r="AW261" s="59"/>
      <c r="AX261" s="59"/>
      <c r="AY261" s="59"/>
      <c r="AZ261" s="60"/>
      <c r="BA261" s="60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61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60"/>
    </row>
    <row r="262" spans="2:87" ht="30" customHeight="1">
      <c r="B262" s="195">
        <v>315</v>
      </c>
      <c r="C262" s="196">
        <v>44744</v>
      </c>
      <c r="D262" s="195" t="s">
        <v>134</v>
      </c>
      <c r="E262" s="195" t="s">
        <v>94</v>
      </c>
      <c r="F262" s="195" t="s">
        <v>96</v>
      </c>
      <c r="G262" s="195" t="s">
        <v>24</v>
      </c>
      <c r="H262" s="197" t="s">
        <v>83</v>
      </c>
      <c r="I262" s="207">
        <v>4</v>
      </c>
      <c r="J262" s="208">
        <v>4</v>
      </c>
      <c r="K262" s="208">
        <v>1</v>
      </c>
      <c r="L262" s="208">
        <v>5</v>
      </c>
      <c r="M262" s="208">
        <v>4</v>
      </c>
      <c r="N262" s="208">
        <v>1</v>
      </c>
      <c r="O262" s="207">
        <v>4</v>
      </c>
      <c r="P262" s="209">
        <v>4</v>
      </c>
      <c r="Q262" s="207">
        <v>5</v>
      </c>
      <c r="R262" s="209">
        <v>1</v>
      </c>
      <c r="S262" s="208"/>
      <c r="T262" s="208">
        <v>5</v>
      </c>
      <c r="U262" s="208">
        <v>5</v>
      </c>
      <c r="V262" s="210">
        <v>4</v>
      </c>
      <c r="W262" s="210">
        <v>5</v>
      </c>
      <c r="X262" s="62"/>
      <c r="Y262" s="62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59"/>
      <c r="AS262" s="59"/>
      <c r="AT262" s="59"/>
      <c r="AU262" s="59"/>
      <c r="AV262" s="59"/>
      <c r="AW262" s="59"/>
      <c r="AX262" s="59"/>
      <c r="AY262" s="59"/>
      <c r="AZ262" s="60"/>
      <c r="BA262" s="60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61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60"/>
    </row>
    <row r="263" spans="2:87" ht="30" customHeight="1">
      <c r="B263" s="195">
        <v>316</v>
      </c>
      <c r="C263" s="196">
        <v>44744</v>
      </c>
      <c r="D263" s="195" t="s">
        <v>134</v>
      </c>
      <c r="E263" s="195" t="s">
        <v>94</v>
      </c>
      <c r="F263" s="195" t="s">
        <v>97</v>
      </c>
      <c r="G263" s="195" t="s">
        <v>44</v>
      </c>
      <c r="H263" s="197" t="s">
        <v>293</v>
      </c>
      <c r="I263" s="207">
        <v>5</v>
      </c>
      <c r="J263" s="208">
        <v>4</v>
      </c>
      <c r="K263" s="208">
        <v>5</v>
      </c>
      <c r="L263" s="208">
        <v>5</v>
      </c>
      <c r="M263" s="208">
        <v>5</v>
      </c>
      <c r="N263" s="208">
        <v>4</v>
      </c>
      <c r="O263" s="207">
        <v>5</v>
      </c>
      <c r="P263" s="209">
        <v>5</v>
      </c>
      <c r="Q263" s="207">
        <v>5</v>
      </c>
      <c r="R263" s="209">
        <v>4</v>
      </c>
      <c r="S263" s="208">
        <v>4</v>
      </c>
      <c r="T263" s="208">
        <v>5</v>
      </c>
      <c r="U263" s="208"/>
      <c r="V263" s="210">
        <v>5</v>
      </c>
      <c r="W263" s="210">
        <v>5</v>
      </c>
      <c r="X263" s="62"/>
      <c r="Y263" s="62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59"/>
      <c r="AS263" s="59"/>
      <c r="AT263" s="59"/>
      <c r="AU263" s="59"/>
      <c r="AV263" s="59"/>
      <c r="AW263" s="59"/>
      <c r="AX263" s="59"/>
      <c r="AY263" s="59"/>
      <c r="AZ263" s="60"/>
      <c r="BA263" s="60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61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60"/>
    </row>
    <row r="264" spans="2:87" ht="30" customHeight="1">
      <c r="B264" s="195">
        <v>317</v>
      </c>
      <c r="C264" s="196">
        <v>44744</v>
      </c>
      <c r="D264" s="195" t="s">
        <v>134</v>
      </c>
      <c r="E264" s="195" t="s">
        <v>94</v>
      </c>
      <c r="F264" s="195" t="s">
        <v>96</v>
      </c>
      <c r="G264" s="195" t="s">
        <v>20</v>
      </c>
      <c r="H264" s="197" t="s">
        <v>60</v>
      </c>
      <c r="I264" s="207">
        <v>4</v>
      </c>
      <c r="J264" s="208">
        <v>2</v>
      </c>
      <c r="K264" s="208"/>
      <c r="L264" s="208">
        <v>4</v>
      </c>
      <c r="M264" s="208">
        <v>4</v>
      </c>
      <c r="N264" s="208">
        <v>4</v>
      </c>
      <c r="O264" s="207">
        <v>2</v>
      </c>
      <c r="P264" s="209">
        <v>4</v>
      </c>
      <c r="Q264" s="207">
        <v>3</v>
      </c>
      <c r="R264" s="209">
        <v>4</v>
      </c>
      <c r="S264" s="208"/>
      <c r="T264" s="208">
        <v>3</v>
      </c>
      <c r="U264" s="208">
        <v>3</v>
      </c>
      <c r="V264" s="210">
        <v>4</v>
      </c>
      <c r="W264" s="210">
        <v>4</v>
      </c>
      <c r="X264" s="62"/>
      <c r="Y264" s="62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59"/>
      <c r="AS264" s="59"/>
      <c r="AT264" s="59"/>
      <c r="AU264" s="59"/>
      <c r="AV264" s="59"/>
      <c r="AW264" s="59"/>
      <c r="AX264" s="59"/>
      <c r="AY264" s="59"/>
      <c r="AZ264" s="60"/>
      <c r="BA264" s="60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61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60"/>
    </row>
    <row r="265" spans="2:87" ht="30" customHeight="1">
      <c r="B265" s="195">
        <v>318</v>
      </c>
      <c r="C265" s="196">
        <v>44744</v>
      </c>
      <c r="D265" s="195" t="s">
        <v>134</v>
      </c>
      <c r="E265" s="195" t="s">
        <v>94</v>
      </c>
      <c r="F265" s="195" t="s">
        <v>96</v>
      </c>
      <c r="G265" s="195" t="s">
        <v>29</v>
      </c>
      <c r="H265" s="197" t="s">
        <v>77</v>
      </c>
      <c r="I265" s="207"/>
      <c r="J265" s="208">
        <v>5</v>
      </c>
      <c r="K265" s="208"/>
      <c r="L265" s="208"/>
      <c r="M265" s="208"/>
      <c r="N265" s="208"/>
      <c r="O265" s="207">
        <v>5</v>
      </c>
      <c r="P265" s="209"/>
      <c r="Q265" s="207">
        <v>5</v>
      </c>
      <c r="R265" s="209">
        <v>4</v>
      </c>
      <c r="S265" s="208"/>
      <c r="T265" s="208">
        <v>5</v>
      </c>
      <c r="U265" s="208"/>
      <c r="V265" s="210">
        <v>5</v>
      </c>
      <c r="W265" s="210">
        <v>3</v>
      </c>
      <c r="X265" s="62"/>
      <c r="Y265" s="62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59"/>
      <c r="AS265" s="59"/>
      <c r="AT265" s="59"/>
      <c r="AU265" s="59"/>
      <c r="AV265" s="59"/>
      <c r="AW265" s="59"/>
      <c r="AX265" s="59"/>
      <c r="AY265" s="59"/>
      <c r="AZ265" s="60"/>
      <c r="BA265" s="60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61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60"/>
    </row>
    <row r="266" spans="2:87" ht="30" customHeight="1">
      <c r="B266" s="195">
        <v>319</v>
      </c>
      <c r="C266" s="196">
        <v>44744</v>
      </c>
      <c r="D266" s="195" t="s">
        <v>134</v>
      </c>
      <c r="E266" s="195" t="s">
        <v>95</v>
      </c>
      <c r="F266" s="195" t="s">
        <v>96</v>
      </c>
      <c r="G266" s="195" t="s">
        <v>18</v>
      </c>
      <c r="H266" s="197" t="s">
        <v>80</v>
      </c>
      <c r="I266" s="207">
        <v>3</v>
      </c>
      <c r="J266" s="208">
        <v>2</v>
      </c>
      <c r="K266" s="208">
        <v>3</v>
      </c>
      <c r="L266" s="208">
        <v>3</v>
      </c>
      <c r="M266" s="208">
        <v>5</v>
      </c>
      <c r="N266" s="208">
        <v>3</v>
      </c>
      <c r="O266" s="207">
        <v>3</v>
      </c>
      <c r="P266" s="209">
        <v>3</v>
      </c>
      <c r="Q266" s="207">
        <v>4</v>
      </c>
      <c r="R266" s="209">
        <v>5</v>
      </c>
      <c r="S266" s="208">
        <v>5</v>
      </c>
      <c r="T266" s="208">
        <v>5</v>
      </c>
      <c r="U266" s="208">
        <v>5</v>
      </c>
      <c r="V266" s="210">
        <v>4</v>
      </c>
      <c r="W266" s="210">
        <v>3</v>
      </c>
      <c r="X266" s="62"/>
      <c r="Y266" s="62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59"/>
      <c r="AS266" s="59"/>
      <c r="AT266" s="59"/>
      <c r="AU266" s="59"/>
      <c r="AV266" s="59"/>
      <c r="AW266" s="59"/>
      <c r="AX266" s="59"/>
      <c r="AY266" s="59"/>
      <c r="AZ266" s="60"/>
      <c r="BA266" s="60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61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60"/>
    </row>
    <row r="267" spans="2:87" ht="30" customHeight="1">
      <c r="B267" s="195">
        <v>321</v>
      </c>
      <c r="C267" s="196">
        <v>44745</v>
      </c>
      <c r="D267" s="195" t="s">
        <v>134</v>
      </c>
      <c r="E267" s="195" t="s">
        <v>95</v>
      </c>
      <c r="F267" s="195" t="s">
        <v>97</v>
      </c>
      <c r="G267" s="195" t="s">
        <v>47</v>
      </c>
      <c r="H267" s="197" t="s">
        <v>65</v>
      </c>
      <c r="I267" s="207">
        <v>5</v>
      </c>
      <c r="J267" s="208">
        <v>5</v>
      </c>
      <c r="K267" s="208">
        <v>5</v>
      </c>
      <c r="L267" s="208">
        <v>5</v>
      </c>
      <c r="M267" s="208">
        <v>5</v>
      </c>
      <c r="N267" s="208">
        <v>3</v>
      </c>
      <c r="O267" s="207">
        <v>5</v>
      </c>
      <c r="P267" s="209">
        <v>5</v>
      </c>
      <c r="Q267" s="207">
        <v>5</v>
      </c>
      <c r="R267" s="209">
        <v>5</v>
      </c>
      <c r="S267" s="208">
        <v>5</v>
      </c>
      <c r="T267" s="208">
        <v>5</v>
      </c>
      <c r="U267" s="208">
        <v>5</v>
      </c>
      <c r="V267" s="210">
        <v>5</v>
      </c>
      <c r="W267" s="210">
        <v>5</v>
      </c>
      <c r="X267" s="62"/>
      <c r="Y267" s="62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59"/>
      <c r="AS267" s="59"/>
      <c r="AT267" s="59"/>
      <c r="AU267" s="59"/>
      <c r="AV267" s="59"/>
      <c r="AW267" s="59"/>
      <c r="AX267" s="59"/>
      <c r="AY267" s="59"/>
      <c r="AZ267" s="60"/>
      <c r="BA267" s="60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61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60"/>
    </row>
    <row r="268" spans="2:87" ht="30" customHeight="1">
      <c r="B268" s="195">
        <v>322</v>
      </c>
      <c r="C268" s="196">
        <v>44745</v>
      </c>
      <c r="D268" s="195" t="s">
        <v>134</v>
      </c>
      <c r="E268" s="195" t="s">
        <v>94</v>
      </c>
      <c r="F268" s="195" t="s">
        <v>97</v>
      </c>
      <c r="G268" s="195" t="s">
        <v>33</v>
      </c>
      <c r="H268" s="197" t="s">
        <v>57</v>
      </c>
      <c r="I268" s="207">
        <v>5</v>
      </c>
      <c r="J268" s="208">
        <v>5</v>
      </c>
      <c r="K268" s="208">
        <v>5</v>
      </c>
      <c r="L268" s="208">
        <v>5</v>
      </c>
      <c r="M268" s="208">
        <v>5</v>
      </c>
      <c r="N268" s="208">
        <v>4</v>
      </c>
      <c r="O268" s="207">
        <v>5</v>
      </c>
      <c r="P268" s="209">
        <v>5</v>
      </c>
      <c r="Q268" s="207">
        <v>5</v>
      </c>
      <c r="R268" s="209">
        <v>4</v>
      </c>
      <c r="S268" s="208">
        <v>5</v>
      </c>
      <c r="T268" s="208">
        <v>5</v>
      </c>
      <c r="U268" s="208">
        <v>5</v>
      </c>
      <c r="V268" s="210">
        <v>5</v>
      </c>
      <c r="W268" s="210">
        <v>5</v>
      </c>
      <c r="X268" s="62"/>
      <c r="Y268" s="62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59"/>
      <c r="AS268" s="59"/>
      <c r="AT268" s="59"/>
      <c r="AU268" s="59"/>
      <c r="AV268" s="59"/>
      <c r="AW268" s="59"/>
      <c r="AX268" s="59"/>
      <c r="AY268" s="59"/>
      <c r="AZ268" s="60"/>
      <c r="BA268" s="60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61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60"/>
    </row>
    <row r="269" spans="2:87" ht="30" customHeight="1">
      <c r="B269" s="195">
        <v>323</v>
      </c>
      <c r="C269" s="196">
        <v>44745</v>
      </c>
      <c r="D269" s="195" t="s">
        <v>133</v>
      </c>
      <c r="E269" s="195" t="s">
        <v>94</v>
      </c>
      <c r="F269" s="195" t="s">
        <v>97</v>
      </c>
      <c r="G269" s="195" t="s">
        <v>159</v>
      </c>
      <c r="H269" s="197" t="s">
        <v>64</v>
      </c>
      <c r="I269" s="207">
        <v>4</v>
      </c>
      <c r="J269" s="208">
        <v>3</v>
      </c>
      <c r="K269" s="208">
        <v>3</v>
      </c>
      <c r="L269" s="208">
        <v>4</v>
      </c>
      <c r="M269" s="208">
        <v>5</v>
      </c>
      <c r="N269" s="208">
        <v>3</v>
      </c>
      <c r="O269" s="207"/>
      <c r="P269" s="209"/>
      <c r="Q269" s="207">
        <v>3</v>
      </c>
      <c r="R269" s="209">
        <v>4</v>
      </c>
      <c r="S269" s="208">
        <v>4</v>
      </c>
      <c r="T269" s="208">
        <v>5</v>
      </c>
      <c r="U269" s="208">
        <v>5</v>
      </c>
      <c r="V269" s="210">
        <v>5</v>
      </c>
      <c r="W269" s="210">
        <v>4</v>
      </c>
      <c r="X269" s="62"/>
      <c r="Y269" s="62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59"/>
      <c r="AS269" s="59"/>
      <c r="AT269" s="59"/>
      <c r="AU269" s="59"/>
      <c r="AV269" s="59"/>
      <c r="AW269" s="59"/>
      <c r="AX269" s="59"/>
      <c r="AY269" s="59"/>
      <c r="AZ269" s="60"/>
      <c r="BA269" s="60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61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60"/>
    </row>
    <row r="270" spans="2:87" ht="30" customHeight="1">
      <c r="B270" s="195">
        <v>324</v>
      </c>
      <c r="C270" s="196">
        <v>44745</v>
      </c>
      <c r="D270" s="195" t="s">
        <v>134</v>
      </c>
      <c r="E270" s="195" t="s">
        <v>95</v>
      </c>
      <c r="F270" s="195" t="s">
        <v>97</v>
      </c>
      <c r="G270" s="195" t="s">
        <v>24</v>
      </c>
      <c r="H270" s="197" t="s">
        <v>83</v>
      </c>
      <c r="I270" s="207">
        <v>3</v>
      </c>
      <c r="J270" s="208">
        <v>4</v>
      </c>
      <c r="K270" s="208">
        <v>4</v>
      </c>
      <c r="L270" s="208">
        <v>3</v>
      </c>
      <c r="M270" s="208">
        <v>3</v>
      </c>
      <c r="N270" s="208">
        <v>4</v>
      </c>
      <c r="O270" s="207"/>
      <c r="P270" s="209"/>
      <c r="Q270" s="207">
        <v>4</v>
      </c>
      <c r="R270" s="209"/>
      <c r="S270" s="208">
        <v>4</v>
      </c>
      <c r="T270" s="208">
        <v>2</v>
      </c>
      <c r="U270" s="208"/>
      <c r="V270" s="210"/>
      <c r="W270" s="210">
        <v>4</v>
      </c>
      <c r="X270" s="62"/>
      <c r="Y270" s="62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59"/>
      <c r="AS270" s="59"/>
      <c r="AT270" s="59"/>
      <c r="AU270" s="59"/>
      <c r="AV270" s="59"/>
      <c r="AW270" s="59"/>
      <c r="AX270" s="59"/>
      <c r="AY270" s="59"/>
      <c r="AZ270" s="60"/>
      <c r="BA270" s="60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61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60"/>
    </row>
    <row r="271" spans="2:87" ht="30" customHeight="1">
      <c r="B271" s="195">
        <v>325</v>
      </c>
      <c r="C271" s="196">
        <v>44745</v>
      </c>
      <c r="D271" s="195" t="s">
        <v>134</v>
      </c>
      <c r="E271" s="195" t="s">
        <v>95</v>
      </c>
      <c r="F271" s="195" t="s">
        <v>96</v>
      </c>
      <c r="G271" s="195" t="s">
        <v>160</v>
      </c>
      <c r="H271" s="197" t="s">
        <v>68</v>
      </c>
      <c r="I271" s="207">
        <v>5</v>
      </c>
      <c r="J271" s="208">
        <v>4</v>
      </c>
      <c r="K271" s="208">
        <v>5</v>
      </c>
      <c r="L271" s="208">
        <v>5</v>
      </c>
      <c r="M271" s="208">
        <v>4</v>
      </c>
      <c r="N271" s="208">
        <v>3</v>
      </c>
      <c r="O271" s="207">
        <v>2</v>
      </c>
      <c r="P271" s="209">
        <v>4</v>
      </c>
      <c r="Q271" s="207"/>
      <c r="R271" s="209">
        <v>2</v>
      </c>
      <c r="S271" s="208">
        <v>4</v>
      </c>
      <c r="T271" s="208">
        <v>4</v>
      </c>
      <c r="U271" s="208">
        <v>4</v>
      </c>
      <c r="V271" s="210">
        <v>5</v>
      </c>
      <c r="W271" s="210">
        <v>5</v>
      </c>
      <c r="X271" s="62"/>
      <c r="Y271" s="62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59"/>
      <c r="AS271" s="59"/>
      <c r="AT271" s="59"/>
      <c r="AU271" s="59"/>
      <c r="AV271" s="59"/>
      <c r="AW271" s="59"/>
      <c r="AX271" s="59"/>
      <c r="AY271" s="59"/>
      <c r="AZ271" s="60"/>
      <c r="BA271" s="60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61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60"/>
    </row>
    <row r="272" spans="2:87" ht="30" customHeight="1">
      <c r="B272" s="195">
        <v>326</v>
      </c>
      <c r="C272" s="196">
        <v>44746</v>
      </c>
      <c r="D272" s="195" t="s">
        <v>134</v>
      </c>
      <c r="E272" s="195" t="s">
        <v>94</v>
      </c>
      <c r="F272" s="195" t="s">
        <v>96</v>
      </c>
      <c r="G272" s="195" t="s">
        <v>47</v>
      </c>
      <c r="H272" s="197" t="s">
        <v>65</v>
      </c>
      <c r="I272" s="207"/>
      <c r="J272" s="208"/>
      <c r="K272" s="208"/>
      <c r="L272" s="208"/>
      <c r="M272" s="208"/>
      <c r="N272" s="208">
        <v>1</v>
      </c>
      <c r="O272" s="207">
        <v>1</v>
      </c>
      <c r="P272" s="209">
        <v>1</v>
      </c>
      <c r="Q272" s="207"/>
      <c r="R272" s="209"/>
      <c r="S272" s="208"/>
      <c r="T272" s="208">
        <v>2</v>
      </c>
      <c r="U272" s="208"/>
      <c r="V272" s="210">
        <v>4</v>
      </c>
      <c r="W272" s="210">
        <v>2</v>
      </c>
      <c r="X272" s="62"/>
      <c r="Y272" s="62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59"/>
      <c r="AS272" s="59"/>
      <c r="AT272" s="59"/>
      <c r="AU272" s="59"/>
      <c r="AV272" s="59"/>
      <c r="AW272" s="59"/>
      <c r="AX272" s="59"/>
      <c r="AY272" s="59"/>
      <c r="AZ272" s="60"/>
      <c r="BA272" s="60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61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60"/>
    </row>
    <row r="273" spans="2:87" ht="30" customHeight="1">
      <c r="B273" s="195">
        <v>327</v>
      </c>
      <c r="C273" s="196">
        <v>44746</v>
      </c>
      <c r="D273" s="195" t="s">
        <v>134</v>
      </c>
      <c r="E273" s="195" t="s">
        <v>94</v>
      </c>
      <c r="F273" s="195" t="s">
        <v>97</v>
      </c>
      <c r="G273" s="195" t="s">
        <v>41</v>
      </c>
      <c r="H273" s="197" t="s">
        <v>78</v>
      </c>
      <c r="I273" s="207">
        <v>5</v>
      </c>
      <c r="J273" s="208">
        <v>5</v>
      </c>
      <c r="K273" s="208">
        <v>5</v>
      </c>
      <c r="L273" s="208">
        <v>5</v>
      </c>
      <c r="M273" s="208">
        <v>5</v>
      </c>
      <c r="N273" s="208">
        <v>4</v>
      </c>
      <c r="O273" s="207">
        <v>5</v>
      </c>
      <c r="P273" s="209">
        <v>5</v>
      </c>
      <c r="Q273" s="207">
        <v>5</v>
      </c>
      <c r="R273" s="209">
        <v>5</v>
      </c>
      <c r="S273" s="208">
        <v>5</v>
      </c>
      <c r="T273" s="208">
        <v>5</v>
      </c>
      <c r="U273" s="208">
        <v>5</v>
      </c>
      <c r="V273" s="210">
        <v>5</v>
      </c>
      <c r="W273" s="210">
        <v>5</v>
      </c>
      <c r="X273" s="62"/>
      <c r="Y273" s="62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59"/>
      <c r="AS273" s="59"/>
      <c r="AT273" s="59"/>
      <c r="AU273" s="59"/>
      <c r="AV273" s="59"/>
      <c r="AW273" s="59"/>
      <c r="AX273" s="59"/>
      <c r="AY273" s="59"/>
      <c r="AZ273" s="60"/>
      <c r="BA273" s="60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61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60"/>
    </row>
    <row r="274" spans="2:87" ht="30" customHeight="1">
      <c r="B274" s="195">
        <v>328</v>
      </c>
      <c r="C274" s="196">
        <v>44746</v>
      </c>
      <c r="D274" s="195" t="s">
        <v>134</v>
      </c>
      <c r="E274" s="195" t="s">
        <v>94</v>
      </c>
      <c r="F274" s="195" t="s">
        <v>97</v>
      </c>
      <c r="G274" s="195" t="s">
        <v>34</v>
      </c>
      <c r="H274" s="197" t="s">
        <v>72</v>
      </c>
      <c r="I274" s="207">
        <v>5</v>
      </c>
      <c r="J274" s="208">
        <v>5</v>
      </c>
      <c r="K274" s="208">
        <v>3</v>
      </c>
      <c r="L274" s="208">
        <v>5</v>
      </c>
      <c r="M274" s="208">
        <v>5</v>
      </c>
      <c r="N274" s="208">
        <v>2</v>
      </c>
      <c r="O274" s="207">
        <v>5</v>
      </c>
      <c r="P274" s="209">
        <v>5</v>
      </c>
      <c r="Q274" s="207">
        <v>4</v>
      </c>
      <c r="R274" s="209">
        <v>3</v>
      </c>
      <c r="S274" s="208">
        <v>5</v>
      </c>
      <c r="T274" s="208">
        <v>4</v>
      </c>
      <c r="U274" s="208">
        <v>4</v>
      </c>
      <c r="V274" s="210">
        <v>5</v>
      </c>
      <c r="W274" s="210">
        <v>5</v>
      </c>
      <c r="X274" s="62"/>
      <c r="Y274" s="62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59"/>
      <c r="AS274" s="59"/>
      <c r="AT274" s="59"/>
      <c r="AU274" s="59"/>
      <c r="AV274" s="59"/>
      <c r="AW274" s="59"/>
      <c r="AX274" s="59"/>
      <c r="AY274" s="59"/>
      <c r="AZ274" s="60"/>
      <c r="BA274" s="60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61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60"/>
    </row>
    <row r="275" spans="2:87" ht="30" customHeight="1">
      <c r="B275" s="195">
        <v>329</v>
      </c>
      <c r="C275" s="196">
        <v>44746</v>
      </c>
      <c r="D275" s="195" t="s">
        <v>134</v>
      </c>
      <c r="E275" s="195" t="s">
        <v>95</v>
      </c>
      <c r="F275" s="195" t="s">
        <v>97</v>
      </c>
      <c r="G275" s="195" t="s">
        <v>26</v>
      </c>
      <c r="H275" s="197" t="s">
        <v>71</v>
      </c>
      <c r="I275" s="207">
        <v>5</v>
      </c>
      <c r="J275" s="208"/>
      <c r="K275" s="208"/>
      <c r="L275" s="208">
        <v>5</v>
      </c>
      <c r="M275" s="208">
        <v>5</v>
      </c>
      <c r="N275" s="208"/>
      <c r="O275" s="207">
        <v>5</v>
      </c>
      <c r="P275" s="209">
        <v>5</v>
      </c>
      <c r="Q275" s="207">
        <v>5</v>
      </c>
      <c r="R275" s="209"/>
      <c r="S275" s="208">
        <v>5</v>
      </c>
      <c r="T275" s="208">
        <v>5</v>
      </c>
      <c r="U275" s="208"/>
      <c r="V275" s="210">
        <v>5</v>
      </c>
      <c r="W275" s="210">
        <v>5</v>
      </c>
      <c r="X275" s="62"/>
      <c r="Y275" s="62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59"/>
      <c r="AS275" s="59"/>
      <c r="AT275" s="59"/>
      <c r="AU275" s="59"/>
      <c r="AV275" s="59"/>
      <c r="AW275" s="59"/>
      <c r="AX275" s="59"/>
      <c r="AY275" s="59"/>
      <c r="AZ275" s="60"/>
      <c r="BA275" s="60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61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60"/>
    </row>
    <row r="276" spans="2:87" ht="30" customHeight="1">
      <c r="B276" s="195">
        <v>330</v>
      </c>
      <c r="C276" s="196">
        <v>44746</v>
      </c>
      <c r="D276" s="195" t="s">
        <v>134</v>
      </c>
      <c r="E276" s="195" t="s">
        <v>94</v>
      </c>
      <c r="F276" s="195" t="s">
        <v>97</v>
      </c>
      <c r="G276" s="195" t="s">
        <v>21</v>
      </c>
      <c r="H276" s="197" t="s">
        <v>62</v>
      </c>
      <c r="I276" s="207">
        <v>5</v>
      </c>
      <c r="J276" s="208">
        <v>5</v>
      </c>
      <c r="K276" s="208">
        <v>5</v>
      </c>
      <c r="L276" s="208">
        <v>5</v>
      </c>
      <c r="M276" s="208">
        <v>5</v>
      </c>
      <c r="N276" s="208">
        <v>5</v>
      </c>
      <c r="O276" s="207"/>
      <c r="P276" s="209"/>
      <c r="Q276" s="207">
        <v>5</v>
      </c>
      <c r="R276" s="209">
        <v>5</v>
      </c>
      <c r="S276" s="208">
        <v>5</v>
      </c>
      <c r="T276" s="208">
        <v>5</v>
      </c>
      <c r="U276" s="208">
        <v>5</v>
      </c>
      <c r="V276" s="210">
        <v>5</v>
      </c>
      <c r="W276" s="210">
        <v>5</v>
      </c>
      <c r="X276" s="62"/>
      <c r="Y276" s="62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59"/>
      <c r="AS276" s="59"/>
      <c r="AT276" s="59"/>
      <c r="AU276" s="59"/>
      <c r="AV276" s="59"/>
      <c r="AW276" s="59"/>
      <c r="AX276" s="59"/>
      <c r="AY276" s="59"/>
      <c r="AZ276" s="60"/>
      <c r="BA276" s="60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61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60"/>
    </row>
    <row r="277" spans="2:87" ht="30" customHeight="1">
      <c r="B277" s="195">
        <v>331</v>
      </c>
      <c r="C277" s="196">
        <v>44746</v>
      </c>
      <c r="D277" s="195" t="s">
        <v>134</v>
      </c>
      <c r="E277" s="195" t="s">
        <v>94</v>
      </c>
      <c r="F277" s="195" t="s">
        <v>97</v>
      </c>
      <c r="G277" s="195" t="s">
        <v>44</v>
      </c>
      <c r="H277" s="197" t="s">
        <v>293</v>
      </c>
      <c r="I277" s="207">
        <v>4</v>
      </c>
      <c r="J277" s="208"/>
      <c r="K277" s="208"/>
      <c r="L277" s="208">
        <v>4</v>
      </c>
      <c r="M277" s="208">
        <v>5</v>
      </c>
      <c r="N277" s="208">
        <v>3</v>
      </c>
      <c r="O277" s="207"/>
      <c r="P277" s="209"/>
      <c r="Q277" s="207"/>
      <c r="R277" s="209">
        <v>3</v>
      </c>
      <c r="S277" s="208">
        <v>4</v>
      </c>
      <c r="T277" s="208"/>
      <c r="U277" s="208"/>
      <c r="V277" s="210"/>
      <c r="W277" s="210">
        <v>4</v>
      </c>
      <c r="X277" s="62"/>
      <c r="Y277" s="62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59"/>
      <c r="AS277" s="59"/>
      <c r="AT277" s="59"/>
      <c r="AU277" s="59"/>
      <c r="AV277" s="59"/>
      <c r="AW277" s="59"/>
      <c r="AX277" s="59"/>
      <c r="AY277" s="59"/>
      <c r="AZ277" s="60"/>
      <c r="BA277" s="60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61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60"/>
    </row>
    <row r="278" spans="2:87" ht="30" customHeight="1">
      <c r="B278" s="195">
        <v>332</v>
      </c>
      <c r="C278" s="196">
        <v>44746</v>
      </c>
      <c r="D278" s="195" t="s">
        <v>134</v>
      </c>
      <c r="E278" s="195" t="s">
        <v>95</v>
      </c>
      <c r="F278" s="195" t="s">
        <v>97</v>
      </c>
      <c r="G278" s="195" t="s">
        <v>26</v>
      </c>
      <c r="H278" s="197" t="s">
        <v>71</v>
      </c>
      <c r="I278" s="207">
        <v>5</v>
      </c>
      <c r="J278" s="208">
        <v>5</v>
      </c>
      <c r="K278" s="208">
        <v>5</v>
      </c>
      <c r="L278" s="208">
        <v>5</v>
      </c>
      <c r="M278" s="208">
        <v>5</v>
      </c>
      <c r="N278" s="208">
        <v>5</v>
      </c>
      <c r="O278" s="207">
        <v>5</v>
      </c>
      <c r="P278" s="209">
        <v>5</v>
      </c>
      <c r="Q278" s="207">
        <v>5</v>
      </c>
      <c r="R278" s="209">
        <v>5</v>
      </c>
      <c r="S278" s="208">
        <v>5</v>
      </c>
      <c r="T278" s="208">
        <v>5</v>
      </c>
      <c r="U278" s="208">
        <v>5</v>
      </c>
      <c r="V278" s="210">
        <v>5</v>
      </c>
      <c r="W278" s="210">
        <v>5</v>
      </c>
      <c r="X278" s="62"/>
      <c r="Y278" s="62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59"/>
      <c r="AS278" s="59"/>
      <c r="AT278" s="59"/>
      <c r="AU278" s="59"/>
      <c r="AV278" s="59"/>
      <c r="AW278" s="59"/>
      <c r="AX278" s="59"/>
      <c r="AY278" s="59"/>
      <c r="AZ278" s="60"/>
      <c r="BA278" s="60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61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60"/>
    </row>
    <row r="279" spans="2:87" ht="30" customHeight="1">
      <c r="B279" s="195">
        <v>333</v>
      </c>
      <c r="C279" s="196">
        <v>44746</v>
      </c>
      <c r="D279" s="195" t="s">
        <v>134</v>
      </c>
      <c r="E279" s="195" t="s">
        <v>95</v>
      </c>
      <c r="F279" s="195" t="s">
        <v>97</v>
      </c>
      <c r="G279" s="195" t="s">
        <v>34</v>
      </c>
      <c r="H279" s="197" t="s">
        <v>72</v>
      </c>
      <c r="I279" s="207">
        <v>5</v>
      </c>
      <c r="J279" s="208">
        <v>5</v>
      </c>
      <c r="K279" s="208">
        <v>4</v>
      </c>
      <c r="L279" s="208">
        <v>5</v>
      </c>
      <c r="M279" s="208">
        <v>5</v>
      </c>
      <c r="N279" s="208">
        <v>3</v>
      </c>
      <c r="O279" s="207">
        <v>5</v>
      </c>
      <c r="P279" s="209">
        <v>5</v>
      </c>
      <c r="Q279" s="207">
        <v>5</v>
      </c>
      <c r="R279" s="209"/>
      <c r="S279" s="208"/>
      <c r="T279" s="208">
        <v>5</v>
      </c>
      <c r="U279" s="208">
        <v>5</v>
      </c>
      <c r="V279" s="210">
        <v>5</v>
      </c>
      <c r="W279" s="210">
        <v>5</v>
      </c>
      <c r="X279" s="62"/>
      <c r="Y279" s="62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59"/>
      <c r="AS279" s="59"/>
      <c r="AT279" s="59"/>
      <c r="AU279" s="59"/>
      <c r="AV279" s="59"/>
      <c r="AW279" s="59"/>
      <c r="AX279" s="59"/>
      <c r="AY279" s="59"/>
      <c r="AZ279" s="60"/>
      <c r="BA279" s="60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61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60"/>
    </row>
    <row r="280" spans="2:87" ht="30" customHeight="1">
      <c r="B280" s="195">
        <v>334</v>
      </c>
      <c r="C280" s="196">
        <v>44746</v>
      </c>
      <c r="D280" s="195" t="s">
        <v>134</v>
      </c>
      <c r="E280" s="195" t="s">
        <v>94</v>
      </c>
      <c r="F280" s="195" t="s">
        <v>96</v>
      </c>
      <c r="G280" s="195" t="s">
        <v>26</v>
      </c>
      <c r="H280" s="197" t="s">
        <v>71</v>
      </c>
      <c r="I280" s="207">
        <v>5</v>
      </c>
      <c r="J280" s="208">
        <v>5</v>
      </c>
      <c r="K280" s="208">
        <v>5</v>
      </c>
      <c r="L280" s="208">
        <v>5</v>
      </c>
      <c r="M280" s="208">
        <v>5</v>
      </c>
      <c r="N280" s="208">
        <v>5</v>
      </c>
      <c r="O280" s="207">
        <v>5</v>
      </c>
      <c r="P280" s="209">
        <v>5</v>
      </c>
      <c r="Q280" s="207">
        <v>5</v>
      </c>
      <c r="R280" s="209">
        <v>5</v>
      </c>
      <c r="S280" s="208"/>
      <c r="T280" s="208">
        <v>5</v>
      </c>
      <c r="U280" s="208">
        <v>5</v>
      </c>
      <c r="V280" s="210">
        <v>5</v>
      </c>
      <c r="W280" s="210">
        <v>5</v>
      </c>
      <c r="X280" s="62"/>
      <c r="Y280" s="62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59"/>
      <c r="AS280" s="59"/>
      <c r="AT280" s="59"/>
      <c r="AU280" s="59"/>
      <c r="AV280" s="59"/>
      <c r="AW280" s="59"/>
      <c r="AX280" s="59"/>
      <c r="AY280" s="59"/>
      <c r="AZ280" s="60"/>
      <c r="BA280" s="60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61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60"/>
    </row>
    <row r="281" spans="2:87" ht="30" customHeight="1">
      <c r="B281" s="195">
        <v>336</v>
      </c>
      <c r="C281" s="196">
        <v>44746</v>
      </c>
      <c r="D281" s="195" t="s">
        <v>134</v>
      </c>
      <c r="E281" s="195" t="s">
        <v>95</v>
      </c>
      <c r="F281" s="195" t="s">
        <v>96</v>
      </c>
      <c r="G281" s="195" t="s">
        <v>26</v>
      </c>
      <c r="H281" s="197" t="s">
        <v>71</v>
      </c>
      <c r="I281" s="207">
        <v>5</v>
      </c>
      <c r="J281" s="208">
        <v>5</v>
      </c>
      <c r="K281" s="208"/>
      <c r="L281" s="208">
        <v>5</v>
      </c>
      <c r="M281" s="208">
        <v>5</v>
      </c>
      <c r="N281" s="208">
        <v>4</v>
      </c>
      <c r="O281" s="207">
        <v>5</v>
      </c>
      <c r="P281" s="209">
        <v>5</v>
      </c>
      <c r="Q281" s="207">
        <v>4</v>
      </c>
      <c r="R281" s="209">
        <v>4</v>
      </c>
      <c r="S281" s="208">
        <v>5</v>
      </c>
      <c r="T281" s="208">
        <v>4</v>
      </c>
      <c r="U281" s="208">
        <v>5</v>
      </c>
      <c r="V281" s="210">
        <v>5</v>
      </c>
      <c r="W281" s="210">
        <v>5</v>
      </c>
      <c r="X281" s="62"/>
      <c r="Y281" s="62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59"/>
      <c r="AS281" s="59"/>
      <c r="AT281" s="59"/>
      <c r="AU281" s="59"/>
      <c r="AV281" s="59"/>
      <c r="AW281" s="59"/>
      <c r="AX281" s="59"/>
      <c r="AY281" s="59"/>
      <c r="AZ281" s="60"/>
      <c r="BA281" s="60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61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60"/>
    </row>
    <row r="282" spans="2:87" ht="30" customHeight="1">
      <c r="B282" s="195">
        <v>337</v>
      </c>
      <c r="C282" s="196">
        <v>44746</v>
      </c>
      <c r="D282" s="195" t="s">
        <v>134</v>
      </c>
      <c r="E282" s="195" t="s">
        <v>95</v>
      </c>
      <c r="F282" s="195" t="s">
        <v>97</v>
      </c>
      <c r="G282" s="195" t="s">
        <v>35</v>
      </c>
      <c r="H282" s="197" t="s">
        <v>56</v>
      </c>
      <c r="I282" s="207">
        <v>5</v>
      </c>
      <c r="J282" s="208">
        <v>5</v>
      </c>
      <c r="K282" s="208">
        <v>4</v>
      </c>
      <c r="L282" s="208">
        <v>5</v>
      </c>
      <c r="M282" s="208">
        <v>5</v>
      </c>
      <c r="N282" s="208">
        <v>4</v>
      </c>
      <c r="O282" s="207">
        <v>4</v>
      </c>
      <c r="P282" s="209">
        <v>4</v>
      </c>
      <c r="Q282" s="207">
        <v>5</v>
      </c>
      <c r="R282" s="209">
        <v>2</v>
      </c>
      <c r="S282" s="208">
        <v>4</v>
      </c>
      <c r="T282" s="208">
        <v>5</v>
      </c>
      <c r="U282" s="208">
        <v>5</v>
      </c>
      <c r="V282" s="210">
        <v>5</v>
      </c>
      <c r="W282" s="210">
        <v>5</v>
      </c>
      <c r="X282" s="62"/>
      <c r="Y282" s="62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59"/>
      <c r="AS282" s="59"/>
      <c r="AT282" s="59"/>
      <c r="AU282" s="59"/>
      <c r="AV282" s="59"/>
      <c r="AW282" s="59"/>
      <c r="AX282" s="59"/>
      <c r="AY282" s="59"/>
      <c r="AZ282" s="60"/>
      <c r="BA282" s="60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61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60"/>
    </row>
    <row r="283" spans="2:87" ht="30" customHeight="1">
      <c r="B283" s="195">
        <v>338</v>
      </c>
      <c r="C283" s="196">
        <v>44746</v>
      </c>
      <c r="D283" s="195" t="s">
        <v>134</v>
      </c>
      <c r="E283" s="195" t="s">
        <v>94</v>
      </c>
      <c r="F283" s="195" t="s">
        <v>96</v>
      </c>
      <c r="G283" s="195" t="s">
        <v>27</v>
      </c>
      <c r="H283" s="197" t="s">
        <v>63</v>
      </c>
      <c r="I283" s="207">
        <v>5</v>
      </c>
      <c r="J283" s="208">
        <v>5</v>
      </c>
      <c r="K283" s="208">
        <v>5</v>
      </c>
      <c r="L283" s="208">
        <v>5</v>
      </c>
      <c r="M283" s="208">
        <v>5</v>
      </c>
      <c r="N283" s="208">
        <v>5</v>
      </c>
      <c r="O283" s="207">
        <v>3</v>
      </c>
      <c r="P283" s="209">
        <v>5</v>
      </c>
      <c r="Q283" s="207">
        <v>4</v>
      </c>
      <c r="R283" s="209">
        <v>4</v>
      </c>
      <c r="S283" s="208">
        <v>5</v>
      </c>
      <c r="T283" s="208">
        <v>5</v>
      </c>
      <c r="U283" s="208">
        <v>5</v>
      </c>
      <c r="V283" s="210">
        <v>5</v>
      </c>
      <c r="W283" s="210">
        <v>5</v>
      </c>
      <c r="X283" s="62"/>
      <c r="Y283" s="62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59"/>
      <c r="AS283" s="59"/>
      <c r="AT283" s="59"/>
      <c r="AU283" s="59"/>
      <c r="AV283" s="59"/>
      <c r="AW283" s="59"/>
      <c r="AX283" s="59"/>
      <c r="AY283" s="59"/>
      <c r="AZ283" s="60"/>
      <c r="BA283" s="60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61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60"/>
    </row>
    <row r="284" spans="2:87" ht="30" customHeight="1">
      <c r="B284" s="195">
        <v>339</v>
      </c>
      <c r="C284" s="196">
        <v>44746</v>
      </c>
      <c r="D284" s="195" t="s">
        <v>134</v>
      </c>
      <c r="E284" s="195" t="s">
        <v>95</v>
      </c>
      <c r="F284" s="195" t="s">
        <v>96</v>
      </c>
      <c r="G284" s="195" t="s">
        <v>26</v>
      </c>
      <c r="H284" s="197" t="s">
        <v>71</v>
      </c>
      <c r="I284" s="207">
        <v>5</v>
      </c>
      <c r="J284" s="208">
        <v>5</v>
      </c>
      <c r="K284" s="208">
        <v>4</v>
      </c>
      <c r="L284" s="208"/>
      <c r="M284" s="208">
        <v>3</v>
      </c>
      <c r="N284" s="208">
        <v>2</v>
      </c>
      <c r="O284" s="207">
        <v>4</v>
      </c>
      <c r="P284" s="209">
        <v>4</v>
      </c>
      <c r="Q284" s="207">
        <v>5</v>
      </c>
      <c r="R284" s="209">
        <v>4</v>
      </c>
      <c r="S284" s="208">
        <v>5</v>
      </c>
      <c r="T284" s="208">
        <v>1</v>
      </c>
      <c r="U284" s="208">
        <v>4</v>
      </c>
      <c r="V284" s="210">
        <v>5</v>
      </c>
      <c r="W284" s="210">
        <v>5</v>
      </c>
      <c r="X284" s="62"/>
      <c r="Y284" s="62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59"/>
      <c r="AS284" s="59"/>
      <c r="AT284" s="59"/>
      <c r="AU284" s="59"/>
      <c r="AV284" s="59"/>
      <c r="AW284" s="59"/>
      <c r="AX284" s="59"/>
      <c r="AY284" s="59"/>
      <c r="AZ284" s="60"/>
      <c r="BA284" s="60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61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60"/>
    </row>
    <row r="285" spans="2:87" ht="30" customHeight="1">
      <c r="B285" s="195">
        <v>342</v>
      </c>
      <c r="C285" s="196">
        <v>44747</v>
      </c>
      <c r="D285" s="195" t="s">
        <v>134</v>
      </c>
      <c r="E285" s="195" t="s">
        <v>94</v>
      </c>
      <c r="F285" s="195" t="s">
        <v>96</v>
      </c>
      <c r="G285" s="195" t="s">
        <v>40</v>
      </c>
      <c r="H285" s="197" t="s">
        <v>84</v>
      </c>
      <c r="I285" s="207">
        <v>5</v>
      </c>
      <c r="J285" s="208"/>
      <c r="K285" s="208"/>
      <c r="L285" s="208">
        <v>5</v>
      </c>
      <c r="M285" s="208">
        <v>5</v>
      </c>
      <c r="N285" s="208">
        <v>1</v>
      </c>
      <c r="O285" s="207">
        <v>3</v>
      </c>
      <c r="P285" s="209">
        <v>3</v>
      </c>
      <c r="Q285" s="207">
        <v>3</v>
      </c>
      <c r="R285" s="209">
        <v>1</v>
      </c>
      <c r="S285" s="208"/>
      <c r="T285" s="208">
        <v>5</v>
      </c>
      <c r="U285" s="208">
        <v>5</v>
      </c>
      <c r="V285" s="210">
        <v>5</v>
      </c>
      <c r="W285" s="210">
        <v>4</v>
      </c>
      <c r="X285" s="62"/>
      <c r="Y285" s="62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59"/>
      <c r="AS285" s="59"/>
      <c r="AT285" s="59"/>
      <c r="AU285" s="59"/>
      <c r="AV285" s="59"/>
      <c r="AW285" s="59"/>
      <c r="AX285" s="59"/>
      <c r="AY285" s="59"/>
      <c r="AZ285" s="60"/>
      <c r="BA285" s="60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61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60"/>
    </row>
    <row r="286" spans="2:87" ht="30" customHeight="1">
      <c r="B286" s="195">
        <v>343</v>
      </c>
      <c r="C286" s="196">
        <v>44747</v>
      </c>
      <c r="D286" s="195" t="s">
        <v>134</v>
      </c>
      <c r="E286" s="195" t="s">
        <v>95</v>
      </c>
      <c r="F286" s="195" t="s">
        <v>97</v>
      </c>
      <c r="G286" s="195" t="s">
        <v>24</v>
      </c>
      <c r="H286" s="197" t="s">
        <v>83</v>
      </c>
      <c r="I286" s="207">
        <v>5</v>
      </c>
      <c r="J286" s="208">
        <v>5</v>
      </c>
      <c r="K286" s="208">
        <v>5</v>
      </c>
      <c r="L286" s="208">
        <v>5</v>
      </c>
      <c r="M286" s="208">
        <v>4</v>
      </c>
      <c r="N286" s="208">
        <v>5</v>
      </c>
      <c r="O286" s="207">
        <v>5</v>
      </c>
      <c r="P286" s="209">
        <v>5</v>
      </c>
      <c r="Q286" s="207">
        <v>5</v>
      </c>
      <c r="R286" s="209">
        <v>4</v>
      </c>
      <c r="S286" s="208">
        <v>5</v>
      </c>
      <c r="T286" s="208">
        <v>5</v>
      </c>
      <c r="U286" s="208">
        <v>5</v>
      </c>
      <c r="V286" s="210">
        <v>5</v>
      </c>
      <c r="W286" s="210">
        <v>5</v>
      </c>
      <c r="X286" s="62"/>
      <c r="Y286" s="62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59"/>
      <c r="AS286" s="59"/>
      <c r="AT286" s="59"/>
      <c r="AU286" s="59"/>
      <c r="AV286" s="59"/>
      <c r="AW286" s="59"/>
      <c r="AX286" s="59"/>
      <c r="AY286" s="59"/>
      <c r="AZ286" s="60"/>
      <c r="BA286" s="60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61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60"/>
    </row>
    <row r="287" spans="2:87" ht="30" customHeight="1">
      <c r="B287" s="195">
        <v>344</v>
      </c>
      <c r="C287" s="196">
        <v>44747</v>
      </c>
      <c r="D287" s="195" t="s">
        <v>134</v>
      </c>
      <c r="E287" s="195" t="s">
        <v>95</v>
      </c>
      <c r="F287" s="195" t="s">
        <v>96</v>
      </c>
      <c r="G287" s="195" t="s">
        <v>32</v>
      </c>
      <c r="H287" s="197" t="s">
        <v>61</v>
      </c>
      <c r="I287" s="207">
        <v>4</v>
      </c>
      <c r="J287" s="208"/>
      <c r="K287" s="208"/>
      <c r="L287" s="208">
        <v>4</v>
      </c>
      <c r="M287" s="208"/>
      <c r="N287" s="208"/>
      <c r="O287" s="207">
        <v>5</v>
      </c>
      <c r="P287" s="209">
        <v>4</v>
      </c>
      <c r="Q287" s="207">
        <v>5</v>
      </c>
      <c r="R287" s="209">
        <v>4</v>
      </c>
      <c r="S287" s="208"/>
      <c r="T287" s="208"/>
      <c r="U287" s="208"/>
      <c r="V287" s="210"/>
      <c r="W287" s="210">
        <v>4</v>
      </c>
      <c r="X287" s="62"/>
      <c r="Y287" s="62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59"/>
      <c r="AS287" s="59"/>
      <c r="AT287" s="59"/>
      <c r="AU287" s="59"/>
      <c r="AV287" s="59"/>
      <c r="AW287" s="59"/>
      <c r="AX287" s="59"/>
      <c r="AY287" s="59"/>
      <c r="AZ287" s="60"/>
      <c r="BA287" s="60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61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60"/>
    </row>
    <row r="288" spans="2:87" ht="30" customHeight="1">
      <c r="B288" s="195">
        <v>347</v>
      </c>
      <c r="C288" s="196">
        <v>44747</v>
      </c>
      <c r="D288" s="195" t="s">
        <v>134</v>
      </c>
      <c r="E288" s="195" t="s">
        <v>95</v>
      </c>
      <c r="F288" s="195" t="s">
        <v>97</v>
      </c>
      <c r="G288" s="195" t="s">
        <v>34</v>
      </c>
      <c r="H288" s="197" t="s">
        <v>72</v>
      </c>
      <c r="I288" s="207">
        <v>4</v>
      </c>
      <c r="J288" s="208">
        <v>3</v>
      </c>
      <c r="K288" s="208">
        <v>3</v>
      </c>
      <c r="L288" s="208">
        <v>3</v>
      </c>
      <c r="M288" s="208"/>
      <c r="N288" s="208">
        <v>3</v>
      </c>
      <c r="O288" s="207">
        <v>3</v>
      </c>
      <c r="P288" s="209">
        <v>4</v>
      </c>
      <c r="Q288" s="207"/>
      <c r="R288" s="209"/>
      <c r="S288" s="208">
        <v>5</v>
      </c>
      <c r="T288" s="208">
        <v>5</v>
      </c>
      <c r="U288" s="208"/>
      <c r="V288" s="210">
        <v>2</v>
      </c>
      <c r="W288" s="210">
        <v>3</v>
      </c>
      <c r="X288" s="62"/>
      <c r="Y288" s="62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59"/>
      <c r="AS288" s="59"/>
      <c r="AT288" s="59"/>
      <c r="AU288" s="59"/>
      <c r="AV288" s="59"/>
      <c r="AW288" s="59"/>
      <c r="AX288" s="59"/>
      <c r="AY288" s="59"/>
      <c r="AZ288" s="60"/>
      <c r="BA288" s="60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61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60"/>
    </row>
    <row r="289" spans="2:87" ht="30" customHeight="1">
      <c r="B289" s="195">
        <v>348</v>
      </c>
      <c r="C289" s="196">
        <v>44747</v>
      </c>
      <c r="D289" s="195" t="s">
        <v>133</v>
      </c>
      <c r="E289" s="195" t="s">
        <v>94</v>
      </c>
      <c r="F289" s="195" t="s">
        <v>96</v>
      </c>
      <c r="G289" s="195" t="s">
        <v>37</v>
      </c>
      <c r="H289" s="197" t="s">
        <v>87</v>
      </c>
      <c r="I289" s="207">
        <v>5</v>
      </c>
      <c r="J289" s="208"/>
      <c r="K289" s="208"/>
      <c r="L289" s="208">
        <v>4</v>
      </c>
      <c r="M289" s="208">
        <v>3</v>
      </c>
      <c r="N289" s="208">
        <v>3</v>
      </c>
      <c r="O289" s="207">
        <v>1</v>
      </c>
      <c r="P289" s="209">
        <v>4</v>
      </c>
      <c r="Q289" s="207">
        <v>4</v>
      </c>
      <c r="R289" s="209">
        <v>2</v>
      </c>
      <c r="S289" s="208">
        <v>5</v>
      </c>
      <c r="T289" s="208">
        <v>2</v>
      </c>
      <c r="U289" s="208">
        <v>4</v>
      </c>
      <c r="V289" s="210">
        <v>5</v>
      </c>
      <c r="W289" s="210">
        <v>4</v>
      </c>
      <c r="X289" s="62"/>
      <c r="Y289" s="62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59"/>
      <c r="AS289" s="59"/>
      <c r="AT289" s="59"/>
      <c r="AU289" s="59"/>
      <c r="AV289" s="59"/>
      <c r="AW289" s="59"/>
      <c r="AX289" s="59"/>
      <c r="AY289" s="59"/>
      <c r="AZ289" s="60"/>
      <c r="BA289" s="60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61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60"/>
    </row>
    <row r="290" spans="2:87" ht="30" customHeight="1">
      <c r="B290" s="195">
        <v>353</v>
      </c>
      <c r="C290" s="196">
        <v>44747</v>
      </c>
      <c r="D290" s="195" t="s">
        <v>134</v>
      </c>
      <c r="E290" s="195" t="s">
        <v>94</v>
      </c>
      <c r="F290" s="195" t="s">
        <v>97</v>
      </c>
      <c r="G290" s="195" t="s">
        <v>37</v>
      </c>
      <c r="H290" s="197" t="s">
        <v>87</v>
      </c>
      <c r="I290" s="207">
        <v>4</v>
      </c>
      <c r="J290" s="208">
        <v>4</v>
      </c>
      <c r="K290" s="208">
        <v>3</v>
      </c>
      <c r="L290" s="208">
        <v>5</v>
      </c>
      <c r="M290" s="208">
        <v>5</v>
      </c>
      <c r="N290" s="208">
        <v>2</v>
      </c>
      <c r="O290" s="207">
        <v>5</v>
      </c>
      <c r="P290" s="209">
        <v>5</v>
      </c>
      <c r="Q290" s="207"/>
      <c r="R290" s="209">
        <v>4</v>
      </c>
      <c r="S290" s="208"/>
      <c r="T290" s="208">
        <v>5</v>
      </c>
      <c r="U290" s="208"/>
      <c r="V290" s="210">
        <v>4</v>
      </c>
      <c r="W290" s="210">
        <v>4</v>
      </c>
      <c r="X290" s="62"/>
      <c r="Y290" s="62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59"/>
      <c r="AS290" s="59"/>
      <c r="AT290" s="59"/>
      <c r="AU290" s="59"/>
      <c r="AV290" s="59"/>
      <c r="AW290" s="59"/>
      <c r="AX290" s="59"/>
      <c r="AY290" s="59"/>
      <c r="AZ290" s="60"/>
      <c r="BA290" s="60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61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60"/>
    </row>
    <row r="291" spans="2:87" ht="30" customHeight="1">
      <c r="B291" s="195">
        <v>354</v>
      </c>
      <c r="C291" s="196">
        <v>44747</v>
      </c>
      <c r="D291" s="195" t="s">
        <v>134</v>
      </c>
      <c r="E291" s="195" t="s">
        <v>95</v>
      </c>
      <c r="F291" s="195" t="s">
        <v>97</v>
      </c>
      <c r="G291" s="195" t="s">
        <v>160</v>
      </c>
      <c r="H291" s="197" t="s">
        <v>68</v>
      </c>
      <c r="I291" s="207">
        <v>5</v>
      </c>
      <c r="J291" s="208">
        <v>5</v>
      </c>
      <c r="K291" s="208">
        <v>5</v>
      </c>
      <c r="L291" s="208">
        <v>5</v>
      </c>
      <c r="M291" s="208">
        <v>5</v>
      </c>
      <c r="N291" s="208">
        <v>3</v>
      </c>
      <c r="O291" s="207">
        <v>5</v>
      </c>
      <c r="P291" s="209">
        <v>5</v>
      </c>
      <c r="Q291" s="207">
        <v>5</v>
      </c>
      <c r="R291" s="209">
        <v>5</v>
      </c>
      <c r="S291" s="208">
        <v>5</v>
      </c>
      <c r="T291" s="208">
        <v>5</v>
      </c>
      <c r="U291" s="208">
        <v>5</v>
      </c>
      <c r="V291" s="210">
        <v>5</v>
      </c>
      <c r="W291" s="210">
        <v>5</v>
      </c>
      <c r="X291" s="62"/>
      <c r="Y291" s="62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59"/>
      <c r="AS291" s="59"/>
      <c r="AT291" s="59"/>
      <c r="AU291" s="59"/>
      <c r="AV291" s="59"/>
      <c r="AW291" s="59"/>
      <c r="AX291" s="59"/>
      <c r="AY291" s="59"/>
      <c r="AZ291" s="60"/>
      <c r="BA291" s="60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61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60"/>
    </row>
    <row r="292" spans="2:87" ht="30" customHeight="1">
      <c r="B292" s="195">
        <v>357</v>
      </c>
      <c r="C292" s="196">
        <v>44748</v>
      </c>
      <c r="D292" s="195" t="s">
        <v>134</v>
      </c>
      <c r="E292" s="195" t="s">
        <v>93</v>
      </c>
      <c r="F292" s="195" t="s">
        <v>97</v>
      </c>
      <c r="G292" s="195" t="s">
        <v>24</v>
      </c>
      <c r="H292" s="197" t="s">
        <v>83</v>
      </c>
      <c r="I292" s="207">
        <v>3</v>
      </c>
      <c r="J292" s="208">
        <v>3</v>
      </c>
      <c r="K292" s="208">
        <v>4</v>
      </c>
      <c r="L292" s="208"/>
      <c r="M292" s="208">
        <v>3</v>
      </c>
      <c r="N292" s="208">
        <v>4</v>
      </c>
      <c r="O292" s="207">
        <v>3</v>
      </c>
      <c r="P292" s="209">
        <v>4</v>
      </c>
      <c r="Q292" s="207">
        <v>3</v>
      </c>
      <c r="R292" s="209">
        <v>2</v>
      </c>
      <c r="S292" s="208">
        <v>5</v>
      </c>
      <c r="T292" s="208">
        <v>3</v>
      </c>
      <c r="U292" s="208">
        <v>3</v>
      </c>
      <c r="V292" s="210">
        <v>4</v>
      </c>
      <c r="W292" s="210">
        <v>4</v>
      </c>
      <c r="X292" s="62"/>
      <c r="Y292" s="62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59"/>
      <c r="AS292" s="59"/>
      <c r="AT292" s="59"/>
      <c r="AU292" s="59"/>
      <c r="AV292" s="59"/>
      <c r="AW292" s="59"/>
      <c r="AX292" s="59"/>
      <c r="AY292" s="59"/>
      <c r="AZ292" s="60"/>
      <c r="BA292" s="60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61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60"/>
    </row>
    <row r="293" spans="2:87" ht="30" customHeight="1">
      <c r="B293" s="195">
        <v>361</v>
      </c>
      <c r="C293" s="196">
        <v>44749</v>
      </c>
      <c r="D293" s="195" t="s">
        <v>133</v>
      </c>
      <c r="E293" s="195" t="s">
        <v>95</v>
      </c>
      <c r="F293" s="195" t="s">
        <v>96</v>
      </c>
      <c r="G293" s="195" t="s">
        <v>160</v>
      </c>
      <c r="H293" s="197" t="s">
        <v>68</v>
      </c>
      <c r="I293" s="207">
        <v>5</v>
      </c>
      <c r="J293" s="208">
        <v>5</v>
      </c>
      <c r="K293" s="208">
        <v>2</v>
      </c>
      <c r="L293" s="208">
        <v>5</v>
      </c>
      <c r="M293" s="208">
        <v>3</v>
      </c>
      <c r="N293" s="208">
        <v>1</v>
      </c>
      <c r="O293" s="207">
        <v>3</v>
      </c>
      <c r="P293" s="209">
        <v>4</v>
      </c>
      <c r="Q293" s="207">
        <v>3</v>
      </c>
      <c r="R293" s="209">
        <v>1</v>
      </c>
      <c r="S293" s="208">
        <v>2</v>
      </c>
      <c r="T293" s="208">
        <v>1</v>
      </c>
      <c r="U293" s="208">
        <v>1</v>
      </c>
      <c r="V293" s="210">
        <v>4</v>
      </c>
      <c r="W293" s="210">
        <v>3</v>
      </c>
      <c r="X293" s="62"/>
      <c r="Y293" s="62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59"/>
      <c r="AS293" s="59"/>
      <c r="AT293" s="59"/>
      <c r="AU293" s="59"/>
      <c r="AV293" s="59"/>
      <c r="AW293" s="59"/>
      <c r="AX293" s="59"/>
      <c r="AY293" s="59"/>
      <c r="AZ293" s="60"/>
      <c r="BA293" s="60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61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60"/>
    </row>
    <row r="294" spans="2:87" ht="30" customHeight="1">
      <c r="B294" s="195">
        <v>362</v>
      </c>
      <c r="C294" s="196">
        <v>44749</v>
      </c>
      <c r="D294" s="195" t="s">
        <v>134</v>
      </c>
      <c r="E294" s="195" t="s">
        <v>94</v>
      </c>
      <c r="F294" s="195" t="s">
        <v>97</v>
      </c>
      <c r="G294" s="195" t="s">
        <v>38</v>
      </c>
      <c r="H294" s="197" t="s">
        <v>88</v>
      </c>
      <c r="I294" s="207">
        <v>5</v>
      </c>
      <c r="J294" s="208">
        <v>5</v>
      </c>
      <c r="K294" s="208">
        <v>5</v>
      </c>
      <c r="L294" s="208">
        <v>5</v>
      </c>
      <c r="M294" s="208">
        <v>5</v>
      </c>
      <c r="N294" s="208">
        <v>5</v>
      </c>
      <c r="O294" s="207">
        <v>5</v>
      </c>
      <c r="P294" s="209">
        <v>5</v>
      </c>
      <c r="Q294" s="207">
        <v>5</v>
      </c>
      <c r="R294" s="209">
        <v>5</v>
      </c>
      <c r="S294" s="208">
        <v>5</v>
      </c>
      <c r="T294" s="208">
        <v>5</v>
      </c>
      <c r="U294" s="208">
        <v>5</v>
      </c>
      <c r="V294" s="210">
        <v>5</v>
      </c>
      <c r="W294" s="210">
        <v>5</v>
      </c>
      <c r="X294" s="62"/>
      <c r="Y294" s="62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59"/>
      <c r="AS294" s="59"/>
      <c r="AT294" s="59"/>
      <c r="AU294" s="59"/>
      <c r="AV294" s="59"/>
      <c r="AW294" s="59"/>
      <c r="AX294" s="59"/>
      <c r="AY294" s="59"/>
      <c r="AZ294" s="60"/>
      <c r="BA294" s="60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61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60"/>
    </row>
    <row r="295" spans="2:87" ht="30" customHeight="1">
      <c r="B295" s="195">
        <v>363</v>
      </c>
      <c r="C295" s="196">
        <v>44750</v>
      </c>
      <c r="D295" s="195" t="s">
        <v>134</v>
      </c>
      <c r="E295" s="195" t="s">
        <v>94</v>
      </c>
      <c r="F295" s="195" t="s">
        <v>97</v>
      </c>
      <c r="G295" s="195" t="s">
        <v>21</v>
      </c>
      <c r="H295" s="197" t="s">
        <v>62</v>
      </c>
      <c r="I295" s="207">
        <v>5</v>
      </c>
      <c r="J295" s="208">
        <v>4</v>
      </c>
      <c r="K295" s="208">
        <v>5</v>
      </c>
      <c r="L295" s="208">
        <v>5</v>
      </c>
      <c r="M295" s="208">
        <v>5</v>
      </c>
      <c r="N295" s="208">
        <v>5</v>
      </c>
      <c r="O295" s="207">
        <v>4</v>
      </c>
      <c r="P295" s="209">
        <v>5</v>
      </c>
      <c r="Q295" s="207">
        <v>5</v>
      </c>
      <c r="R295" s="209">
        <v>5</v>
      </c>
      <c r="S295" s="208">
        <v>5</v>
      </c>
      <c r="T295" s="208">
        <v>5</v>
      </c>
      <c r="U295" s="208">
        <v>5</v>
      </c>
      <c r="V295" s="210">
        <v>5</v>
      </c>
      <c r="W295" s="210">
        <v>5</v>
      </c>
      <c r="X295" s="62"/>
      <c r="Y295" s="62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59"/>
      <c r="AS295" s="59"/>
      <c r="AT295" s="59"/>
      <c r="AU295" s="59"/>
      <c r="AV295" s="59"/>
      <c r="AW295" s="59"/>
      <c r="AX295" s="59"/>
      <c r="AY295" s="59"/>
      <c r="AZ295" s="60"/>
      <c r="BA295" s="60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61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60"/>
    </row>
    <row r="296" spans="2:87" ht="30" customHeight="1">
      <c r="B296" s="195">
        <v>364</v>
      </c>
      <c r="C296" s="196">
        <v>44750</v>
      </c>
      <c r="D296" s="195" t="s">
        <v>134</v>
      </c>
      <c r="E296" s="195" t="s">
        <v>95</v>
      </c>
      <c r="F296" s="195" t="s">
        <v>98</v>
      </c>
      <c r="G296" s="195" t="s">
        <v>161</v>
      </c>
      <c r="H296" s="197" t="s">
        <v>89</v>
      </c>
      <c r="I296" s="207">
        <v>4</v>
      </c>
      <c r="J296" s="208">
        <v>4</v>
      </c>
      <c r="K296" s="208">
        <v>4</v>
      </c>
      <c r="L296" s="208">
        <v>4</v>
      </c>
      <c r="M296" s="208">
        <v>4</v>
      </c>
      <c r="N296" s="208"/>
      <c r="O296" s="207">
        <v>3</v>
      </c>
      <c r="P296" s="209">
        <v>3</v>
      </c>
      <c r="Q296" s="207">
        <v>5</v>
      </c>
      <c r="R296" s="209">
        <v>5</v>
      </c>
      <c r="S296" s="208"/>
      <c r="T296" s="208">
        <v>3</v>
      </c>
      <c r="U296" s="208">
        <v>3</v>
      </c>
      <c r="V296" s="210">
        <v>4</v>
      </c>
      <c r="W296" s="210">
        <v>4</v>
      </c>
      <c r="X296" s="62"/>
      <c r="Y296" s="62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59"/>
      <c r="AS296" s="59"/>
      <c r="AT296" s="59"/>
      <c r="AU296" s="59"/>
      <c r="AV296" s="59"/>
      <c r="AW296" s="59"/>
      <c r="AX296" s="59"/>
      <c r="AY296" s="59"/>
      <c r="AZ296" s="60"/>
      <c r="BA296" s="60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61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60"/>
    </row>
    <row r="297" spans="2:87" ht="30" customHeight="1">
      <c r="B297" s="195">
        <v>365</v>
      </c>
      <c r="C297" s="196">
        <v>44750</v>
      </c>
      <c r="D297" s="195" t="s">
        <v>134</v>
      </c>
      <c r="E297" s="195" t="s">
        <v>94</v>
      </c>
      <c r="F297" s="195" t="s">
        <v>96</v>
      </c>
      <c r="G297" s="195" t="s">
        <v>29</v>
      </c>
      <c r="H297" s="197" t="s">
        <v>77</v>
      </c>
      <c r="I297" s="207">
        <v>3</v>
      </c>
      <c r="J297" s="208">
        <v>5</v>
      </c>
      <c r="K297" s="208">
        <v>5</v>
      </c>
      <c r="L297" s="208"/>
      <c r="M297" s="208">
        <v>5</v>
      </c>
      <c r="N297" s="208">
        <v>4</v>
      </c>
      <c r="O297" s="207"/>
      <c r="P297" s="209">
        <v>4</v>
      </c>
      <c r="Q297" s="207">
        <v>5</v>
      </c>
      <c r="R297" s="209">
        <v>3</v>
      </c>
      <c r="S297" s="208">
        <v>4</v>
      </c>
      <c r="T297" s="208">
        <v>5</v>
      </c>
      <c r="U297" s="208"/>
      <c r="V297" s="210">
        <v>4</v>
      </c>
      <c r="W297" s="210">
        <v>4</v>
      </c>
      <c r="X297" s="62"/>
      <c r="Y297" s="62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59"/>
      <c r="AS297" s="59"/>
      <c r="AT297" s="59"/>
      <c r="AU297" s="59"/>
      <c r="AV297" s="59"/>
      <c r="AW297" s="59"/>
      <c r="AX297" s="59"/>
      <c r="AY297" s="59"/>
      <c r="AZ297" s="60"/>
      <c r="BA297" s="60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61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60"/>
    </row>
    <row r="298" spans="2:87" ht="30" customHeight="1">
      <c r="B298" s="195">
        <v>366</v>
      </c>
      <c r="C298" s="196">
        <v>44750</v>
      </c>
      <c r="D298" s="195" t="s">
        <v>134</v>
      </c>
      <c r="E298" s="195" t="s">
        <v>93</v>
      </c>
      <c r="F298" s="195" t="s">
        <v>97</v>
      </c>
      <c r="G298" s="195" t="s">
        <v>40</v>
      </c>
      <c r="H298" s="197" t="s">
        <v>84</v>
      </c>
      <c r="I298" s="207">
        <v>5</v>
      </c>
      <c r="J298" s="208">
        <v>5</v>
      </c>
      <c r="K298" s="208">
        <v>4</v>
      </c>
      <c r="L298" s="208">
        <v>5</v>
      </c>
      <c r="M298" s="208">
        <v>5</v>
      </c>
      <c r="N298" s="208">
        <v>3</v>
      </c>
      <c r="O298" s="207">
        <v>2</v>
      </c>
      <c r="P298" s="209">
        <v>5</v>
      </c>
      <c r="Q298" s="207">
        <v>5</v>
      </c>
      <c r="R298" s="209">
        <v>2</v>
      </c>
      <c r="S298" s="208">
        <v>5</v>
      </c>
      <c r="T298" s="208">
        <v>5</v>
      </c>
      <c r="U298" s="208">
        <v>3</v>
      </c>
      <c r="V298" s="210">
        <v>5</v>
      </c>
      <c r="W298" s="210">
        <v>5</v>
      </c>
      <c r="X298" s="62"/>
      <c r="Y298" s="62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59"/>
      <c r="AS298" s="59"/>
      <c r="AT298" s="59"/>
      <c r="AU298" s="59"/>
      <c r="AV298" s="59"/>
      <c r="AW298" s="59"/>
      <c r="AX298" s="59"/>
      <c r="AY298" s="59"/>
      <c r="AZ298" s="60"/>
      <c r="BA298" s="60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61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60"/>
    </row>
    <row r="299" spans="2:87" ht="30" customHeight="1">
      <c r="B299" s="195">
        <v>367</v>
      </c>
      <c r="C299" s="196">
        <v>44751</v>
      </c>
      <c r="D299" s="195" t="s">
        <v>134</v>
      </c>
      <c r="E299" s="195" t="s">
        <v>94</v>
      </c>
      <c r="F299" s="195" t="s">
        <v>97</v>
      </c>
      <c r="G299" s="195" t="s">
        <v>36</v>
      </c>
      <c r="H299" s="197" t="s">
        <v>73</v>
      </c>
      <c r="I299" s="207">
        <v>5</v>
      </c>
      <c r="J299" s="208">
        <v>5</v>
      </c>
      <c r="K299" s="208">
        <v>5</v>
      </c>
      <c r="L299" s="208">
        <v>5</v>
      </c>
      <c r="M299" s="208">
        <v>5</v>
      </c>
      <c r="N299" s="208"/>
      <c r="O299" s="207">
        <v>5</v>
      </c>
      <c r="P299" s="209">
        <v>5</v>
      </c>
      <c r="Q299" s="207">
        <v>5</v>
      </c>
      <c r="R299" s="209">
        <v>5</v>
      </c>
      <c r="S299" s="208">
        <v>5</v>
      </c>
      <c r="T299" s="208">
        <v>5</v>
      </c>
      <c r="U299" s="208">
        <v>5</v>
      </c>
      <c r="V299" s="210">
        <v>5</v>
      </c>
      <c r="W299" s="210">
        <v>5</v>
      </c>
      <c r="X299" s="62"/>
      <c r="Y299" s="62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59"/>
      <c r="AS299" s="59"/>
      <c r="AT299" s="59"/>
      <c r="AU299" s="59"/>
      <c r="AV299" s="59"/>
      <c r="AW299" s="59"/>
      <c r="AX299" s="59"/>
      <c r="AY299" s="59"/>
      <c r="AZ299" s="60"/>
      <c r="BA299" s="60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61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60"/>
    </row>
    <row r="300" spans="2:87" ht="30" customHeight="1">
      <c r="B300" s="195">
        <v>368</v>
      </c>
      <c r="C300" s="196">
        <v>44751</v>
      </c>
      <c r="D300" s="195" t="s">
        <v>134</v>
      </c>
      <c r="E300" s="195" t="s">
        <v>95</v>
      </c>
      <c r="F300" s="195" t="s">
        <v>97</v>
      </c>
      <c r="G300" s="195" t="s">
        <v>29</v>
      </c>
      <c r="H300" s="197" t="s">
        <v>77</v>
      </c>
      <c r="I300" s="207">
        <v>5</v>
      </c>
      <c r="J300" s="208">
        <v>5</v>
      </c>
      <c r="K300" s="208">
        <v>5</v>
      </c>
      <c r="L300" s="208">
        <v>5</v>
      </c>
      <c r="M300" s="208">
        <v>5</v>
      </c>
      <c r="N300" s="208">
        <v>5</v>
      </c>
      <c r="O300" s="207">
        <v>4</v>
      </c>
      <c r="P300" s="209">
        <v>4</v>
      </c>
      <c r="Q300" s="207">
        <v>5</v>
      </c>
      <c r="R300" s="209">
        <v>5</v>
      </c>
      <c r="S300" s="208">
        <v>4</v>
      </c>
      <c r="T300" s="208"/>
      <c r="U300" s="208"/>
      <c r="V300" s="210">
        <v>5</v>
      </c>
      <c r="W300" s="210">
        <v>5</v>
      </c>
      <c r="X300" s="62"/>
      <c r="Y300" s="62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59"/>
      <c r="AS300" s="59"/>
      <c r="AT300" s="59"/>
      <c r="AU300" s="59"/>
      <c r="AV300" s="59"/>
      <c r="AW300" s="59"/>
      <c r="AX300" s="59"/>
      <c r="AY300" s="59"/>
      <c r="AZ300" s="60"/>
      <c r="BA300" s="60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61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60"/>
    </row>
    <row r="301" spans="2:87" ht="30" customHeight="1">
      <c r="B301" s="195">
        <v>369</v>
      </c>
      <c r="C301" s="196">
        <v>44753</v>
      </c>
      <c r="D301" s="195" t="s">
        <v>134</v>
      </c>
      <c r="E301" s="195" t="s">
        <v>95</v>
      </c>
      <c r="F301" s="195" t="s">
        <v>97</v>
      </c>
      <c r="G301" s="195" t="s">
        <v>161</v>
      </c>
      <c r="H301" s="197" t="s">
        <v>89</v>
      </c>
      <c r="I301" s="207">
        <v>5</v>
      </c>
      <c r="J301" s="208">
        <v>4</v>
      </c>
      <c r="K301" s="208">
        <v>3</v>
      </c>
      <c r="L301" s="208">
        <v>4</v>
      </c>
      <c r="M301" s="208">
        <v>5</v>
      </c>
      <c r="N301" s="208">
        <v>2</v>
      </c>
      <c r="O301" s="207">
        <v>4</v>
      </c>
      <c r="P301" s="209">
        <v>4</v>
      </c>
      <c r="Q301" s="207">
        <v>4</v>
      </c>
      <c r="R301" s="209">
        <v>2</v>
      </c>
      <c r="S301" s="208">
        <v>5</v>
      </c>
      <c r="T301" s="208">
        <v>4</v>
      </c>
      <c r="U301" s="208">
        <v>5</v>
      </c>
      <c r="V301" s="210">
        <v>4</v>
      </c>
      <c r="W301" s="210">
        <v>4</v>
      </c>
      <c r="X301" s="62"/>
      <c r="Y301" s="62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59"/>
      <c r="AS301" s="59"/>
      <c r="AT301" s="59"/>
      <c r="AU301" s="59"/>
      <c r="AV301" s="59"/>
      <c r="AW301" s="59"/>
      <c r="AX301" s="59"/>
      <c r="AY301" s="59"/>
      <c r="AZ301" s="60"/>
      <c r="BA301" s="60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61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60"/>
    </row>
    <row r="302" spans="2:87" ht="30" customHeight="1">
      <c r="B302" s="195">
        <v>370</v>
      </c>
      <c r="C302" s="196">
        <v>44753</v>
      </c>
      <c r="D302" s="195" t="s">
        <v>134</v>
      </c>
      <c r="E302" s="195" t="s">
        <v>95</v>
      </c>
      <c r="F302" s="195" t="s">
        <v>97</v>
      </c>
      <c r="G302" s="195" t="s">
        <v>162</v>
      </c>
      <c r="H302" s="197" t="s">
        <v>163</v>
      </c>
      <c r="I302" s="207">
        <v>5</v>
      </c>
      <c r="J302" s="208">
        <v>5</v>
      </c>
      <c r="K302" s="208"/>
      <c r="L302" s="208">
        <v>5</v>
      </c>
      <c r="M302" s="208">
        <v>4</v>
      </c>
      <c r="N302" s="208"/>
      <c r="O302" s="207">
        <v>5</v>
      </c>
      <c r="P302" s="209">
        <v>5</v>
      </c>
      <c r="Q302" s="207">
        <v>5</v>
      </c>
      <c r="R302" s="209">
        <v>2</v>
      </c>
      <c r="S302" s="208">
        <v>5</v>
      </c>
      <c r="T302" s="208">
        <v>4</v>
      </c>
      <c r="U302" s="208">
        <v>4</v>
      </c>
      <c r="V302" s="210">
        <v>5</v>
      </c>
      <c r="W302" s="210">
        <v>5</v>
      </c>
      <c r="X302" s="62"/>
      <c r="Y302" s="62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59"/>
      <c r="AS302" s="59"/>
      <c r="AT302" s="59"/>
      <c r="AU302" s="59"/>
      <c r="AV302" s="59"/>
      <c r="AW302" s="59"/>
      <c r="AX302" s="59"/>
      <c r="AY302" s="59"/>
      <c r="AZ302" s="60"/>
      <c r="BA302" s="60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61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60"/>
    </row>
    <row r="303" spans="2:87" ht="30" customHeight="1">
      <c r="B303" s="195">
        <v>371</v>
      </c>
      <c r="C303" s="196">
        <v>44753</v>
      </c>
      <c r="D303" s="195" t="s">
        <v>133</v>
      </c>
      <c r="E303" s="195" t="s">
        <v>94</v>
      </c>
      <c r="F303" s="195" t="s">
        <v>97</v>
      </c>
      <c r="G303" s="195" t="s">
        <v>159</v>
      </c>
      <c r="H303" s="197" t="s">
        <v>64</v>
      </c>
      <c r="I303" s="207">
        <v>3</v>
      </c>
      <c r="J303" s="208">
        <v>2</v>
      </c>
      <c r="K303" s="208">
        <v>3</v>
      </c>
      <c r="L303" s="208">
        <v>2</v>
      </c>
      <c r="M303" s="208">
        <v>3</v>
      </c>
      <c r="N303" s="208">
        <v>2</v>
      </c>
      <c r="O303" s="207">
        <v>4</v>
      </c>
      <c r="P303" s="209">
        <v>4</v>
      </c>
      <c r="Q303" s="207">
        <v>4</v>
      </c>
      <c r="R303" s="209">
        <v>4</v>
      </c>
      <c r="S303" s="208">
        <v>5</v>
      </c>
      <c r="T303" s="208">
        <v>2</v>
      </c>
      <c r="U303" s="208">
        <v>3</v>
      </c>
      <c r="V303" s="210">
        <v>3</v>
      </c>
      <c r="W303" s="210">
        <v>3</v>
      </c>
      <c r="X303" s="62"/>
      <c r="Y303" s="62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59"/>
      <c r="AS303" s="59"/>
      <c r="AT303" s="59"/>
      <c r="AU303" s="59"/>
      <c r="AV303" s="59"/>
      <c r="AW303" s="59"/>
      <c r="AX303" s="59"/>
      <c r="AY303" s="59"/>
      <c r="AZ303" s="60"/>
      <c r="BA303" s="60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61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60"/>
    </row>
    <row r="304" spans="2:87" ht="30" customHeight="1">
      <c r="B304" s="195">
        <v>372</v>
      </c>
      <c r="C304" s="196">
        <v>44753</v>
      </c>
      <c r="D304" s="195" t="s">
        <v>134</v>
      </c>
      <c r="E304" s="195" t="s">
        <v>94</v>
      </c>
      <c r="F304" s="195" t="s">
        <v>97</v>
      </c>
      <c r="G304" s="195" t="s">
        <v>18</v>
      </c>
      <c r="H304" s="197" t="s">
        <v>80</v>
      </c>
      <c r="I304" s="207">
        <v>3</v>
      </c>
      <c r="J304" s="208">
        <v>3</v>
      </c>
      <c r="K304" s="208">
        <v>3</v>
      </c>
      <c r="L304" s="208">
        <v>3</v>
      </c>
      <c r="M304" s="208">
        <v>3</v>
      </c>
      <c r="N304" s="208">
        <v>3</v>
      </c>
      <c r="O304" s="207">
        <v>2</v>
      </c>
      <c r="P304" s="209">
        <v>2</v>
      </c>
      <c r="Q304" s="207">
        <v>3</v>
      </c>
      <c r="R304" s="209">
        <v>3</v>
      </c>
      <c r="S304" s="208">
        <v>3</v>
      </c>
      <c r="T304" s="208">
        <v>3</v>
      </c>
      <c r="U304" s="208">
        <v>3</v>
      </c>
      <c r="V304" s="210">
        <v>3</v>
      </c>
      <c r="W304" s="210">
        <v>3</v>
      </c>
      <c r="X304" s="62"/>
      <c r="Y304" s="62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59"/>
      <c r="AS304" s="59"/>
      <c r="AT304" s="59"/>
      <c r="AU304" s="59"/>
      <c r="AV304" s="59"/>
      <c r="AW304" s="59"/>
      <c r="AX304" s="59"/>
      <c r="AY304" s="59"/>
      <c r="AZ304" s="60"/>
      <c r="BA304" s="60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61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60"/>
    </row>
    <row r="305" spans="2:87" ht="30" customHeight="1">
      <c r="B305" s="195">
        <v>373</v>
      </c>
      <c r="C305" s="196">
        <v>44753</v>
      </c>
      <c r="D305" s="195" t="s">
        <v>134</v>
      </c>
      <c r="E305" s="195" t="s">
        <v>95</v>
      </c>
      <c r="F305" s="195" t="s">
        <v>97</v>
      </c>
      <c r="G305" s="195" t="s">
        <v>47</v>
      </c>
      <c r="H305" s="197" t="s">
        <v>69</v>
      </c>
      <c r="I305" s="207">
        <v>5</v>
      </c>
      <c r="J305" s="208">
        <v>4</v>
      </c>
      <c r="K305" s="208">
        <v>4</v>
      </c>
      <c r="L305" s="208">
        <v>5</v>
      </c>
      <c r="M305" s="208">
        <v>5</v>
      </c>
      <c r="N305" s="208">
        <v>5</v>
      </c>
      <c r="O305" s="207">
        <v>4</v>
      </c>
      <c r="P305" s="209">
        <v>4</v>
      </c>
      <c r="Q305" s="207">
        <v>5</v>
      </c>
      <c r="R305" s="209">
        <v>4</v>
      </c>
      <c r="S305" s="208">
        <v>5</v>
      </c>
      <c r="T305" s="208">
        <v>4</v>
      </c>
      <c r="U305" s="208">
        <v>4</v>
      </c>
      <c r="V305" s="210">
        <v>5</v>
      </c>
      <c r="W305" s="210">
        <v>5</v>
      </c>
      <c r="X305" s="62"/>
      <c r="Y305" s="62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59"/>
      <c r="AS305" s="59"/>
      <c r="AT305" s="59"/>
      <c r="AU305" s="59"/>
      <c r="AV305" s="59"/>
      <c r="AW305" s="59"/>
      <c r="AX305" s="59"/>
      <c r="AY305" s="59"/>
      <c r="AZ305" s="60"/>
      <c r="BA305" s="60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61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60"/>
    </row>
    <row r="306" spans="2:87" ht="30" customHeight="1">
      <c r="B306" s="195">
        <v>374</v>
      </c>
      <c r="C306" s="196">
        <v>44753</v>
      </c>
      <c r="D306" s="195" t="s">
        <v>134</v>
      </c>
      <c r="E306" s="195" t="s">
        <v>94</v>
      </c>
      <c r="F306" s="195" t="s">
        <v>97</v>
      </c>
      <c r="G306" s="195" t="s">
        <v>47</v>
      </c>
      <c r="H306" s="197" t="s">
        <v>69</v>
      </c>
      <c r="I306" s="207">
        <v>3</v>
      </c>
      <c r="J306" s="208">
        <v>5</v>
      </c>
      <c r="K306" s="208">
        <v>4</v>
      </c>
      <c r="L306" s="208">
        <v>4</v>
      </c>
      <c r="M306" s="208">
        <v>5</v>
      </c>
      <c r="N306" s="208">
        <v>2</v>
      </c>
      <c r="O306" s="207">
        <v>1</v>
      </c>
      <c r="P306" s="209">
        <v>3</v>
      </c>
      <c r="Q306" s="207">
        <v>1</v>
      </c>
      <c r="R306" s="209">
        <v>1</v>
      </c>
      <c r="S306" s="208">
        <v>5</v>
      </c>
      <c r="T306" s="208">
        <v>5</v>
      </c>
      <c r="U306" s="208">
        <v>5</v>
      </c>
      <c r="V306" s="210">
        <v>5</v>
      </c>
      <c r="W306" s="210">
        <v>5</v>
      </c>
      <c r="X306" s="62"/>
      <c r="Y306" s="62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59"/>
      <c r="AS306" s="59"/>
      <c r="AT306" s="59"/>
      <c r="AU306" s="59"/>
      <c r="AV306" s="59"/>
      <c r="AW306" s="59"/>
      <c r="AX306" s="59"/>
      <c r="AY306" s="59"/>
      <c r="AZ306" s="60"/>
      <c r="BA306" s="60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61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60"/>
    </row>
    <row r="307" spans="2:87" ht="30" customHeight="1">
      <c r="B307" s="195">
        <v>375</v>
      </c>
      <c r="C307" s="196">
        <v>44753</v>
      </c>
      <c r="D307" s="195" t="s">
        <v>134</v>
      </c>
      <c r="E307" s="195" t="s">
        <v>94</v>
      </c>
      <c r="F307" s="195" t="s">
        <v>97</v>
      </c>
      <c r="G307" s="195" t="s">
        <v>160</v>
      </c>
      <c r="H307" s="197" t="s">
        <v>68</v>
      </c>
      <c r="I307" s="207">
        <v>4</v>
      </c>
      <c r="J307" s="208">
        <v>4</v>
      </c>
      <c r="K307" s="208">
        <v>4</v>
      </c>
      <c r="L307" s="208"/>
      <c r="M307" s="208">
        <v>3</v>
      </c>
      <c r="N307" s="208">
        <v>4</v>
      </c>
      <c r="O307" s="207">
        <v>4</v>
      </c>
      <c r="P307" s="209">
        <v>3</v>
      </c>
      <c r="Q307" s="207">
        <v>4</v>
      </c>
      <c r="R307" s="209">
        <v>4</v>
      </c>
      <c r="S307" s="208">
        <v>4</v>
      </c>
      <c r="T307" s="208">
        <v>4</v>
      </c>
      <c r="U307" s="208">
        <v>4</v>
      </c>
      <c r="V307" s="210">
        <v>4</v>
      </c>
      <c r="W307" s="210">
        <v>4</v>
      </c>
      <c r="X307" s="62"/>
      <c r="Y307" s="62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59"/>
      <c r="AS307" s="59"/>
      <c r="AT307" s="59"/>
      <c r="AU307" s="59"/>
      <c r="AV307" s="59"/>
      <c r="AW307" s="59"/>
      <c r="AX307" s="59"/>
      <c r="AY307" s="59"/>
      <c r="AZ307" s="60"/>
      <c r="BA307" s="60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61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60"/>
    </row>
    <row r="308" spans="2:87" ht="30" customHeight="1">
      <c r="B308" s="195">
        <v>377</v>
      </c>
      <c r="C308" s="196">
        <v>44753</v>
      </c>
      <c r="D308" s="195" t="s">
        <v>134</v>
      </c>
      <c r="E308" s="195" t="s">
        <v>94</v>
      </c>
      <c r="F308" s="195" t="s">
        <v>96</v>
      </c>
      <c r="G308" s="195" t="s">
        <v>35</v>
      </c>
      <c r="H308" s="197" t="s">
        <v>56</v>
      </c>
      <c r="I308" s="207">
        <v>5</v>
      </c>
      <c r="J308" s="208">
        <v>5</v>
      </c>
      <c r="K308" s="208">
        <v>3</v>
      </c>
      <c r="L308" s="208">
        <v>5</v>
      </c>
      <c r="M308" s="208">
        <v>4</v>
      </c>
      <c r="N308" s="208">
        <v>3</v>
      </c>
      <c r="O308" s="207">
        <v>5</v>
      </c>
      <c r="P308" s="209">
        <v>5</v>
      </c>
      <c r="Q308" s="207">
        <v>4</v>
      </c>
      <c r="R308" s="209">
        <v>4</v>
      </c>
      <c r="S308" s="208">
        <v>5</v>
      </c>
      <c r="T308" s="208">
        <v>4</v>
      </c>
      <c r="U308" s="208">
        <v>5</v>
      </c>
      <c r="V308" s="210">
        <v>4</v>
      </c>
      <c r="W308" s="210">
        <v>5</v>
      </c>
      <c r="X308" s="62"/>
      <c r="Y308" s="62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59"/>
      <c r="AS308" s="59"/>
      <c r="AT308" s="59"/>
      <c r="AU308" s="59"/>
      <c r="AV308" s="59"/>
      <c r="AW308" s="59"/>
      <c r="AX308" s="59"/>
      <c r="AY308" s="59"/>
      <c r="AZ308" s="60"/>
      <c r="BA308" s="60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61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60"/>
    </row>
    <row r="309" spans="2:87" ht="30" customHeight="1">
      <c r="B309" s="195">
        <v>378</v>
      </c>
      <c r="C309" s="196">
        <v>44753</v>
      </c>
      <c r="D309" s="195" t="s">
        <v>134</v>
      </c>
      <c r="E309" s="195" t="s">
        <v>94</v>
      </c>
      <c r="F309" s="195" t="s">
        <v>97</v>
      </c>
      <c r="G309" s="195" t="s">
        <v>20</v>
      </c>
      <c r="H309" s="197" t="s">
        <v>60</v>
      </c>
      <c r="I309" s="207">
        <v>5</v>
      </c>
      <c r="J309" s="208">
        <v>4</v>
      </c>
      <c r="K309" s="208">
        <v>4</v>
      </c>
      <c r="L309" s="208">
        <v>4</v>
      </c>
      <c r="M309" s="208">
        <v>3</v>
      </c>
      <c r="N309" s="208">
        <v>1</v>
      </c>
      <c r="O309" s="207">
        <v>4</v>
      </c>
      <c r="P309" s="209">
        <v>5</v>
      </c>
      <c r="Q309" s="207">
        <v>3</v>
      </c>
      <c r="R309" s="209">
        <v>2</v>
      </c>
      <c r="S309" s="208">
        <v>4</v>
      </c>
      <c r="T309" s="208">
        <v>5</v>
      </c>
      <c r="U309" s="208">
        <v>5</v>
      </c>
      <c r="V309" s="210">
        <v>4</v>
      </c>
      <c r="W309" s="210">
        <v>4</v>
      </c>
      <c r="X309" s="62"/>
      <c r="Y309" s="62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59"/>
      <c r="AS309" s="59"/>
      <c r="AT309" s="59"/>
      <c r="AU309" s="59"/>
      <c r="AV309" s="59"/>
      <c r="AW309" s="59"/>
      <c r="AX309" s="59"/>
      <c r="AY309" s="59"/>
      <c r="AZ309" s="60"/>
      <c r="BA309" s="60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61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60"/>
    </row>
    <row r="310" spans="2:87" ht="30" customHeight="1">
      <c r="B310" s="195">
        <v>379</v>
      </c>
      <c r="C310" s="196">
        <v>44753</v>
      </c>
      <c r="D310" s="195" t="s">
        <v>134</v>
      </c>
      <c r="E310" s="195" t="s">
        <v>94</v>
      </c>
      <c r="F310" s="195" t="s">
        <v>96</v>
      </c>
      <c r="G310" s="195" t="s">
        <v>159</v>
      </c>
      <c r="H310" s="197" t="s">
        <v>64</v>
      </c>
      <c r="I310" s="207">
        <v>2</v>
      </c>
      <c r="J310" s="208">
        <v>2</v>
      </c>
      <c r="K310" s="208"/>
      <c r="L310" s="208"/>
      <c r="M310" s="208">
        <v>3</v>
      </c>
      <c r="N310" s="208"/>
      <c r="O310" s="207">
        <v>4</v>
      </c>
      <c r="P310" s="209">
        <v>3</v>
      </c>
      <c r="Q310" s="207">
        <v>2</v>
      </c>
      <c r="R310" s="209">
        <v>5</v>
      </c>
      <c r="S310" s="208">
        <v>2</v>
      </c>
      <c r="T310" s="208">
        <v>3</v>
      </c>
      <c r="U310" s="208">
        <v>3</v>
      </c>
      <c r="V310" s="210">
        <v>2</v>
      </c>
      <c r="W310" s="210">
        <v>3</v>
      </c>
      <c r="X310" s="62"/>
      <c r="Y310" s="62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59"/>
      <c r="AS310" s="59"/>
      <c r="AT310" s="59"/>
      <c r="AU310" s="59"/>
      <c r="AV310" s="59"/>
      <c r="AW310" s="59"/>
      <c r="AX310" s="59"/>
      <c r="AY310" s="59"/>
      <c r="AZ310" s="60"/>
      <c r="BA310" s="60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61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60"/>
    </row>
    <row r="311" spans="2:87" ht="30" customHeight="1">
      <c r="B311" s="195">
        <v>380</v>
      </c>
      <c r="C311" s="196">
        <v>44753</v>
      </c>
      <c r="D311" s="195" t="s">
        <v>134</v>
      </c>
      <c r="E311" s="195" t="s">
        <v>94</v>
      </c>
      <c r="F311" s="195" t="s">
        <v>96</v>
      </c>
      <c r="G311" s="195" t="s">
        <v>22</v>
      </c>
      <c r="H311" s="197" t="s">
        <v>67</v>
      </c>
      <c r="I311" s="207">
        <v>5</v>
      </c>
      <c r="J311" s="208">
        <v>5</v>
      </c>
      <c r="K311" s="208">
        <v>5</v>
      </c>
      <c r="L311" s="208">
        <v>5</v>
      </c>
      <c r="M311" s="208">
        <v>5</v>
      </c>
      <c r="N311" s="208">
        <v>5</v>
      </c>
      <c r="O311" s="207">
        <v>2</v>
      </c>
      <c r="P311" s="209">
        <v>4</v>
      </c>
      <c r="Q311" s="207">
        <v>5</v>
      </c>
      <c r="R311" s="209">
        <v>3</v>
      </c>
      <c r="S311" s="208">
        <v>5</v>
      </c>
      <c r="T311" s="208">
        <v>1</v>
      </c>
      <c r="U311" s="208">
        <v>4</v>
      </c>
      <c r="V311" s="210">
        <v>5</v>
      </c>
      <c r="W311" s="210">
        <v>5</v>
      </c>
      <c r="X311" s="62"/>
      <c r="Y311" s="62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59"/>
      <c r="AS311" s="59"/>
      <c r="AT311" s="59"/>
      <c r="AU311" s="59"/>
      <c r="AV311" s="59"/>
      <c r="AW311" s="59"/>
      <c r="AX311" s="59"/>
      <c r="AY311" s="59"/>
      <c r="AZ311" s="60"/>
      <c r="BA311" s="60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61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60"/>
    </row>
    <row r="312" spans="2:87" ht="30" customHeight="1">
      <c r="B312" s="195">
        <v>383</v>
      </c>
      <c r="C312" s="196">
        <v>44753</v>
      </c>
      <c r="D312" s="195" t="s">
        <v>134</v>
      </c>
      <c r="E312" s="195" t="s">
        <v>94</v>
      </c>
      <c r="F312" s="195" t="s">
        <v>96</v>
      </c>
      <c r="G312" s="195" t="s">
        <v>42</v>
      </c>
      <c r="H312" s="197" t="s">
        <v>58</v>
      </c>
      <c r="I312" s="207">
        <v>5</v>
      </c>
      <c r="J312" s="208">
        <v>5</v>
      </c>
      <c r="K312" s="208">
        <v>4</v>
      </c>
      <c r="L312" s="208">
        <v>5</v>
      </c>
      <c r="M312" s="208">
        <v>5</v>
      </c>
      <c r="N312" s="208">
        <v>5</v>
      </c>
      <c r="O312" s="207">
        <v>3</v>
      </c>
      <c r="P312" s="209">
        <v>3</v>
      </c>
      <c r="Q312" s="207">
        <v>4</v>
      </c>
      <c r="R312" s="209">
        <v>1</v>
      </c>
      <c r="S312" s="208">
        <v>5</v>
      </c>
      <c r="T312" s="208">
        <v>5</v>
      </c>
      <c r="U312" s="208">
        <v>5</v>
      </c>
      <c r="V312" s="210">
        <v>5</v>
      </c>
      <c r="W312" s="210">
        <v>5</v>
      </c>
      <c r="X312" s="62"/>
      <c r="Y312" s="62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59"/>
      <c r="AS312" s="59"/>
      <c r="AT312" s="59"/>
      <c r="AU312" s="59"/>
      <c r="AV312" s="59"/>
      <c r="AW312" s="59"/>
      <c r="AX312" s="59"/>
      <c r="AY312" s="59"/>
      <c r="AZ312" s="60"/>
      <c r="BA312" s="60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61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60"/>
    </row>
    <row r="313" spans="2:87" ht="30" customHeight="1">
      <c r="B313" s="195">
        <v>384</v>
      </c>
      <c r="C313" s="196">
        <v>44753</v>
      </c>
      <c r="D313" s="195" t="s">
        <v>134</v>
      </c>
      <c r="E313" s="195" t="s">
        <v>93</v>
      </c>
      <c r="F313" s="195" t="s">
        <v>96</v>
      </c>
      <c r="G313" s="195" t="s">
        <v>160</v>
      </c>
      <c r="H313" s="197" t="s">
        <v>68</v>
      </c>
      <c r="I313" s="207">
        <v>5</v>
      </c>
      <c r="J313" s="208">
        <v>4</v>
      </c>
      <c r="K313" s="208">
        <v>5</v>
      </c>
      <c r="L313" s="208">
        <v>5</v>
      </c>
      <c r="M313" s="208">
        <v>4</v>
      </c>
      <c r="N313" s="208">
        <v>4</v>
      </c>
      <c r="O313" s="207">
        <v>4</v>
      </c>
      <c r="P313" s="209">
        <v>5</v>
      </c>
      <c r="Q313" s="207">
        <v>4</v>
      </c>
      <c r="R313" s="209">
        <v>5</v>
      </c>
      <c r="S313" s="208">
        <v>5</v>
      </c>
      <c r="T313" s="208">
        <v>5</v>
      </c>
      <c r="U313" s="208"/>
      <c r="V313" s="210">
        <v>5</v>
      </c>
      <c r="W313" s="210">
        <v>5</v>
      </c>
      <c r="X313" s="62"/>
      <c r="Y313" s="62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59"/>
      <c r="AS313" s="59"/>
      <c r="AT313" s="59"/>
      <c r="AU313" s="59"/>
      <c r="AV313" s="59"/>
      <c r="AW313" s="59"/>
      <c r="AX313" s="59"/>
      <c r="AY313" s="59"/>
      <c r="AZ313" s="60"/>
      <c r="BA313" s="60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61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60"/>
    </row>
    <row r="314" spans="2:87" ht="30" customHeight="1">
      <c r="B314" s="195">
        <v>387</v>
      </c>
      <c r="C314" s="196">
        <v>44753</v>
      </c>
      <c r="D314" s="195" t="s">
        <v>134</v>
      </c>
      <c r="E314" s="195" t="s">
        <v>95</v>
      </c>
      <c r="F314" s="195" t="s">
        <v>97</v>
      </c>
      <c r="G314" s="195" t="s">
        <v>24</v>
      </c>
      <c r="H314" s="197" t="s">
        <v>83</v>
      </c>
      <c r="I314" s="207">
        <v>3</v>
      </c>
      <c r="J314" s="208">
        <v>3</v>
      </c>
      <c r="K314" s="208">
        <v>4</v>
      </c>
      <c r="L314" s="208">
        <v>3</v>
      </c>
      <c r="M314" s="208">
        <v>3</v>
      </c>
      <c r="N314" s="208">
        <v>3</v>
      </c>
      <c r="O314" s="207">
        <v>4</v>
      </c>
      <c r="P314" s="209">
        <v>4</v>
      </c>
      <c r="Q314" s="207">
        <v>3</v>
      </c>
      <c r="R314" s="209">
        <v>2</v>
      </c>
      <c r="S314" s="208">
        <v>4</v>
      </c>
      <c r="T314" s="208">
        <v>4</v>
      </c>
      <c r="U314" s="208">
        <v>4</v>
      </c>
      <c r="V314" s="210">
        <v>3</v>
      </c>
      <c r="W314" s="210">
        <v>3</v>
      </c>
      <c r="X314" s="62"/>
      <c r="Y314" s="62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59"/>
      <c r="AS314" s="59"/>
      <c r="AT314" s="59"/>
      <c r="AU314" s="59"/>
      <c r="AV314" s="59"/>
      <c r="AW314" s="59"/>
      <c r="AX314" s="59"/>
      <c r="AY314" s="59"/>
      <c r="AZ314" s="60"/>
      <c r="BA314" s="60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61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60"/>
    </row>
    <row r="315" spans="2:87" ht="30" customHeight="1">
      <c r="B315" s="195">
        <v>388</v>
      </c>
      <c r="C315" s="196">
        <v>44753</v>
      </c>
      <c r="D315" s="195" t="s">
        <v>134</v>
      </c>
      <c r="E315" s="195" t="s">
        <v>95</v>
      </c>
      <c r="F315" s="195" t="s">
        <v>97</v>
      </c>
      <c r="G315" s="195" t="s">
        <v>22</v>
      </c>
      <c r="H315" s="197" t="s">
        <v>67</v>
      </c>
      <c r="I315" s="207">
        <v>4</v>
      </c>
      <c r="J315" s="208">
        <v>4</v>
      </c>
      <c r="K315" s="208">
        <v>4</v>
      </c>
      <c r="L315" s="208">
        <v>4</v>
      </c>
      <c r="M315" s="208">
        <v>4</v>
      </c>
      <c r="N315" s="208">
        <v>4</v>
      </c>
      <c r="O315" s="207">
        <v>5</v>
      </c>
      <c r="P315" s="209">
        <v>5</v>
      </c>
      <c r="Q315" s="207">
        <v>4</v>
      </c>
      <c r="R315" s="209">
        <v>2</v>
      </c>
      <c r="S315" s="208">
        <v>5</v>
      </c>
      <c r="T315" s="208">
        <v>4</v>
      </c>
      <c r="U315" s="208"/>
      <c r="V315" s="210">
        <v>5</v>
      </c>
      <c r="W315" s="210">
        <v>4</v>
      </c>
      <c r="X315" s="62"/>
      <c r="Y315" s="62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59"/>
      <c r="AS315" s="59"/>
      <c r="AT315" s="59"/>
      <c r="AU315" s="59"/>
      <c r="AV315" s="59"/>
      <c r="AW315" s="59"/>
      <c r="AX315" s="59"/>
      <c r="AY315" s="59"/>
      <c r="AZ315" s="60"/>
      <c r="BA315" s="60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61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60"/>
    </row>
    <row r="316" spans="2:87" ht="30" customHeight="1">
      <c r="B316" s="195">
        <v>389</v>
      </c>
      <c r="C316" s="196">
        <v>44753</v>
      </c>
      <c r="D316" s="195" t="s">
        <v>134</v>
      </c>
      <c r="E316" s="195" t="s">
        <v>94</v>
      </c>
      <c r="F316" s="195" t="s">
        <v>97</v>
      </c>
      <c r="G316" s="195" t="s">
        <v>50</v>
      </c>
      <c r="H316" s="197" t="s">
        <v>86</v>
      </c>
      <c r="I316" s="207">
        <v>4</v>
      </c>
      <c r="J316" s="208">
        <v>4</v>
      </c>
      <c r="K316" s="208">
        <v>4</v>
      </c>
      <c r="L316" s="208">
        <v>4</v>
      </c>
      <c r="M316" s="208">
        <v>4</v>
      </c>
      <c r="N316" s="208">
        <v>3</v>
      </c>
      <c r="O316" s="207">
        <v>5</v>
      </c>
      <c r="P316" s="209">
        <v>4</v>
      </c>
      <c r="Q316" s="207">
        <v>5</v>
      </c>
      <c r="R316" s="209">
        <v>4</v>
      </c>
      <c r="S316" s="208">
        <v>4</v>
      </c>
      <c r="T316" s="208">
        <v>5</v>
      </c>
      <c r="U316" s="208">
        <v>5</v>
      </c>
      <c r="V316" s="210">
        <v>4</v>
      </c>
      <c r="W316" s="210">
        <v>4</v>
      </c>
      <c r="X316" s="62"/>
      <c r="Y316" s="62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59"/>
      <c r="AS316" s="59"/>
      <c r="AT316" s="59"/>
      <c r="AU316" s="59"/>
      <c r="AV316" s="59"/>
      <c r="AW316" s="59"/>
      <c r="AX316" s="59"/>
      <c r="AY316" s="59"/>
      <c r="AZ316" s="60"/>
      <c r="BA316" s="60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61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60"/>
    </row>
    <row r="317" spans="2:87" ht="30" customHeight="1">
      <c r="B317" s="195">
        <v>391</v>
      </c>
      <c r="C317" s="196">
        <v>44753</v>
      </c>
      <c r="D317" s="195" t="s">
        <v>134</v>
      </c>
      <c r="E317" s="195" t="s">
        <v>94</v>
      </c>
      <c r="F317" s="195" t="s">
        <v>97</v>
      </c>
      <c r="G317" s="195" t="s">
        <v>50</v>
      </c>
      <c r="H317" s="197" t="s">
        <v>86</v>
      </c>
      <c r="I317" s="207">
        <v>5</v>
      </c>
      <c r="J317" s="208">
        <v>5</v>
      </c>
      <c r="K317" s="208">
        <v>5</v>
      </c>
      <c r="L317" s="208">
        <v>5</v>
      </c>
      <c r="M317" s="208">
        <v>5</v>
      </c>
      <c r="N317" s="208">
        <v>3</v>
      </c>
      <c r="O317" s="207">
        <v>4</v>
      </c>
      <c r="P317" s="209">
        <v>4</v>
      </c>
      <c r="Q317" s="207"/>
      <c r="R317" s="209">
        <v>4</v>
      </c>
      <c r="S317" s="208">
        <v>5</v>
      </c>
      <c r="T317" s="208"/>
      <c r="U317" s="208"/>
      <c r="V317" s="210">
        <v>5</v>
      </c>
      <c r="W317" s="210">
        <v>4</v>
      </c>
      <c r="X317" s="62"/>
      <c r="Y317" s="62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59"/>
      <c r="AS317" s="59"/>
      <c r="AT317" s="59"/>
      <c r="AU317" s="59"/>
      <c r="AV317" s="59"/>
      <c r="AW317" s="59"/>
      <c r="AX317" s="59"/>
      <c r="AY317" s="59"/>
      <c r="AZ317" s="60"/>
      <c r="BA317" s="60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61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60"/>
    </row>
    <row r="318" spans="2:87" ht="30" customHeight="1">
      <c r="B318" s="195">
        <v>392</v>
      </c>
      <c r="C318" s="196">
        <v>44753</v>
      </c>
      <c r="D318" s="195" t="s">
        <v>133</v>
      </c>
      <c r="E318" s="195" t="s">
        <v>95</v>
      </c>
      <c r="F318" s="195" t="s">
        <v>97</v>
      </c>
      <c r="G318" s="195" t="s">
        <v>137</v>
      </c>
      <c r="H318" s="197" t="s">
        <v>75</v>
      </c>
      <c r="I318" s="207">
        <v>4</v>
      </c>
      <c r="J318" s="208">
        <v>5</v>
      </c>
      <c r="K318" s="208">
        <v>3</v>
      </c>
      <c r="L318" s="208">
        <v>4</v>
      </c>
      <c r="M318" s="208">
        <v>4</v>
      </c>
      <c r="N318" s="208"/>
      <c r="O318" s="207">
        <v>4</v>
      </c>
      <c r="P318" s="209">
        <v>4</v>
      </c>
      <c r="Q318" s="207">
        <v>4</v>
      </c>
      <c r="R318" s="209">
        <v>3</v>
      </c>
      <c r="S318" s="208">
        <v>4</v>
      </c>
      <c r="T318" s="208">
        <v>2</v>
      </c>
      <c r="U318" s="208"/>
      <c r="V318" s="210">
        <v>4</v>
      </c>
      <c r="W318" s="210">
        <v>4</v>
      </c>
      <c r="X318" s="62"/>
      <c r="Y318" s="62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59"/>
      <c r="AS318" s="59"/>
      <c r="AT318" s="59"/>
      <c r="AU318" s="59"/>
      <c r="AV318" s="59"/>
      <c r="AW318" s="59"/>
      <c r="AX318" s="59"/>
      <c r="AY318" s="59"/>
      <c r="AZ318" s="60"/>
      <c r="BA318" s="60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61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60"/>
    </row>
    <row r="319" spans="2:87" ht="30" customHeight="1">
      <c r="B319" s="195">
        <v>393</v>
      </c>
      <c r="C319" s="196">
        <v>44753</v>
      </c>
      <c r="D319" s="195" t="s">
        <v>134</v>
      </c>
      <c r="E319" s="195" t="s">
        <v>94</v>
      </c>
      <c r="F319" s="195" t="s">
        <v>97</v>
      </c>
      <c r="G319" s="195" t="s">
        <v>22</v>
      </c>
      <c r="H319" s="197" t="s">
        <v>67</v>
      </c>
      <c r="I319" s="207">
        <v>1</v>
      </c>
      <c r="J319" s="208">
        <v>1</v>
      </c>
      <c r="K319" s="208">
        <v>1</v>
      </c>
      <c r="L319" s="208">
        <v>1</v>
      </c>
      <c r="M319" s="208">
        <v>1</v>
      </c>
      <c r="N319" s="208">
        <v>1</v>
      </c>
      <c r="O319" s="207">
        <v>5</v>
      </c>
      <c r="P319" s="209">
        <v>1</v>
      </c>
      <c r="Q319" s="207">
        <v>4</v>
      </c>
      <c r="R319" s="209">
        <v>4</v>
      </c>
      <c r="S319" s="208">
        <v>5</v>
      </c>
      <c r="T319" s="208">
        <v>3</v>
      </c>
      <c r="U319" s="208"/>
      <c r="V319" s="210">
        <v>3</v>
      </c>
      <c r="W319" s="210">
        <v>1</v>
      </c>
      <c r="X319" s="62"/>
      <c r="Y319" s="62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59"/>
      <c r="AS319" s="59"/>
      <c r="AT319" s="59"/>
      <c r="AU319" s="59"/>
      <c r="AV319" s="59"/>
      <c r="AW319" s="59"/>
      <c r="AX319" s="59"/>
      <c r="AY319" s="59"/>
      <c r="AZ319" s="60"/>
      <c r="BA319" s="60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61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60"/>
    </row>
    <row r="320" spans="2:87" ht="30" customHeight="1">
      <c r="B320" s="195">
        <v>394</v>
      </c>
      <c r="C320" s="196">
        <v>44753</v>
      </c>
      <c r="D320" s="195" t="s">
        <v>134</v>
      </c>
      <c r="E320" s="195" t="s">
        <v>95</v>
      </c>
      <c r="F320" s="195" t="s">
        <v>97</v>
      </c>
      <c r="G320" s="195" t="s">
        <v>34</v>
      </c>
      <c r="H320" s="197" t="s">
        <v>72</v>
      </c>
      <c r="I320" s="207">
        <v>5</v>
      </c>
      <c r="J320" s="208">
        <v>4</v>
      </c>
      <c r="K320" s="208">
        <v>4</v>
      </c>
      <c r="L320" s="208">
        <v>4</v>
      </c>
      <c r="M320" s="208">
        <v>3</v>
      </c>
      <c r="N320" s="208">
        <v>4</v>
      </c>
      <c r="O320" s="207">
        <v>3</v>
      </c>
      <c r="P320" s="209">
        <v>4</v>
      </c>
      <c r="Q320" s="207">
        <v>4</v>
      </c>
      <c r="R320" s="209">
        <v>4</v>
      </c>
      <c r="S320" s="208">
        <v>4</v>
      </c>
      <c r="T320" s="208">
        <v>4</v>
      </c>
      <c r="U320" s="208">
        <v>4</v>
      </c>
      <c r="V320" s="210">
        <v>4</v>
      </c>
      <c r="W320" s="210">
        <v>4</v>
      </c>
      <c r="X320" s="62"/>
      <c r="Y320" s="62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59"/>
      <c r="AS320" s="59"/>
      <c r="AT320" s="59"/>
      <c r="AU320" s="59"/>
      <c r="AV320" s="59"/>
      <c r="AW320" s="59"/>
      <c r="AX320" s="59"/>
      <c r="AY320" s="59"/>
      <c r="AZ320" s="60"/>
      <c r="BA320" s="60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61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60"/>
    </row>
    <row r="321" spans="2:87" ht="30" customHeight="1">
      <c r="B321" s="195">
        <v>396</v>
      </c>
      <c r="C321" s="196">
        <v>44753</v>
      </c>
      <c r="D321" s="195" t="s">
        <v>134</v>
      </c>
      <c r="E321" s="195" t="s">
        <v>95</v>
      </c>
      <c r="F321" s="195" t="s">
        <v>97</v>
      </c>
      <c r="G321" s="195" t="s">
        <v>18</v>
      </c>
      <c r="H321" s="197" t="s">
        <v>80</v>
      </c>
      <c r="I321" s="207">
        <v>5</v>
      </c>
      <c r="J321" s="208">
        <v>5</v>
      </c>
      <c r="K321" s="208">
        <v>4</v>
      </c>
      <c r="L321" s="208">
        <v>5</v>
      </c>
      <c r="M321" s="208">
        <v>4</v>
      </c>
      <c r="N321" s="208">
        <v>4</v>
      </c>
      <c r="O321" s="207">
        <v>5</v>
      </c>
      <c r="P321" s="209">
        <v>5</v>
      </c>
      <c r="Q321" s="207">
        <v>5</v>
      </c>
      <c r="R321" s="209">
        <v>5</v>
      </c>
      <c r="S321" s="208">
        <v>4</v>
      </c>
      <c r="T321" s="208">
        <v>4</v>
      </c>
      <c r="U321" s="208">
        <v>4</v>
      </c>
      <c r="V321" s="210">
        <v>5</v>
      </c>
      <c r="W321" s="210">
        <v>5</v>
      </c>
      <c r="X321" s="62"/>
      <c r="Y321" s="62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59"/>
      <c r="AS321" s="59"/>
      <c r="AT321" s="59"/>
      <c r="AU321" s="59"/>
      <c r="AV321" s="59"/>
      <c r="AW321" s="59"/>
      <c r="AX321" s="59"/>
      <c r="AY321" s="59"/>
      <c r="AZ321" s="60"/>
      <c r="BA321" s="60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61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60"/>
    </row>
    <row r="322" spans="2:87" ht="30" customHeight="1">
      <c r="B322" s="195">
        <v>397</v>
      </c>
      <c r="C322" s="196">
        <v>44753</v>
      </c>
      <c r="D322" s="195" t="s">
        <v>134</v>
      </c>
      <c r="E322" s="195" t="s">
        <v>95</v>
      </c>
      <c r="F322" s="195" t="s">
        <v>97</v>
      </c>
      <c r="G322" s="195" t="s">
        <v>22</v>
      </c>
      <c r="H322" s="197" t="s">
        <v>67</v>
      </c>
      <c r="I322" s="207">
        <v>5</v>
      </c>
      <c r="J322" s="208">
        <v>3</v>
      </c>
      <c r="K322" s="208">
        <v>5</v>
      </c>
      <c r="L322" s="208">
        <v>4</v>
      </c>
      <c r="M322" s="208">
        <v>5</v>
      </c>
      <c r="N322" s="208">
        <v>4</v>
      </c>
      <c r="O322" s="207">
        <v>3</v>
      </c>
      <c r="P322" s="209">
        <v>3</v>
      </c>
      <c r="Q322" s="207">
        <v>4</v>
      </c>
      <c r="R322" s="209">
        <v>4</v>
      </c>
      <c r="S322" s="208">
        <v>5</v>
      </c>
      <c r="T322" s="208">
        <v>4</v>
      </c>
      <c r="U322" s="208">
        <v>4</v>
      </c>
      <c r="V322" s="210">
        <v>5</v>
      </c>
      <c r="W322" s="210">
        <v>4</v>
      </c>
      <c r="X322" s="62"/>
      <c r="Y322" s="62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59"/>
      <c r="AS322" s="59"/>
      <c r="AT322" s="59"/>
      <c r="AU322" s="59"/>
      <c r="AV322" s="59"/>
      <c r="AW322" s="59"/>
      <c r="AX322" s="59"/>
      <c r="AY322" s="59"/>
      <c r="AZ322" s="60"/>
      <c r="BA322" s="60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61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60"/>
    </row>
    <row r="323" spans="2:87" ht="30" customHeight="1">
      <c r="B323" s="195">
        <v>398</v>
      </c>
      <c r="C323" s="196">
        <v>44753</v>
      </c>
      <c r="D323" s="195" t="s">
        <v>134</v>
      </c>
      <c r="E323" s="195" t="s">
        <v>93</v>
      </c>
      <c r="F323" s="195" t="s">
        <v>97</v>
      </c>
      <c r="G323" s="195" t="s">
        <v>39</v>
      </c>
      <c r="H323" s="197" t="s">
        <v>74</v>
      </c>
      <c r="I323" s="207">
        <v>5</v>
      </c>
      <c r="J323" s="208">
        <v>4</v>
      </c>
      <c r="K323" s="208">
        <v>4</v>
      </c>
      <c r="L323" s="208">
        <v>4</v>
      </c>
      <c r="M323" s="208">
        <v>4</v>
      </c>
      <c r="N323" s="208">
        <v>2</v>
      </c>
      <c r="O323" s="207">
        <v>4</v>
      </c>
      <c r="P323" s="209">
        <v>4</v>
      </c>
      <c r="Q323" s="207">
        <v>4</v>
      </c>
      <c r="R323" s="209">
        <v>2</v>
      </c>
      <c r="S323" s="208">
        <v>3</v>
      </c>
      <c r="T323" s="208">
        <v>4</v>
      </c>
      <c r="U323" s="208"/>
      <c r="V323" s="210">
        <v>4</v>
      </c>
      <c r="W323" s="210">
        <v>4</v>
      </c>
      <c r="X323" s="62"/>
      <c r="Y323" s="62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59"/>
      <c r="AS323" s="59"/>
      <c r="AT323" s="59"/>
      <c r="AU323" s="59"/>
      <c r="AV323" s="59"/>
      <c r="AW323" s="59"/>
      <c r="AX323" s="59"/>
      <c r="AY323" s="59"/>
      <c r="AZ323" s="60"/>
      <c r="BA323" s="60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61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60"/>
    </row>
    <row r="324" spans="2:87" ht="30" customHeight="1">
      <c r="B324" s="195">
        <v>399</v>
      </c>
      <c r="C324" s="196">
        <v>44753</v>
      </c>
      <c r="D324" s="195" t="s">
        <v>134</v>
      </c>
      <c r="E324" s="195" t="s">
        <v>94</v>
      </c>
      <c r="F324" s="195" t="s">
        <v>97</v>
      </c>
      <c r="G324" s="195" t="s">
        <v>38</v>
      </c>
      <c r="H324" s="197" t="s">
        <v>88</v>
      </c>
      <c r="I324" s="207">
        <v>5</v>
      </c>
      <c r="J324" s="208">
        <v>4</v>
      </c>
      <c r="K324" s="208"/>
      <c r="L324" s="208">
        <v>4</v>
      </c>
      <c r="M324" s="208">
        <v>3</v>
      </c>
      <c r="N324" s="208">
        <v>4</v>
      </c>
      <c r="O324" s="207">
        <v>4</v>
      </c>
      <c r="P324" s="209">
        <v>5</v>
      </c>
      <c r="Q324" s="207">
        <v>4</v>
      </c>
      <c r="R324" s="209">
        <v>3</v>
      </c>
      <c r="S324" s="208">
        <v>4</v>
      </c>
      <c r="T324" s="208">
        <v>5</v>
      </c>
      <c r="U324" s="208">
        <v>5</v>
      </c>
      <c r="V324" s="210">
        <v>4</v>
      </c>
      <c r="W324" s="210">
        <v>4</v>
      </c>
      <c r="X324" s="62"/>
      <c r="Y324" s="62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59"/>
      <c r="AS324" s="59"/>
      <c r="AT324" s="59"/>
      <c r="AU324" s="59"/>
      <c r="AV324" s="59"/>
      <c r="AW324" s="59"/>
      <c r="AX324" s="59"/>
      <c r="AY324" s="59"/>
      <c r="AZ324" s="60"/>
      <c r="BA324" s="60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61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60"/>
    </row>
    <row r="325" spans="2:87" ht="30" customHeight="1">
      <c r="B325" s="195">
        <v>401</v>
      </c>
      <c r="C325" s="196">
        <v>44753</v>
      </c>
      <c r="D325" s="195" t="s">
        <v>134</v>
      </c>
      <c r="E325" s="195" t="s">
        <v>94</v>
      </c>
      <c r="F325" s="195" t="s">
        <v>96</v>
      </c>
      <c r="G325" s="195" t="s">
        <v>26</v>
      </c>
      <c r="H325" s="197" t="s">
        <v>71</v>
      </c>
      <c r="I325" s="207">
        <v>5</v>
      </c>
      <c r="J325" s="208">
        <v>5</v>
      </c>
      <c r="K325" s="208">
        <v>5</v>
      </c>
      <c r="L325" s="208">
        <v>5</v>
      </c>
      <c r="M325" s="208">
        <v>5</v>
      </c>
      <c r="N325" s="208">
        <v>5</v>
      </c>
      <c r="O325" s="207">
        <v>5</v>
      </c>
      <c r="P325" s="209">
        <v>4</v>
      </c>
      <c r="Q325" s="207">
        <v>5</v>
      </c>
      <c r="R325" s="209">
        <v>5</v>
      </c>
      <c r="S325" s="208">
        <v>5</v>
      </c>
      <c r="T325" s="208">
        <v>5</v>
      </c>
      <c r="U325" s="208">
        <v>5</v>
      </c>
      <c r="V325" s="210">
        <v>4</v>
      </c>
      <c r="W325" s="210">
        <v>5</v>
      </c>
      <c r="X325" s="62"/>
      <c r="Y325" s="62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59"/>
      <c r="AS325" s="59"/>
      <c r="AT325" s="59"/>
      <c r="AU325" s="59"/>
      <c r="AV325" s="59"/>
      <c r="AW325" s="59"/>
      <c r="AX325" s="59"/>
      <c r="AY325" s="59"/>
      <c r="AZ325" s="60"/>
      <c r="BA325" s="60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61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60"/>
    </row>
    <row r="326" spans="2:87" ht="30" customHeight="1">
      <c r="B326" s="195">
        <v>402</v>
      </c>
      <c r="C326" s="196">
        <v>44753</v>
      </c>
      <c r="D326" s="195" t="s">
        <v>134</v>
      </c>
      <c r="E326" s="195" t="s">
        <v>94</v>
      </c>
      <c r="F326" s="195" t="s">
        <v>97</v>
      </c>
      <c r="G326" s="195" t="s">
        <v>20</v>
      </c>
      <c r="H326" s="197" t="s">
        <v>60</v>
      </c>
      <c r="I326" s="207">
        <v>4</v>
      </c>
      <c r="J326" s="208">
        <v>4</v>
      </c>
      <c r="K326" s="208">
        <v>3</v>
      </c>
      <c r="L326" s="208">
        <v>4</v>
      </c>
      <c r="M326" s="208">
        <v>3</v>
      </c>
      <c r="N326" s="208">
        <v>3</v>
      </c>
      <c r="O326" s="207">
        <v>4</v>
      </c>
      <c r="P326" s="209">
        <v>4</v>
      </c>
      <c r="Q326" s="207">
        <v>4</v>
      </c>
      <c r="R326" s="209">
        <v>2</v>
      </c>
      <c r="S326" s="208">
        <v>4</v>
      </c>
      <c r="T326" s="208">
        <v>4</v>
      </c>
      <c r="U326" s="208">
        <v>4</v>
      </c>
      <c r="V326" s="210">
        <v>3</v>
      </c>
      <c r="W326" s="210">
        <v>4</v>
      </c>
      <c r="X326" s="62"/>
      <c r="Y326" s="62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59"/>
      <c r="AS326" s="59"/>
      <c r="AT326" s="59"/>
      <c r="AU326" s="59"/>
      <c r="AV326" s="59"/>
      <c r="AW326" s="59"/>
      <c r="AX326" s="59"/>
      <c r="AY326" s="59"/>
      <c r="AZ326" s="60"/>
      <c r="BA326" s="60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61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60"/>
    </row>
    <row r="327" spans="2:87" ht="30" customHeight="1">
      <c r="B327" s="195">
        <v>403</v>
      </c>
      <c r="C327" s="196">
        <v>44753</v>
      </c>
      <c r="D327" s="195" t="s">
        <v>134</v>
      </c>
      <c r="E327" s="195" t="s">
        <v>95</v>
      </c>
      <c r="F327" s="195" t="s">
        <v>97</v>
      </c>
      <c r="G327" s="195" t="s">
        <v>22</v>
      </c>
      <c r="H327" s="197" t="s">
        <v>67</v>
      </c>
      <c r="I327" s="207">
        <v>5</v>
      </c>
      <c r="J327" s="208">
        <v>4</v>
      </c>
      <c r="K327" s="208">
        <v>5</v>
      </c>
      <c r="L327" s="208">
        <v>4</v>
      </c>
      <c r="M327" s="208">
        <v>4</v>
      </c>
      <c r="N327" s="208">
        <v>5</v>
      </c>
      <c r="O327" s="207">
        <v>5</v>
      </c>
      <c r="P327" s="209">
        <v>5</v>
      </c>
      <c r="Q327" s="207">
        <v>5</v>
      </c>
      <c r="R327" s="209">
        <v>5</v>
      </c>
      <c r="S327" s="208">
        <v>5</v>
      </c>
      <c r="T327" s="208">
        <v>5</v>
      </c>
      <c r="U327" s="208">
        <v>5</v>
      </c>
      <c r="V327" s="210">
        <v>5</v>
      </c>
      <c r="W327" s="210">
        <v>5</v>
      </c>
      <c r="X327" s="62"/>
      <c r="Y327" s="62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59"/>
      <c r="AS327" s="59"/>
      <c r="AT327" s="59"/>
      <c r="AU327" s="59"/>
      <c r="AV327" s="59"/>
      <c r="AW327" s="59"/>
      <c r="AX327" s="59"/>
      <c r="AY327" s="59"/>
      <c r="AZ327" s="60"/>
      <c r="BA327" s="60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61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60"/>
    </row>
    <row r="328" spans="2:87" ht="30" customHeight="1">
      <c r="B328" s="195">
        <v>404</v>
      </c>
      <c r="C328" s="196">
        <v>44753</v>
      </c>
      <c r="D328" s="195" t="s">
        <v>133</v>
      </c>
      <c r="E328" s="195" t="s">
        <v>94</v>
      </c>
      <c r="F328" s="195" t="s">
        <v>97</v>
      </c>
      <c r="G328" s="195" t="s">
        <v>24</v>
      </c>
      <c r="H328" s="197" t="s">
        <v>83</v>
      </c>
      <c r="I328" s="207">
        <v>5</v>
      </c>
      <c r="J328" s="208"/>
      <c r="K328" s="208">
        <v>5</v>
      </c>
      <c r="L328" s="208">
        <v>5</v>
      </c>
      <c r="M328" s="208">
        <v>5</v>
      </c>
      <c r="N328" s="208">
        <v>5</v>
      </c>
      <c r="O328" s="207">
        <v>5</v>
      </c>
      <c r="P328" s="209"/>
      <c r="Q328" s="207">
        <v>5</v>
      </c>
      <c r="R328" s="209"/>
      <c r="S328" s="208"/>
      <c r="T328" s="208">
        <v>5</v>
      </c>
      <c r="U328" s="208"/>
      <c r="V328" s="210">
        <v>5</v>
      </c>
      <c r="W328" s="210">
        <v>5</v>
      </c>
      <c r="X328" s="62"/>
      <c r="Y328" s="62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59"/>
      <c r="AS328" s="59"/>
      <c r="AT328" s="59"/>
      <c r="AU328" s="59"/>
      <c r="AV328" s="59"/>
      <c r="AW328" s="59"/>
      <c r="AX328" s="59"/>
      <c r="AY328" s="59"/>
      <c r="AZ328" s="60"/>
      <c r="BA328" s="60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61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60"/>
    </row>
    <row r="329" spans="2:87" ht="30" customHeight="1">
      <c r="B329" s="195">
        <v>405</v>
      </c>
      <c r="C329" s="196">
        <v>44753</v>
      </c>
      <c r="D329" s="195" t="s">
        <v>134</v>
      </c>
      <c r="E329" s="195" t="s">
        <v>94</v>
      </c>
      <c r="F329" s="195" t="s">
        <v>97</v>
      </c>
      <c r="G329" s="195" t="s">
        <v>42</v>
      </c>
      <c r="H329" s="197" t="s">
        <v>58</v>
      </c>
      <c r="I329" s="207">
        <v>4</v>
      </c>
      <c r="J329" s="208">
        <v>4</v>
      </c>
      <c r="K329" s="208">
        <v>2</v>
      </c>
      <c r="L329" s="208">
        <v>3</v>
      </c>
      <c r="M329" s="208">
        <v>3</v>
      </c>
      <c r="N329" s="208">
        <v>2</v>
      </c>
      <c r="O329" s="207">
        <v>3</v>
      </c>
      <c r="P329" s="209">
        <v>2</v>
      </c>
      <c r="Q329" s="207">
        <v>4</v>
      </c>
      <c r="R329" s="209">
        <v>3</v>
      </c>
      <c r="S329" s="208">
        <v>4</v>
      </c>
      <c r="T329" s="208">
        <v>4</v>
      </c>
      <c r="U329" s="208">
        <v>4</v>
      </c>
      <c r="V329" s="210">
        <v>4</v>
      </c>
      <c r="W329" s="210">
        <v>4</v>
      </c>
      <c r="X329" s="62"/>
      <c r="Y329" s="62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59"/>
      <c r="AS329" s="59"/>
      <c r="AT329" s="59"/>
      <c r="AU329" s="59"/>
      <c r="AV329" s="59"/>
      <c r="AW329" s="59"/>
      <c r="AX329" s="59"/>
      <c r="AY329" s="59"/>
      <c r="AZ329" s="60"/>
      <c r="BA329" s="60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61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60"/>
    </row>
    <row r="330" spans="2:87" ht="30" customHeight="1">
      <c r="B330" s="195">
        <v>406</v>
      </c>
      <c r="C330" s="196">
        <v>44753</v>
      </c>
      <c r="D330" s="195" t="s">
        <v>134</v>
      </c>
      <c r="E330" s="195" t="s">
        <v>94</v>
      </c>
      <c r="F330" s="195" t="s">
        <v>97</v>
      </c>
      <c r="G330" s="195" t="s">
        <v>26</v>
      </c>
      <c r="H330" s="197" t="s">
        <v>71</v>
      </c>
      <c r="I330" s="207">
        <v>5</v>
      </c>
      <c r="J330" s="208">
        <v>5</v>
      </c>
      <c r="K330" s="208"/>
      <c r="L330" s="208">
        <v>5</v>
      </c>
      <c r="M330" s="208">
        <v>5</v>
      </c>
      <c r="N330" s="208"/>
      <c r="O330" s="207">
        <v>5</v>
      </c>
      <c r="P330" s="209">
        <v>5</v>
      </c>
      <c r="Q330" s="207">
        <v>5</v>
      </c>
      <c r="R330" s="209">
        <v>5</v>
      </c>
      <c r="S330" s="208"/>
      <c r="T330" s="208"/>
      <c r="U330" s="208"/>
      <c r="V330" s="210">
        <v>5</v>
      </c>
      <c r="W330" s="210">
        <v>5</v>
      </c>
      <c r="X330" s="62"/>
      <c r="Y330" s="62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59"/>
      <c r="AS330" s="59"/>
      <c r="AT330" s="59"/>
      <c r="AU330" s="59"/>
      <c r="AV330" s="59"/>
      <c r="AW330" s="59"/>
      <c r="AX330" s="59"/>
      <c r="AY330" s="59"/>
      <c r="AZ330" s="60"/>
      <c r="BA330" s="60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61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60"/>
    </row>
    <row r="331" spans="2:87" ht="30" customHeight="1">
      <c r="B331" s="195">
        <v>407</v>
      </c>
      <c r="C331" s="196">
        <v>44753</v>
      </c>
      <c r="D331" s="195" t="s">
        <v>134</v>
      </c>
      <c r="E331" s="195" t="s">
        <v>94</v>
      </c>
      <c r="F331" s="195" t="s">
        <v>97</v>
      </c>
      <c r="G331" s="195" t="s">
        <v>20</v>
      </c>
      <c r="H331" s="197" t="s">
        <v>60</v>
      </c>
      <c r="I331" s="207">
        <v>5</v>
      </c>
      <c r="J331" s="208">
        <v>5</v>
      </c>
      <c r="K331" s="208">
        <v>3</v>
      </c>
      <c r="L331" s="208">
        <v>5</v>
      </c>
      <c r="M331" s="208"/>
      <c r="N331" s="208">
        <v>4</v>
      </c>
      <c r="O331" s="207">
        <v>3</v>
      </c>
      <c r="P331" s="209">
        <v>5</v>
      </c>
      <c r="Q331" s="207">
        <v>4</v>
      </c>
      <c r="R331" s="209">
        <v>4</v>
      </c>
      <c r="S331" s="208">
        <v>5</v>
      </c>
      <c r="T331" s="208">
        <v>3</v>
      </c>
      <c r="U331" s="208">
        <v>3</v>
      </c>
      <c r="V331" s="210">
        <v>5</v>
      </c>
      <c r="W331" s="210">
        <v>5</v>
      </c>
      <c r="X331" s="62"/>
      <c r="Y331" s="62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59"/>
      <c r="AS331" s="59"/>
      <c r="AT331" s="59"/>
      <c r="AU331" s="59"/>
      <c r="AV331" s="59"/>
      <c r="AW331" s="59"/>
      <c r="AX331" s="59"/>
      <c r="AY331" s="59"/>
      <c r="AZ331" s="60"/>
      <c r="BA331" s="60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61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60"/>
    </row>
    <row r="332" spans="2:87" ht="30" customHeight="1">
      <c r="B332" s="195">
        <v>408</v>
      </c>
      <c r="C332" s="196">
        <v>44753</v>
      </c>
      <c r="D332" s="195" t="s">
        <v>134</v>
      </c>
      <c r="E332" s="195" t="s">
        <v>94</v>
      </c>
      <c r="F332" s="195" t="s">
        <v>97</v>
      </c>
      <c r="G332" s="195" t="s">
        <v>160</v>
      </c>
      <c r="H332" s="197" t="s">
        <v>68</v>
      </c>
      <c r="I332" s="207">
        <v>4</v>
      </c>
      <c r="J332" s="208">
        <v>4</v>
      </c>
      <c r="K332" s="208">
        <v>4</v>
      </c>
      <c r="L332" s="208">
        <v>5</v>
      </c>
      <c r="M332" s="208">
        <v>5</v>
      </c>
      <c r="N332" s="208">
        <v>4</v>
      </c>
      <c r="O332" s="207">
        <v>4</v>
      </c>
      <c r="P332" s="209">
        <v>4</v>
      </c>
      <c r="Q332" s="207">
        <v>4</v>
      </c>
      <c r="R332" s="209">
        <v>4</v>
      </c>
      <c r="S332" s="208">
        <v>4</v>
      </c>
      <c r="T332" s="208"/>
      <c r="U332" s="208">
        <v>4</v>
      </c>
      <c r="V332" s="210"/>
      <c r="W332" s="210">
        <v>5</v>
      </c>
      <c r="X332" s="62"/>
      <c r="Y332" s="62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59"/>
      <c r="AS332" s="59"/>
      <c r="AT332" s="59"/>
      <c r="AU332" s="59"/>
      <c r="AV332" s="59"/>
      <c r="AW332" s="59"/>
      <c r="AX332" s="59"/>
      <c r="AY332" s="59"/>
      <c r="AZ332" s="60"/>
      <c r="BA332" s="60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61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60"/>
    </row>
    <row r="333" spans="2:87" ht="30" customHeight="1">
      <c r="B333" s="195">
        <v>409</v>
      </c>
      <c r="C333" s="196">
        <v>44753</v>
      </c>
      <c r="D333" s="195" t="s">
        <v>134</v>
      </c>
      <c r="E333" s="195" t="s">
        <v>95</v>
      </c>
      <c r="F333" s="195" t="s">
        <v>97</v>
      </c>
      <c r="G333" s="195" t="s">
        <v>31</v>
      </c>
      <c r="H333" s="197" t="s">
        <v>91</v>
      </c>
      <c r="I333" s="207">
        <v>4</v>
      </c>
      <c r="J333" s="208">
        <v>4</v>
      </c>
      <c r="K333" s="208"/>
      <c r="L333" s="208"/>
      <c r="M333" s="208">
        <v>4</v>
      </c>
      <c r="N333" s="208"/>
      <c r="O333" s="207">
        <v>4</v>
      </c>
      <c r="P333" s="209">
        <v>4</v>
      </c>
      <c r="Q333" s="207">
        <v>4</v>
      </c>
      <c r="R333" s="209">
        <v>4</v>
      </c>
      <c r="S333" s="208">
        <v>4</v>
      </c>
      <c r="T333" s="208">
        <v>4</v>
      </c>
      <c r="U333" s="208">
        <v>4</v>
      </c>
      <c r="V333" s="210">
        <v>4</v>
      </c>
      <c r="W333" s="210">
        <v>4</v>
      </c>
      <c r="X333" s="62"/>
      <c r="Y333" s="62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59"/>
      <c r="AS333" s="59"/>
      <c r="AT333" s="59"/>
      <c r="AU333" s="59"/>
      <c r="AV333" s="59"/>
      <c r="AW333" s="59"/>
      <c r="AX333" s="59"/>
      <c r="AY333" s="59"/>
      <c r="AZ333" s="60"/>
      <c r="BA333" s="60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61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60"/>
    </row>
    <row r="334" spans="2:87" ht="30" customHeight="1">
      <c r="B334" s="195">
        <v>410</v>
      </c>
      <c r="C334" s="196">
        <v>44753</v>
      </c>
      <c r="D334" s="195" t="s">
        <v>134</v>
      </c>
      <c r="E334" s="195" t="s">
        <v>95</v>
      </c>
      <c r="F334" s="195" t="s">
        <v>96</v>
      </c>
      <c r="G334" s="195" t="s">
        <v>159</v>
      </c>
      <c r="H334" s="197" t="s">
        <v>64</v>
      </c>
      <c r="I334" s="207">
        <v>5</v>
      </c>
      <c r="J334" s="208">
        <v>4</v>
      </c>
      <c r="K334" s="208">
        <v>2</v>
      </c>
      <c r="L334" s="208">
        <v>4</v>
      </c>
      <c r="M334" s="208">
        <v>3</v>
      </c>
      <c r="N334" s="208">
        <v>2</v>
      </c>
      <c r="O334" s="207">
        <v>3</v>
      </c>
      <c r="P334" s="209">
        <v>3</v>
      </c>
      <c r="Q334" s="207">
        <v>4</v>
      </c>
      <c r="R334" s="209">
        <v>1</v>
      </c>
      <c r="S334" s="208">
        <v>4</v>
      </c>
      <c r="T334" s="208">
        <v>2</v>
      </c>
      <c r="U334" s="208">
        <v>3</v>
      </c>
      <c r="V334" s="210">
        <v>4</v>
      </c>
      <c r="W334" s="210">
        <v>3</v>
      </c>
      <c r="X334" s="62"/>
      <c r="Y334" s="62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59"/>
      <c r="AS334" s="59"/>
      <c r="AT334" s="59"/>
      <c r="AU334" s="59"/>
      <c r="AV334" s="59"/>
      <c r="AW334" s="59"/>
      <c r="AX334" s="59"/>
      <c r="AY334" s="59"/>
      <c r="AZ334" s="60"/>
      <c r="BA334" s="60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61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60"/>
    </row>
    <row r="335" spans="2:87" ht="30" customHeight="1">
      <c r="B335" s="195">
        <v>411</v>
      </c>
      <c r="C335" s="196">
        <v>44753</v>
      </c>
      <c r="D335" s="195" t="s">
        <v>134</v>
      </c>
      <c r="E335" s="195" t="s">
        <v>95</v>
      </c>
      <c r="F335" s="195" t="s">
        <v>97</v>
      </c>
      <c r="G335" s="195" t="s">
        <v>34</v>
      </c>
      <c r="H335" s="197" t="s">
        <v>72</v>
      </c>
      <c r="I335" s="207">
        <v>4</v>
      </c>
      <c r="J335" s="208">
        <v>4</v>
      </c>
      <c r="K335" s="208">
        <v>5</v>
      </c>
      <c r="L335" s="208">
        <v>4</v>
      </c>
      <c r="M335" s="208">
        <v>5</v>
      </c>
      <c r="N335" s="208">
        <v>1</v>
      </c>
      <c r="O335" s="207">
        <v>3</v>
      </c>
      <c r="P335" s="209">
        <v>3</v>
      </c>
      <c r="Q335" s="207">
        <v>2</v>
      </c>
      <c r="R335" s="209">
        <v>2</v>
      </c>
      <c r="S335" s="208">
        <v>4</v>
      </c>
      <c r="T335" s="208">
        <v>3</v>
      </c>
      <c r="U335" s="208">
        <v>3</v>
      </c>
      <c r="V335" s="210">
        <v>4</v>
      </c>
      <c r="W335" s="210">
        <v>4</v>
      </c>
      <c r="X335" s="62"/>
      <c r="Y335" s="62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59"/>
      <c r="AS335" s="59"/>
      <c r="AT335" s="59"/>
      <c r="AU335" s="59"/>
      <c r="AV335" s="59"/>
      <c r="AW335" s="59"/>
      <c r="AX335" s="59"/>
      <c r="AY335" s="59"/>
      <c r="AZ335" s="60"/>
      <c r="BA335" s="60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61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60"/>
    </row>
    <row r="336" spans="2:87" ht="30" customHeight="1">
      <c r="B336" s="195">
        <v>412</v>
      </c>
      <c r="C336" s="196">
        <v>44753</v>
      </c>
      <c r="D336" s="195" t="s">
        <v>133</v>
      </c>
      <c r="E336" s="195" t="s">
        <v>94</v>
      </c>
      <c r="F336" s="195" t="s">
        <v>97</v>
      </c>
      <c r="G336" s="195" t="s">
        <v>44</v>
      </c>
      <c r="H336" s="197" t="s">
        <v>293</v>
      </c>
      <c r="I336" s="207">
        <v>5</v>
      </c>
      <c r="J336" s="208">
        <v>5</v>
      </c>
      <c r="K336" s="208">
        <v>5</v>
      </c>
      <c r="L336" s="208">
        <v>5</v>
      </c>
      <c r="M336" s="208">
        <v>5</v>
      </c>
      <c r="N336" s="208">
        <v>4</v>
      </c>
      <c r="O336" s="207">
        <v>5</v>
      </c>
      <c r="P336" s="209">
        <v>5</v>
      </c>
      <c r="Q336" s="207">
        <v>5</v>
      </c>
      <c r="R336" s="209">
        <v>5</v>
      </c>
      <c r="S336" s="208">
        <v>4</v>
      </c>
      <c r="T336" s="208">
        <v>5</v>
      </c>
      <c r="U336" s="208">
        <v>5</v>
      </c>
      <c r="V336" s="210">
        <v>5</v>
      </c>
      <c r="W336" s="210">
        <v>5</v>
      </c>
      <c r="X336" s="62"/>
      <c r="Y336" s="62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59"/>
      <c r="AS336" s="59"/>
      <c r="AT336" s="59"/>
      <c r="AU336" s="59"/>
      <c r="AV336" s="59"/>
      <c r="AW336" s="59"/>
      <c r="AX336" s="59"/>
      <c r="AY336" s="59"/>
      <c r="AZ336" s="60"/>
      <c r="BA336" s="60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61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60"/>
    </row>
    <row r="337" spans="2:87" ht="30" customHeight="1">
      <c r="B337" s="195">
        <v>413</v>
      </c>
      <c r="C337" s="196">
        <v>44753</v>
      </c>
      <c r="D337" s="195" t="s">
        <v>134</v>
      </c>
      <c r="E337" s="195" t="s">
        <v>94</v>
      </c>
      <c r="F337" s="195" t="s">
        <v>96</v>
      </c>
      <c r="G337" s="195" t="s">
        <v>21</v>
      </c>
      <c r="H337" s="197" t="s">
        <v>62</v>
      </c>
      <c r="I337" s="207">
        <v>5</v>
      </c>
      <c r="J337" s="208">
        <v>3</v>
      </c>
      <c r="K337" s="208">
        <v>4</v>
      </c>
      <c r="L337" s="208">
        <v>5</v>
      </c>
      <c r="M337" s="208">
        <v>4</v>
      </c>
      <c r="N337" s="208">
        <v>3</v>
      </c>
      <c r="O337" s="207">
        <v>5</v>
      </c>
      <c r="P337" s="209">
        <v>5</v>
      </c>
      <c r="Q337" s="207">
        <v>4</v>
      </c>
      <c r="R337" s="209">
        <v>2</v>
      </c>
      <c r="S337" s="208">
        <v>3</v>
      </c>
      <c r="T337" s="208">
        <v>3</v>
      </c>
      <c r="U337" s="208">
        <v>4</v>
      </c>
      <c r="V337" s="210">
        <v>5</v>
      </c>
      <c r="W337" s="210">
        <v>4</v>
      </c>
      <c r="X337" s="62"/>
      <c r="Y337" s="62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59"/>
      <c r="AS337" s="59"/>
      <c r="AT337" s="59"/>
      <c r="AU337" s="59"/>
      <c r="AV337" s="59"/>
      <c r="AW337" s="59"/>
      <c r="AX337" s="59"/>
      <c r="AY337" s="59"/>
      <c r="AZ337" s="60"/>
      <c r="BA337" s="60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61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60"/>
    </row>
    <row r="338" spans="2:87" ht="30" customHeight="1">
      <c r="B338" s="195">
        <v>414</v>
      </c>
      <c r="C338" s="196">
        <v>44753</v>
      </c>
      <c r="D338" s="195" t="s">
        <v>133</v>
      </c>
      <c r="E338" s="195" t="s">
        <v>94</v>
      </c>
      <c r="F338" s="195" t="s">
        <v>97</v>
      </c>
      <c r="G338" s="195" t="s">
        <v>47</v>
      </c>
      <c r="H338" s="197" t="s">
        <v>65</v>
      </c>
      <c r="I338" s="207">
        <v>4</v>
      </c>
      <c r="J338" s="208">
        <v>3</v>
      </c>
      <c r="K338" s="208">
        <v>3</v>
      </c>
      <c r="L338" s="208">
        <v>4</v>
      </c>
      <c r="M338" s="208">
        <v>3</v>
      </c>
      <c r="N338" s="208">
        <v>4</v>
      </c>
      <c r="O338" s="207">
        <v>5</v>
      </c>
      <c r="P338" s="209">
        <v>5</v>
      </c>
      <c r="Q338" s="207">
        <v>1</v>
      </c>
      <c r="R338" s="209">
        <v>3</v>
      </c>
      <c r="S338" s="208">
        <v>3</v>
      </c>
      <c r="T338" s="208">
        <v>3</v>
      </c>
      <c r="U338" s="208">
        <v>3</v>
      </c>
      <c r="V338" s="210">
        <v>4</v>
      </c>
      <c r="W338" s="210">
        <v>4</v>
      </c>
      <c r="X338" s="62"/>
      <c r="Y338" s="62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59"/>
      <c r="AS338" s="59"/>
      <c r="AT338" s="59"/>
      <c r="AU338" s="59"/>
      <c r="AV338" s="59"/>
      <c r="AW338" s="59"/>
      <c r="AX338" s="59"/>
      <c r="AY338" s="59"/>
      <c r="AZ338" s="60"/>
      <c r="BA338" s="60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61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60"/>
    </row>
    <row r="339" spans="2:87" ht="30" customHeight="1">
      <c r="B339" s="195">
        <v>415</v>
      </c>
      <c r="C339" s="196">
        <v>44753</v>
      </c>
      <c r="D339" s="195" t="s">
        <v>134</v>
      </c>
      <c r="E339" s="195" t="s">
        <v>94</v>
      </c>
      <c r="F339" s="195" t="s">
        <v>97</v>
      </c>
      <c r="G339" s="195" t="s">
        <v>159</v>
      </c>
      <c r="H339" s="197" t="s">
        <v>64</v>
      </c>
      <c r="I339" s="207">
        <v>3</v>
      </c>
      <c r="J339" s="208">
        <v>4</v>
      </c>
      <c r="K339" s="208">
        <v>3</v>
      </c>
      <c r="L339" s="208">
        <v>4</v>
      </c>
      <c r="M339" s="208">
        <v>4</v>
      </c>
      <c r="N339" s="208">
        <v>3</v>
      </c>
      <c r="O339" s="207">
        <v>2</v>
      </c>
      <c r="P339" s="209">
        <v>2</v>
      </c>
      <c r="Q339" s="207">
        <v>4</v>
      </c>
      <c r="R339" s="209"/>
      <c r="S339" s="208"/>
      <c r="T339" s="208">
        <v>3</v>
      </c>
      <c r="U339" s="208">
        <v>4</v>
      </c>
      <c r="V339" s="210">
        <v>4</v>
      </c>
      <c r="W339" s="210">
        <v>3</v>
      </c>
      <c r="X339" s="62"/>
      <c r="Y339" s="62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59"/>
      <c r="AS339" s="59"/>
      <c r="AT339" s="59"/>
      <c r="AU339" s="59"/>
      <c r="AV339" s="59"/>
      <c r="AW339" s="59"/>
      <c r="AX339" s="59"/>
      <c r="AY339" s="59"/>
      <c r="AZ339" s="60"/>
      <c r="BA339" s="60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61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60"/>
    </row>
    <row r="340" spans="2:87" ht="30" customHeight="1">
      <c r="B340" s="195">
        <v>417</v>
      </c>
      <c r="C340" s="196">
        <v>44753</v>
      </c>
      <c r="D340" s="195" t="s">
        <v>133</v>
      </c>
      <c r="E340" s="195" t="s">
        <v>94</v>
      </c>
      <c r="F340" s="195" t="s">
        <v>97</v>
      </c>
      <c r="G340" s="195" t="s">
        <v>40</v>
      </c>
      <c r="H340" s="197" t="s">
        <v>84</v>
      </c>
      <c r="I340" s="207">
        <v>4</v>
      </c>
      <c r="J340" s="208">
        <v>3</v>
      </c>
      <c r="K340" s="208">
        <v>2</v>
      </c>
      <c r="L340" s="208">
        <v>4</v>
      </c>
      <c r="M340" s="208">
        <v>5</v>
      </c>
      <c r="N340" s="208"/>
      <c r="O340" s="207">
        <v>4</v>
      </c>
      <c r="P340" s="209"/>
      <c r="Q340" s="207"/>
      <c r="R340" s="209"/>
      <c r="S340" s="208">
        <v>3</v>
      </c>
      <c r="T340" s="208">
        <v>3</v>
      </c>
      <c r="U340" s="208"/>
      <c r="V340" s="210">
        <v>3</v>
      </c>
      <c r="W340" s="210">
        <v>4</v>
      </c>
      <c r="X340" s="62"/>
      <c r="Y340" s="62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59"/>
      <c r="AS340" s="59"/>
      <c r="AT340" s="59"/>
      <c r="AU340" s="59"/>
      <c r="AV340" s="59"/>
      <c r="AW340" s="59"/>
      <c r="AX340" s="59"/>
      <c r="AY340" s="59"/>
      <c r="AZ340" s="60"/>
      <c r="BA340" s="60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61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60"/>
    </row>
    <row r="341" spans="2:87" ht="30" customHeight="1">
      <c r="B341" s="195">
        <v>418</v>
      </c>
      <c r="C341" s="196">
        <v>44753</v>
      </c>
      <c r="D341" s="195" t="s">
        <v>133</v>
      </c>
      <c r="E341" s="195" t="s">
        <v>94</v>
      </c>
      <c r="F341" s="195" t="s">
        <v>97</v>
      </c>
      <c r="G341" s="195" t="s">
        <v>20</v>
      </c>
      <c r="H341" s="197" t="s">
        <v>60</v>
      </c>
      <c r="I341" s="207">
        <v>5</v>
      </c>
      <c r="J341" s="208">
        <v>5</v>
      </c>
      <c r="K341" s="208">
        <v>5</v>
      </c>
      <c r="L341" s="208">
        <v>5</v>
      </c>
      <c r="M341" s="208">
        <v>5</v>
      </c>
      <c r="N341" s="208">
        <v>5</v>
      </c>
      <c r="O341" s="207">
        <v>5</v>
      </c>
      <c r="P341" s="209">
        <v>5</v>
      </c>
      <c r="Q341" s="207">
        <v>4</v>
      </c>
      <c r="R341" s="209">
        <v>2</v>
      </c>
      <c r="S341" s="208">
        <v>4</v>
      </c>
      <c r="T341" s="208">
        <v>2</v>
      </c>
      <c r="U341" s="208">
        <v>5</v>
      </c>
      <c r="V341" s="210">
        <v>5</v>
      </c>
      <c r="W341" s="210">
        <v>5</v>
      </c>
      <c r="X341" s="62"/>
      <c r="Y341" s="62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59"/>
      <c r="AS341" s="59"/>
      <c r="AT341" s="59"/>
      <c r="AU341" s="59"/>
      <c r="AV341" s="59"/>
      <c r="AW341" s="59"/>
      <c r="AX341" s="59"/>
      <c r="AY341" s="59"/>
      <c r="AZ341" s="60"/>
      <c r="BA341" s="60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61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60"/>
    </row>
    <row r="342" spans="2:87" ht="30" customHeight="1">
      <c r="B342" s="195">
        <v>419</v>
      </c>
      <c r="C342" s="196">
        <v>44753</v>
      </c>
      <c r="D342" s="195" t="s">
        <v>134</v>
      </c>
      <c r="E342" s="195" t="s">
        <v>94</v>
      </c>
      <c r="F342" s="195" t="s">
        <v>97</v>
      </c>
      <c r="G342" s="195" t="s">
        <v>46</v>
      </c>
      <c r="H342" s="197" t="s">
        <v>59</v>
      </c>
      <c r="I342" s="207">
        <v>5</v>
      </c>
      <c r="J342" s="208"/>
      <c r="K342" s="208"/>
      <c r="L342" s="208">
        <v>5</v>
      </c>
      <c r="M342" s="208">
        <v>5</v>
      </c>
      <c r="N342" s="208"/>
      <c r="O342" s="207"/>
      <c r="P342" s="209"/>
      <c r="Q342" s="207">
        <v>5</v>
      </c>
      <c r="R342" s="209">
        <v>3</v>
      </c>
      <c r="S342" s="208"/>
      <c r="T342" s="208">
        <v>2</v>
      </c>
      <c r="U342" s="208"/>
      <c r="V342" s="210">
        <v>5</v>
      </c>
      <c r="W342" s="210">
        <v>5</v>
      </c>
      <c r="X342" s="62"/>
      <c r="Y342" s="62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59"/>
      <c r="AS342" s="59"/>
      <c r="AT342" s="59"/>
      <c r="AU342" s="59"/>
      <c r="AV342" s="59"/>
      <c r="AW342" s="59"/>
      <c r="AX342" s="59"/>
      <c r="AY342" s="59"/>
      <c r="AZ342" s="60"/>
      <c r="BA342" s="60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61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60"/>
    </row>
    <row r="343" spans="2:87" ht="30" customHeight="1">
      <c r="B343" s="195">
        <v>420</v>
      </c>
      <c r="C343" s="196">
        <v>44753</v>
      </c>
      <c r="D343" s="195" t="s">
        <v>134</v>
      </c>
      <c r="E343" s="195" t="s">
        <v>94</v>
      </c>
      <c r="F343" s="195" t="s">
        <v>97</v>
      </c>
      <c r="G343" s="195" t="s">
        <v>32</v>
      </c>
      <c r="H343" s="197" t="s">
        <v>61</v>
      </c>
      <c r="I343" s="207">
        <v>5</v>
      </c>
      <c r="J343" s="208">
        <v>4</v>
      </c>
      <c r="K343" s="208">
        <v>3</v>
      </c>
      <c r="L343" s="208">
        <v>4</v>
      </c>
      <c r="M343" s="208">
        <v>4</v>
      </c>
      <c r="N343" s="208">
        <v>2</v>
      </c>
      <c r="O343" s="207">
        <v>4</v>
      </c>
      <c r="P343" s="209">
        <v>3</v>
      </c>
      <c r="Q343" s="207">
        <v>4</v>
      </c>
      <c r="R343" s="209">
        <v>4</v>
      </c>
      <c r="S343" s="208">
        <v>4</v>
      </c>
      <c r="T343" s="208">
        <v>4</v>
      </c>
      <c r="U343" s="208">
        <v>4</v>
      </c>
      <c r="V343" s="210">
        <v>4</v>
      </c>
      <c r="W343" s="210">
        <v>4</v>
      </c>
      <c r="X343" s="62"/>
      <c r="Y343" s="62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59"/>
      <c r="AS343" s="59"/>
      <c r="AT343" s="59"/>
      <c r="AU343" s="59"/>
      <c r="AV343" s="59"/>
      <c r="AW343" s="59"/>
      <c r="AX343" s="59"/>
      <c r="AY343" s="59"/>
      <c r="AZ343" s="60"/>
      <c r="BA343" s="60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61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60"/>
    </row>
    <row r="344" spans="2:87" ht="30" customHeight="1">
      <c r="B344" s="195">
        <v>421</v>
      </c>
      <c r="C344" s="196">
        <v>44753</v>
      </c>
      <c r="D344" s="195" t="s">
        <v>134</v>
      </c>
      <c r="E344" s="195" t="s">
        <v>95</v>
      </c>
      <c r="F344" s="202" t="s">
        <v>97</v>
      </c>
      <c r="G344" s="202" t="s">
        <v>159</v>
      </c>
      <c r="H344" s="197" t="s">
        <v>64</v>
      </c>
      <c r="I344" s="207">
        <v>5</v>
      </c>
      <c r="J344" s="208">
        <v>5</v>
      </c>
      <c r="K344" s="208">
        <v>3</v>
      </c>
      <c r="L344" s="208">
        <v>5</v>
      </c>
      <c r="M344" s="208">
        <v>5</v>
      </c>
      <c r="N344" s="208">
        <v>3</v>
      </c>
      <c r="O344" s="207">
        <v>4</v>
      </c>
      <c r="P344" s="209">
        <v>4</v>
      </c>
      <c r="Q344" s="207">
        <v>4</v>
      </c>
      <c r="R344" s="209">
        <v>4</v>
      </c>
      <c r="S344" s="208"/>
      <c r="T344" s="208">
        <v>5</v>
      </c>
      <c r="U344" s="208">
        <v>5</v>
      </c>
      <c r="V344" s="210">
        <v>5</v>
      </c>
      <c r="W344" s="210">
        <v>5</v>
      </c>
      <c r="X344" s="62"/>
      <c r="Y344" s="62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59"/>
      <c r="AS344" s="59"/>
      <c r="AT344" s="59"/>
      <c r="AU344" s="59"/>
      <c r="AV344" s="59"/>
      <c r="AW344" s="59"/>
      <c r="AX344" s="59"/>
      <c r="AY344" s="59"/>
      <c r="AZ344" s="60"/>
      <c r="BA344" s="60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61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60"/>
    </row>
    <row r="345" spans="2:87" ht="30" customHeight="1">
      <c r="B345" s="195">
        <v>422</v>
      </c>
      <c r="C345" s="196">
        <v>44753</v>
      </c>
      <c r="D345" s="195" t="s">
        <v>134</v>
      </c>
      <c r="E345" s="195" t="s">
        <v>93</v>
      </c>
      <c r="F345" s="195" t="s">
        <v>96</v>
      </c>
      <c r="G345" s="195" t="s">
        <v>36</v>
      </c>
      <c r="H345" s="197" t="s">
        <v>73</v>
      </c>
      <c r="I345" s="207">
        <v>2</v>
      </c>
      <c r="J345" s="208">
        <v>2</v>
      </c>
      <c r="K345" s="208">
        <v>2</v>
      </c>
      <c r="L345" s="208">
        <v>3</v>
      </c>
      <c r="M345" s="208">
        <v>4</v>
      </c>
      <c r="N345" s="208">
        <v>2</v>
      </c>
      <c r="O345" s="207">
        <v>2</v>
      </c>
      <c r="P345" s="209">
        <v>2</v>
      </c>
      <c r="Q345" s="207">
        <v>3</v>
      </c>
      <c r="R345" s="209">
        <v>3</v>
      </c>
      <c r="S345" s="208">
        <v>2</v>
      </c>
      <c r="T345" s="208">
        <v>1</v>
      </c>
      <c r="U345" s="208">
        <v>1</v>
      </c>
      <c r="V345" s="210">
        <v>4</v>
      </c>
      <c r="W345" s="210">
        <v>3</v>
      </c>
      <c r="X345" s="62"/>
      <c r="Y345" s="62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59"/>
      <c r="AS345" s="59"/>
      <c r="AT345" s="59"/>
      <c r="AU345" s="59"/>
      <c r="AV345" s="59"/>
      <c r="AW345" s="59"/>
      <c r="AX345" s="59"/>
      <c r="AY345" s="59"/>
      <c r="AZ345" s="60"/>
      <c r="BA345" s="60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61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60"/>
    </row>
    <row r="346" spans="2:87" ht="30" customHeight="1">
      <c r="B346" s="195">
        <v>423</v>
      </c>
      <c r="C346" s="196">
        <v>44753</v>
      </c>
      <c r="D346" s="195" t="s">
        <v>134</v>
      </c>
      <c r="E346" s="195" t="s">
        <v>95</v>
      </c>
      <c r="F346" s="195" t="s">
        <v>97</v>
      </c>
      <c r="G346" s="195" t="s">
        <v>22</v>
      </c>
      <c r="H346" s="197" t="s">
        <v>67</v>
      </c>
      <c r="I346" s="207">
        <v>4</v>
      </c>
      <c r="J346" s="208">
        <v>4</v>
      </c>
      <c r="K346" s="208">
        <v>4</v>
      </c>
      <c r="L346" s="208">
        <v>4</v>
      </c>
      <c r="M346" s="208">
        <v>4</v>
      </c>
      <c r="N346" s="208"/>
      <c r="O346" s="207">
        <v>3</v>
      </c>
      <c r="P346" s="209">
        <v>3</v>
      </c>
      <c r="Q346" s="207">
        <v>4</v>
      </c>
      <c r="R346" s="209">
        <v>4</v>
      </c>
      <c r="S346" s="208">
        <v>5</v>
      </c>
      <c r="T346" s="208">
        <v>4</v>
      </c>
      <c r="U346" s="208">
        <v>4</v>
      </c>
      <c r="V346" s="210">
        <v>4</v>
      </c>
      <c r="W346" s="210">
        <v>4</v>
      </c>
      <c r="X346" s="62"/>
      <c r="Y346" s="62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59"/>
      <c r="AS346" s="59"/>
      <c r="AT346" s="59"/>
      <c r="AU346" s="59"/>
      <c r="AV346" s="59"/>
      <c r="AW346" s="59"/>
      <c r="AX346" s="59"/>
      <c r="AY346" s="59"/>
      <c r="AZ346" s="60"/>
      <c r="BA346" s="60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61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60"/>
    </row>
    <row r="347" spans="2:87" ht="30" customHeight="1">
      <c r="B347" s="195">
        <v>425</v>
      </c>
      <c r="C347" s="196">
        <v>44753</v>
      </c>
      <c r="D347" s="195" t="s">
        <v>134</v>
      </c>
      <c r="E347" s="195" t="s">
        <v>94</v>
      </c>
      <c r="F347" s="195" t="s">
        <v>96</v>
      </c>
      <c r="G347" s="195" t="s">
        <v>26</v>
      </c>
      <c r="H347" s="197" t="s">
        <v>71</v>
      </c>
      <c r="I347" s="207">
        <v>5</v>
      </c>
      <c r="J347" s="208">
        <v>4</v>
      </c>
      <c r="K347" s="208">
        <v>4</v>
      </c>
      <c r="L347" s="208">
        <v>5</v>
      </c>
      <c r="M347" s="208">
        <v>4</v>
      </c>
      <c r="N347" s="208">
        <v>4</v>
      </c>
      <c r="O347" s="207"/>
      <c r="P347" s="209">
        <v>5</v>
      </c>
      <c r="Q347" s="207">
        <v>5</v>
      </c>
      <c r="R347" s="209">
        <v>4</v>
      </c>
      <c r="S347" s="208">
        <v>5</v>
      </c>
      <c r="T347" s="208">
        <v>5</v>
      </c>
      <c r="U347" s="208">
        <v>5</v>
      </c>
      <c r="V347" s="210">
        <v>5</v>
      </c>
      <c r="W347" s="210">
        <v>5</v>
      </c>
      <c r="X347" s="62"/>
      <c r="Y347" s="62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59"/>
      <c r="AS347" s="59"/>
      <c r="AT347" s="59"/>
      <c r="AU347" s="59"/>
      <c r="AV347" s="59"/>
      <c r="AW347" s="59"/>
      <c r="AX347" s="59"/>
      <c r="AY347" s="59"/>
      <c r="AZ347" s="60"/>
      <c r="BA347" s="60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61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60"/>
    </row>
    <row r="348" spans="2:87" ht="30" customHeight="1">
      <c r="B348" s="195">
        <v>426</v>
      </c>
      <c r="C348" s="196">
        <v>44753</v>
      </c>
      <c r="D348" s="195" t="s">
        <v>134</v>
      </c>
      <c r="E348" s="195" t="s">
        <v>94</v>
      </c>
      <c r="F348" s="195" t="s">
        <v>96</v>
      </c>
      <c r="G348" s="195" t="s">
        <v>39</v>
      </c>
      <c r="H348" s="197" t="s">
        <v>74</v>
      </c>
      <c r="I348" s="207">
        <v>5</v>
      </c>
      <c r="J348" s="208">
        <v>4</v>
      </c>
      <c r="K348" s="208">
        <v>4</v>
      </c>
      <c r="L348" s="208">
        <v>4</v>
      </c>
      <c r="M348" s="208">
        <v>4</v>
      </c>
      <c r="N348" s="208">
        <v>2</v>
      </c>
      <c r="O348" s="207">
        <v>3</v>
      </c>
      <c r="P348" s="209">
        <v>5</v>
      </c>
      <c r="Q348" s="207">
        <v>2</v>
      </c>
      <c r="R348" s="209">
        <v>2</v>
      </c>
      <c r="S348" s="208">
        <v>4</v>
      </c>
      <c r="T348" s="208">
        <v>2</v>
      </c>
      <c r="U348" s="208">
        <v>3</v>
      </c>
      <c r="V348" s="210">
        <v>5</v>
      </c>
      <c r="W348" s="210">
        <v>4</v>
      </c>
      <c r="X348" s="62"/>
      <c r="Y348" s="62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59"/>
      <c r="AS348" s="59"/>
      <c r="AT348" s="59"/>
      <c r="AU348" s="59"/>
      <c r="AV348" s="59"/>
      <c r="AW348" s="59"/>
      <c r="AX348" s="59"/>
      <c r="AY348" s="59"/>
      <c r="AZ348" s="60"/>
      <c r="BA348" s="60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61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60"/>
    </row>
    <row r="349" spans="2:87" ht="30" customHeight="1">
      <c r="B349" s="195">
        <v>427</v>
      </c>
      <c r="C349" s="196">
        <v>44753</v>
      </c>
      <c r="D349" s="195" t="s">
        <v>134</v>
      </c>
      <c r="E349" s="195" t="s">
        <v>94</v>
      </c>
      <c r="F349" s="195" t="s">
        <v>97</v>
      </c>
      <c r="G349" s="195" t="s">
        <v>44</v>
      </c>
      <c r="H349" s="197" t="s">
        <v>293</v>
      </c>
      <c r="I349" s="207">
        <v>5</v>
      </c>
      <c r="J349" s="208">
        <v>5</v>
      </c>
      <c r="K349" s="208">
        <v>5</v>
      </c>
      <c r="L349" s="208">
        <v>5</v>
      </c>
      <c r="M349" s="208">
        <v>5</v>
      </c>
      <c r="N349" s="208">
        <v>5</v>
      </c>
      <c r="O349" s="207">
        <v>5</v>
      </c>
      <c r="P349" s="209">
        <v>5</v>
      </c>
      <c r="Q349" s="207">
        <v>5</v>
      </c>
      <c r="R349" s="209">
        <v>5</v>
      </c>
      <c r="S349" s="208">
        <v>5</v>
      </c>
      <c r="T349" s="208">
        <v>5</v>
      </c>
      <c r="U349" s="208">
        <v>5</v>
      </c>
      <c r="V349" s="210">
        <v>5</v>
      </c>
      <c r="W349" s="210">
        <v>5</v>
      </c>
      <c r="X349" s="62"/>
      <c r="Y349" s="62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59"/>
      <c r="AS349" s="59"/>
      <c r="AT349" s="59"/>
      <c r="AU349" s="59"/>
      <c r="AV349" s="59"/>
      <c r="AW349" s="59"/>
      <c r="AX349" s="59"/>
      <c r="AY349" s="59"/>
      <c r="AZ349" s="60"/>
      <c r="BA349" s="60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61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60"/>
    </row>
    <row r="350" spans="2:87" ht="30" customHeight="1">
      <c r="B350" s="195">
        <v>428</v>
      </c>
      <c r="C350" s="196">
        <v>44753</v>
      </c>
      <c r="D350" s="195" t="s">
        <v>134</v>
      </c>
      <c r="E350" s="195" t="s">
        <v>94</v>
      </c>
      <c r="F350" s="195" t="s">
        <v>96</v>
      </c>
      <c r="G350" s="195" t="s">
        <v>136</v>
      </c>
      <c r="H350" s="197" t="s">
        <v>85</v>
      </c>
      <c r="I350" s="207">
        <v>1</v>
      </c>
      <c r="J350" s="208">
        <v>1</v>
      </c>
      <c r="K350" s="208">
        <v>1</v>
      </c>
      <c r="L350" s="208">
        <v>2</v>
      </c>
      <c r="M350" s="208">
        <v>4</v>
      </c>
      <c r="N350" s="208"/>
      <c r="O350" s="207">
        <v>2</v>
      </c>
      <c r="P350" s="209">
        <v>3</v>
      </c>
      <c r="Q350" s="207"/>
      <c r="R350" s="209"/>
      <c r="S350" s="208">
        <v>3</v>
      </c>
      <c r="T350" s="208">
        <v>1</v>
      </c>
      <c r="U350" s="208">
        <v>1</v>
      </c>
      <c r="V350" s="210">
        <v>4</v>
      </c>
      <c r="W350" s="210">
        <v>1</v>
      </c>
      <c r="X350" s="62"/>
      <c r="Y350" s="62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59"/>
      <c r="AS350" s="59"/>
      <c r="AT350" s="59"/>
      <c r="AU350" s="59"/>
      <c r="AV350" s="59"/>
      <c r="AW350" s="59"/>
      <c r="AX350" s="59"/>
      <c r="AY350" s="59"/>
      <c r="AZ350" s="60"/>
      <c r="BA350" s="60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61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60"/>
    </row>
    <row r="351" spans="2:87" ht="30" customHeight="1">
      <c r="B351" s="195">
        <v>429</v>
      </c>
      <c r="C351" s="196">
        <v>44753</v>
      </c>
      <c r="D351" s="195" t="s">
        <v>134</v>
      </c>
      <c r="E351" s="195" t="s">
        <v>95</v>
      </c>
      <c r="F351" s="195" t="s">
        <v>97</v>
      </c>
      <c r="G351" s="195" t="s">
        <v>159</v>
      </c>
      <c r="H351" s="197" t="s">
        <v>64</v>
      </c>
      <c r="I351" s="207">
        <v>4</v>
      </c>
      <c r="J351" s="208">
        <v>4</v>
      </c>
      <c r="K351" s="208">
        <v>3</v>
      </c>
      <c r="L351" s="208">
        <v>4</v>
      </c>
      <c r="M351" s="208">
        <v>4</v>
      </c>
      <c r="N351" s="208">
        <v>2</v>
      </c>
      <c r="O351" s="207">
        <v>4</v>
      </c>
      <c r="P351" s="209">
        <v>4</v>
      </c>
      <c r="Q351" s="207"/>
      <c r="R351" s="209"/>
      <c r="S351" s="208"/>
      <c r="T351" s="208"/>
      <c r="U351" s="208"/>
      <c r="V351" s="210">
        <v>4</v>
      </c>
      <c r="W351" s="210">
        <v>4</v>
      </c>
      <c r="X351" s="62"/>
      <c r="Y351" s="62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59"/>
      <c r="AS351" s="59"/>
      <c r="AT351" s="59"/>
      <c r="AU351" s="59"/>
      <c r="AV351" s="59"/>
      <c r="AW351" s="59"/>
      <c r="AX351" s="59"/>
      <c r="AY351" s="59"/>
      <c r="AZ351" s="60"/>
      <c r="BA351" s="60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61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60"/>
    </row>
    <row r="352" spans="2:87" ht="30" customHeight="1">
      <c r="B352" s="195">
        <v>430</v>
      </c>
      <c r="C352" s="196">
        <v>44753</v>
      </c>
      <c r="D352" s="195" t="s">
        <v>134</v>
      </c>
      <c r="E352" s="195" t="s">
        <v>95</v>
      </c>
      <c r="F352" s="195" t="s">
        <v>97</v>
      </c>
      <c r="G352" s="195" t="s">
        <v>161</v>
      </c>
      <c r="H352" s="197" t="s">
        <v>89</v>
      </c>
      <c r="I352" s="207">
        <v>4</v>
      </c>
      <c r="J352" s="208">
        <v>3</v>
      </c>
      <c r="K352" s="208">
        <v>4</v>
      </c>
      <c r="L352" s="208">
        <v>5</v>
      </c>
      <c r="M352" s="208">
        <v>4</v>
      </c>
      <c r="N352" s="208">
        <v>4</v>
      </c>
      <c r="O352" s="207">
        <v>4</v>
      </c>
      <c r="P352" s="209">
        <v>4</v>
      </c>
      <c r="Q352" s="207">
        <v>4</v>
      </c>
      <c r="R352" s="209">
        <v>2</v>
      </c>
      <c r="S352" s="208">
        <v>3</v>
      </c>
      <c r="T352" s="208">
        <v>4</v>
      </c>
      <c r="U352" s="208">
        <v>4</v>
      </c>
      <c r="V352" s="210">
        <v>4</v>
      </c>
      <c r="W352" s="210">
        <v>4</v>
      </c>
      <c r="X352" s="62"/>
      <c r="Y352" s="62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59"/>
      <c r="AS352" s="59"/>
      <c r="AT352" s="59"/>
      <c r="AU352" s="59"/>
      <c r="AV352" s="59"/>
      <c r="AW352" s="59"/>
      <c r="AX352" s="59"/>
      <c r="AY352" s="59"/>
      <c r="AZ352" s="60"/>
      <c r="BA352" s="60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61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60"/>
    </row>
    <row r="353" spans="2:87" ht="30" customHeight="1">
      <c r="B353" s="195">
        <v>432</v>
      </c>
      <c r="C353" s="196">
        <v>44753</v>
      </c>
      <c r="D353" s="195" t="s">
        <v>134</v>
      </c>
      <c r="E353" s="195" t="s">
        <v>95</v>
      </c>
      <c r="F353" s="195" t="s">
        <v>97</v>
      </c>
      <c r="G353" s="195" t="s">
        <v>33</v>
      </c>
      <c r="H353" s="197" t="s">
        <v>57</v>
      </c>
      <c r="I353" s="207">
        <v>4</v>
      </c>
      <c r="J353" s="208">
        <v>4</v>
      </c>
      <c r="K353" s="208">
        <v>4</v>
      </c>
      <c r="L353" s="208">
        <v>4</v>
      </c>
      <c r="M353" s="208">
        <v>4</v>
      </c>
      <c r="N353" s="208">
        <v>3</v>
      </c>
      <c r="O353" s="207">
        <v>4</v>
      </c>
      <c r="P353" s="209">
        <v>4</v>
      </c>
      <c r="Q353" s="207">
        <v>4</v>
      </c>
      <c r="R353" s="209">
        <v>4</v>
      </c>
      <c r="S353" s="208">
        <v>5</v>
      </c>
      <c r="T353" s="208">
        <v>4</v>
      </c>
      <c r="U353" s="208">
        <v>5</v>
      </c>
      <c r="V353" s="210">
        <v>4</v>
      </c>
      <c r="W353" s="210">
        <v>4</v>
      </c>
      <c r="X353" s="62"/>
      <c r="Y353" s="62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59"/>
      <c r="AS353" s="59"/>
      <c r="AT353" s="59"/>
      <c r="AU353" s="59"/>
      <c r="AV353" s="59"/>
      <c r="AW353" s="59"/>
      <c r="AX353" s="59"/>
      <c r="AY353" s="59"/>
      <c r="AZ353" s="60"/>
      <c r="BA353" s="60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61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60"/>
    </row>
    <row r="354" spans="2:87" ht="30" customHeight="1">
      <c r="B354" s="195">
        <v>433</v>
      </c>
      <c r="C354" s="196">
        <v>44753</v>
      </c>
      <c r="D354" s="195" t="s">
        <v>134</v>
      </c>
      <c r="E354" s="195" t="s">
        <v>94</v>
      </c>
      <c r="F354" s="195" t="s">
        <v>97</v>
      </c>
      <c r="G354" s="195" t="s">
        <v>39</v>
      </c>
      <c r="H354" s="197" t="s">
        <v>74</v>
      </c>
      <c r="I354" s="207">
        <v>5</v>
      </c>
      <c r="J354" s="208">
        <v>5</v>
      </c>
      <c r="K354" s="208">
        <v>5</v>
      </c>
      <c r="L354" s="208">
        <v>5</v>
      </c>
      <c r="M354" s="208">
        <v>5</v>
      </c>
      <c r="N354" s="208">
        <v>4</v>
      </c>
      <c r="O354" s="207">
        <v>5</v>
      </c>
      <c r="P354" s="209">
        <v>5</v>
      </c>
      <c r="Q354" s="207">
        <v>5</v>
      </c>
      <c r="R354" s="209">
        <v>4</v>
      </c>
      <c r="S354" s="208">
        <v>4</v>
      </c>
      <c r="T354" s="208">
        <v>5</v>
      </c>
      <c r="U354" s="208">
        <v>4</v>
      </c>
      <c r="V354" s="210">
        <v>5</v>
      </c>
      <c r="W354" s="210">
        <v>5</v>
      </c>
      <c r="X354" s="62"/>
      <c r="Y354" s="62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59"/>
      <c r="AS354" s="59"/>
      <c r="AT354" s="59"/>
      <c r="AU354" s="59"/>
      <c r="AV354" s="59"/>
      <c r="AW354" s="59"/>
      <c r="AX354" s="59"/>
      <c r="AY354" s="59"/>
      <c r="AZ354" s="60"/>
      <c r="BA354" s="60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61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60"/>
    </row>
    <row r="355" spans="2:87" ht="30" customHeight="1">
      <c r="B355" s="195">
        <v>434</v>
      </c>
      <c r="C355" s="196">
        <v>44753</v>
      </c>
      <c r="D355" s="195" t="s">
        <v>134</v>
      </c>
      <c r="E355" s="195" t="s">
        <v>95</v>
      </c>
      <c r="F355" s="195" t="s">
        <v>97</v>
      </c>
      <c r="G355" s="195" t="s">
        <v>20</v>
      </c>
      <c r="H355" s="197" t="s">
        <v>60</v>
      </c>
      <c r="I355" s="207">
        <v>5</v>
      </c>
      <c r="J355" s="208"/>
      <c r="K355" s="208">
        <v>4</v>
      </c>
      <c r="L355" s="208">
        <v>5</v>
      </c>
      <c r="M355" s="208">
        <v>5</v>
      </c>
      <c r="N355" s="208">
        <v>3</v>
      </c>
      <c r="O355" s="207">
        <v>4</v>
      </c>
      <c r="P355" s="209">
        <v>4</v>
      </c>
      <c r="Q355" s="207">
        <v>4</v>
      </c>
      <c r="R355" s="209">
        <v>1</v>
      </c>
      <c r="S355" s="208">
        <v>4</v>
      </c>
      <c r="T355" s="208">
        <v>3</v>
      </c>
      <c r="U355" s="208">
        <v>3</v>
      </c>
      <c r="V355" s="210">
        <v>5</v>
      </c>
      <c r="W355" s="210">
        <v>4</v>
      </c>
      <c r="X355" s="62"/>
      <c r="Y355" s="62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59"/>
      <c r="AS355" s="59"/>
      <c r="AT355" s="59"/>
      <c r="AU355" s="59"/>
      <c r="AV355" s="59"/>
      <c r="AW355" s="59"/>
      <c r="AX355" s="59"/>
      <c r="AY355" s="59"/>
      <c r="AZ355" s="60"/>
      <c r="BA355" s="60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61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60"/>
    </row>
    <row r="356" spans="2:87" ht="30" customHeight="1">
      <c r="B356" s="195">
        <v>435</v>
      </c>
      <c r="C356" s="196">
        <v>44753</v>
      </c>
      <c r="D356" s="195" t="s">
        <v>134</v>
      </c>
      <c r="E356" s="195" t="s">
        <v>94</v>
      </c>
      <c r="F356" s="195" t="s">
        <v>96</v>
      </c>
      <c r="G356" s="195" t="s">
        <v>36</v>
      </c>
      <c r="H356" s="197" t="s">
        <v>73</v>
      </c>
      <c r="I356" s="207">
        <v>5</v>
      </c>
      <c r="J356" s="208">
        <v>5</v>
      </c>
      <c r="K356" s="208">
        <v>5</v>
      </c>
      <c r="L356" s="208">
        <v>5</v>
      </c>
      <c r="M356" s="208">
        <v>5</v>
      </c>
      <c r="N356" s="208">
        <v>5</v>
      </c>
      <c r="O356" s="207">
        <v>3</v>
      </c>
      <c r="P356" s="209">
        <v>5</v>
      </c>
      <c r="Q356" s="207">
        <v>5</v>
      </c>
      <c r="R356" s="209">
        <v>5</v>
      </c>
      <c r="S356" s="208">
        <v>5</v>
      </c>
      <c r="T356" s="208">
        <v>5</v>
      </c>
      <c r="U356" s="208">
        <v>4</v>
      </c>
      <c r="V356" s="210">
        <v>5</v>
      </c>
      <c r="W356" s="210">
        <v>5</v>
      </c>
      <c r="X356" s="62"/>
      <c r="Y356" s="62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59"/>
      <c r="AS356" s="59"/>
      <c r="AT356" s="59"/>
      <c r="AU356" s="59"/>
      <c r="AV356" s="59"/>
      <c r="AW356" s="59"/>
      <c r="AX356" s="59"/>
      <c r="AY356" s="59"/>
      <c r="AZ356" s="60"/>
      <c r="BA356" s="60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61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60"/>
    </row>
    <row r="357" spans="2:87" ht="30" customHeight="1">
      <c r="B357" s="195">
        <v>437</v>
      </c>
      <c r="C357" s="196">
        <v>44753</v>
      </c>
      <c r="D357" s="195" t="s">
        <v>134</v>
      </c>
      <c r="E357" s="195" t="s">
        <v>95</v>
      </c>
      <c r="F357" s="195" t="s">
        <v>97</v>
      </c>
      <c r="G357" s="195" t="s">
        <v>21</v>
      </c>
      <c r="H357" s="197" t="s">
        <v>62</v>
      </c>
      <c r="I357" s="207">
        <v>5</v>
      </c>
      <c r="J357" s="208">
        <v>5</v>
      </c>
      <c r="K357" s="208">
        <v>5</v>
      </c>
      <c r="L357" s="208">
        <v>5</v>
      </c>
      <c r="M357" s="208">
        <v>5</v>
      </c>
      <c r="N357" s="208">
        <v>3</v>
      </c>
      <c r="O357" s="207">
        <v>5</v>
      </c>
      <c r="P357" s="209">
        <v>5</v>
      </c>
      <c r="Q357" s="207">
        <v>5</v>
      </c>
      <c r="R357" s="209">
        <v>5</v>
      </c>
      <c r="S357" s="208">
        <v>5</v>
      </c>
      <c r="T357" s="208">
        <v>5</v>
      </c>
      <c r="U357" s="208">
        <v>5</v>
      </c>
      <c r="V357" s="210">
        <v>5</v>
      </c>
      <c r="W357" s="210">
        <v>5</v>
      </c>
      <c r="X357" s="62"/>
      <c r="Y357" s="62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59"/>
      <c r="AS357" s="59"/>
      <c r="AT357" s="59"/>
      <c r="AU357" s="59"/>
      <c r="AV357" s="59"/>
      <c r="AW357" s="59"/>
      <c r="AX357" s="59"/>
      <c r="AY357" s="59"/>
      <c r="AZ357" s="60"/>
      <c r="BA357" s="60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61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60"/>
    </row>
    <row r="358" spans="2:87" ht="30" customHeight="1">
      <c r="B358" s="195">
        <v>441</v>
      </c>
      <c r="C358" s="196">
        <v>44753</v>
      </c>
      <c r="D358" s="195" t="s">
        <v>134</v>
      </c>
      <c r="E358" s="195" t="s">
        <v>95</v>
      </c>
      <c r="F358" s="195" t="s">
        <v>97</v>
      </c>
      <c r="G358" s="195" t="s">
        <v>20</v>
      </c>
      <c r="H358" s="197" t="s">
        <v>60</v>
      </c>
      <c r="I358" s="207">
        <v>4</v>
      </c>
      <c r="J358" s="208">
        <v>4</v>
      </c>
      <c r="K358" s="208">
        <v>3</v>
      </c>
      <c r="L358" s="208">
        <v>4</v>
      </c>
      <c r="M358" s="208">
        <v>4</v>
      </c>
      <c r="N358" s="208">
        <v>3</v>
      </c>
      <c r="O358" s="207">
        <v>5</v>
      </c>
      <c r="P358" s="209">
        <v>4</v>
      </c>
      <c r="Q358" s="207">
        <v>4</v>
      </c>
      <c r="R358" s="209">
        <v>4</v>
      </c>
      <c r="S358" s="208">
        <v>5</v>
      </c>
      <c r="T358" s="208">
        <v>4</v>
      </c>
      <c r="U358" s="208">
        <v>3</v>
      </c>
      <c r="V358" s="210">
        <v>4</v>
      </c>
      <c r="W358" s="210">
        <v>4</v>
      </c>
      <c r="X358" s="62"/>
      <c r="Y358" s="62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59"/>
      <c r="AS358" s="59"/>
      <c r="AT358" s="59"/>
      <c r="AU358" s="59"/>
      <c r="AV358" s="59"/>
      <c r="AW358" s="59"/>
      <c r="AX358" s="59"/>
      <c r="AY358" s="59"/>
      <c r="AZ358" s="60"/>
      <c r="BA358" s="60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61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60"/>
    </row>
    <row r="359" spans="2:87" ht="30" customHeight="1">
      <c r="B359" s="195">
        <v>442</v>
      </c>
      <c r="C359" s="196">
        <v>44753</v>
      </c>
      <c r="D359" s="195" t="s">
        <v>134</v>
      </c>
      <c r="E359" s="195" t="s">
        <v>94</v>
      </c>
      <c r="F359" s="195" t="s">
        <v>97</v>
      </c>
      <c r="G359" s="195" t="s">
        <v>47</v>
      </c>
      <c r="H359" s="197" t="s">
        <v>65</v>
      </c>
      <c r="I359" s="207">
        <v>2</v>
      </c>
      <c r="J359" s="208">
        <v>2</v>
      </c>
      <c r="K359" s="208">
        <v>1</v>
      </c>
      <c r="L359" s="208">
        <v>3</v>
      </c>
      <c r="M359" s="208">
        <v>3</v>
      </c>
      <c r="N359" s="208">
        <v>1</v>
      </c>
      <c r="O359" s="207">
        <v>2</v>
      </c>
      <c r="P359" s="209">
        <v>3</v>
      </c>
      <c r="Q359" s="207">
        <v>3</v>
      </c>
      <c r="R359" s="209">
        <v>2</v>
      </c>
      <c r="S359" s="208">
        <v>4</v>
      </c>
      <c r="T359" s="208">
        <v>4</v>
      </c>
      <c r="U359" s="208">
        <v>3</v>
      </c>
      <c r="V359" s="210">
        <v>3</v>
      </c>
      <c r="W359" s="210">
        <v>2</v>
      </c>
      <c r="X359" s="62"/>
      <c r="Y359" s="62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59"/>
      <c r="AS359" s="59"/>
      <c r="AT359" s="59"/>
      <c r="AU359" s="59"/>
      <c r="AV359" s="59"/>
      <c r="AW359" s="59"/>
      <c r="AX359" s="59"/>
      <c r="AY359" s="59"/>
      <c r="AZ359" s="60"/>
      <c r="BA359" s="60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61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60"/>
    </row>
    <row r="360" spans="2:87" ht="30" customHeight="1">
      <c r="B360" s="195">
        <v>443</v>
      </c>
      <c r="C360" s="196">
        <v>44753</v>
      </c>
      <c r="D360" s="195" t="s">
        <v>134</v>
      </c>
      <c r="E360" s="195" t="s">
        <v>94</v>
      </c>
      <c r="F360" s="195" t="s">
        <v>97</v>
      </c>
      <c r="G360" s="195" t="s">
        <v>21</v>
      </c>
      <c r="H360" s="197" t="s">
        <v>62</v>
      </c>
      <c r="I360" s="207"/>
      <c r="J360" s="208"/>
      <c r="K360" s="208"/>
      <c r="L360" s="208"/>
      <c r="M360" s="208"/>
      <c r="N360" s="208"/>
      <c r="O360" s="207">
        <v>5</v>
      </c>
      <c r="P360" s="209">
        <v>5</v>
      </c>
      <c r="Q360" s="207">
        <v>3</v>
      </c>
      <c r="R360" s="209">
        <v>2</v>
      </c>
      <c r="S360" s="208"/>
      <c r="T360" s="208"/>
      <c r="U360" s="208"/>
      <c r="V360" s="210">
        <v>5</v>
      </c>
      <c r="W360" s="210">
        <v>4</v>
      </c>
      <c r="X360" s="62"/>
      <c r="Y360" s="62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59"/>
      <c r="AS360" s="59"/>
      <c r="AT360" s="59"/>
      <c r="AU360" s="59"/>
      <c r="AV360" s="59"/>
      <c r="AW360" s="59"/>
      <c r="AX360" s="59"/>
      <c r="AY360" s="59"/>
      <c r="AZ360" s="60"/>
      <c r="BA360" s="60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61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60"/>
    </row>
    <row r="361" spans="2:87" ht="30" customHeight="1">
      <c r="B361" s="195">
        <v>444</v>
      </c>
      <c r="C361" s="196">
        <v>44753</v>
      </c>
      <c r="D361" s="195" t="s">
        <v>134</v>
      </c>
      <c r="E361" s="195" t="s">
        <v>94</v>
      </c>
      <c r="F361" s="195" t="s">
        <v>97</v>
      </c>
      <c r="G361" s="195" t="s">
        <v>35</v>
      </c>
      <c r="H361" s="197" t="s">
        <v>56</v>
      </c>
      <c r="I361" s="207"/>
      <c r="J361" s="208"/>
      <c r="K361" s="208"/>
      <c r="L361" s="208"/>
      <c r="M361" s="208">
        <v>5</v>
      </c>
      <c r="N361" s="208"/>
      <c r="O361" s="207"/>
      <c r="P361" s="209"/>
      <c r="Q361" s="207">
        <v>5</v>
      </c>
      <c r="R361" s="209">
        <v>5</v>
      </c>
      <c r="S361" s="208"/>
      <c r="T361" s="208">
        <v>5</v>
      </c>
      <c r="U361" s="208">
        <v>5</v>
      </c>
      <c r="V361" s="210">
        <v>5</v>
      </c>
      <c r="W361" s="210">
        <v>5</v>
      </c>
      <c r="X361" s="64"/>
      <c r="Y361" s="64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66"/>
      <c r="AS361" s="66"/>
      <c r="AT361" s="66"/>
      <c r="AU361" s="66"/>
      <c r="AV361" s="66"/>
      <c r="AW361" s="66"/>
      <c r="AX361" s="66"/>
      <c r="AY361" s="66"/>
      <c r="AZ361" s="65"/>
      <c r="BA361" s="65"/>
      <c r="BB361" s="66"/>
      <c r="BC361" s="66"/>
      <c r="BD361" s="66"/>
      <c r="BE361" s="66"/>
      <c r="BF361" s="66"/>
      <c r="BG361" s="66"/>
      <c r="BH361" s="66"/>
      <c r="BI361" s="66"/>
      <c r="BJ361" s="66"/>
      <c r="BK361" s="66"/>
      <c r="BL361" s="66"/>
      <c r="BM361" s="66"/>
      <c r="BN361" s="66"/>
      <c r="BO361" s="66"/>
      <c r="BP361" s="66"/>
      <c r="BQ361" s="66"/>
      <c r="BR361" s="129"/>
      <c r="BS361" s="66"/>
      <c r="BT361" s="66"/>
      <c r="BU361" s="66"/>
      <c r="BV361" s="66"/>
      <c r="BW361" s="66"/>
      <c r="BX361" s="66"/>
      <c r="BY361" s="66"/>
      <c r="BZ361" s="66"/>
      <c r="CA361" s="66"/>
      <c r="CB361" s="66"/>
      <c r="CC361" s="66"/>
      <c r="CD361" s="66"/>
      <c r="CE361" s="66"/>
      <c r="CF361" s="66"/>
      <c r="CG361" s="66"/>
      <c r="CH361" s="66"/>
      <c r="CI361" s="65"/>
    </row>
    <row r="362" spans="2:87" ht="30" customHeight="1">
      <c r="B362" s="195">
        <v>445</v>
      </c>
      <c r="C362" s="196">
        <v>44753</v>
      </c>
      <c r="D362" s="195" t="s">
        <v>134</v>
      </c>
      <c r="E362" s="195" t="s">
        <v>94</v>
      </c>
      <c r="F362" s="195" t="s">
        <v>97</v>
      </c>
      <c r="G362" s="195" t="s">
        <v>26</v>
      </c>
      <c r="H362" s="197" t="s">
        <v>71</v>
      </c>
      <c r="I362" s="207">
        <v>5</v>
      </c>
      <c r="J362" s="208">
        <v>5</v>
      </c>
      <c r="K362" s="208">
        <v>5</v>
      </c>
      <c r="L362" s="208">
        <v>5</v>
      </c>
      <c r="M362" s="208">
        <v>4</v>
      </c>
      <c r="N362" s="208">
        <v>4</v>
      </c>
      <c r="O362" s="207">
        <v>5</v>
      </c>
      <c r="P362" s="209">
        <v>5</v>
      </c>
      <c r="Q362" s="207">
        <v>4</v>
      </c>
      <c r="R362" s="209">
        <v>4</v>
      </c>
      <c r="S362" s="208">
        <v>5</v>
      </c>
      <c r="T362" s="208">
        <v>5</v>
      </c>
      <c r="U362" s="208">
        <v>5</v>
      </c>
      <c r="V362" s="210">
        <v>5</v>
      </c>
      <c r="W362" s="210">
        <v>5</v>
      </c>
      <c r="X362" s="64"/>
      <c r="Y362" s="64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66"/>
      <c r="AS362" s="66"/>
      <c r="AT362" s="66"/>
      <c r="AU362" s="66"/>
      <c r="AV362" s="66"/>
      <c r="AW362" s="66"/>
      <c r="AX362" s="66"/>
      <c r="AY362" s="66"/>
      <c r="AZ362" s="65"/>
      <c r="BA362" s="65"/>
      <c r="BB362" s="66"/>
      <c r="BC362" s="66"/>
      <c r="BD362" s="66"/>
      <c r="BE362" s="66"/>
      <c r="BF362" s="66"/>
      <c r="BG362" s="66"/>
      <c r="BH362" s="66"/>
      <c r="BI362" s="66"/>
      <c r="BJ362" s="66"/>
      <c r="BK362" s="66"/>
      <c r="BL362" s="66"/>
      <c r="BM362" s="66"/>
      <c r="BN362" s="66"/>
      <c r="BO362" s="66"/>
      <c r="BP362" s="66"/>
      <c r="BQ362" s="66"/>
      <c r="BR362" s="129"/>
      <c r="BS362" s="66"/>
      <c r="BT362" s="66"/>
      <c r="BU362" s="66"/>
      <c r="BV362" s="66"/>
      <c r="BW362" s="66"/>
      <c r="BX362" s="66"/>
      <c r="BY362" s="66"/>
      <c r="BZ362" s="66"/>
      <c r="CA362" s="66"/>
      <c r="CB362" s="66"/>
      <c r="CC362" s="66"/>
      <c r="CD362" s="66"/>
      <c r="CE362" s="66"/>
      <c r="CF362" s="66"/>
      <c r="CG362" s="66"/>
      <c r="CH362" s="66"/>
      <c r="CI362" s="65"/>
    </row>
    <row r="363" spans="2:87" ht="30" customHeight="1">
      <c r="B363" s="195">
        <v>447</v>
      </c>
      <c r="C363" s="196">
        <v>44753</v>
      </c>
      <c r="D363" s="195" t="s">
        <v>134</v>
      </c>
      <c r="E363" s="195" t="s">
        <v>95</v>
      </c>
      <c r="F363" s="195" t="s">
        <v>97</v>
      </c>
      <c r="G363" s="195" t="s">
        <v>26</v>
      </c>
      <c r="H363" s="197" t="s">
        <v>71</v>
      </c>
      <c r="I363" s="207">
        <v>5</v>
      </c>
      <c r="J363" s="208">
        <v>5</v>
      </c>
      <c r="K363" s="208">
        <v>5</v>
      </c>
      <c r="L363" s="208">
        <v>5</v>
      </c>
      <c r="M363" s="208">
        <v>5</v>
      </c>
      <c r="N363" s="208">
        <v>5</v>
      </c>
      <c r="O363" s="207">
        <v>5</v>
      </c>
      <c r="P363" s="209">
        <v>5</v>
      </c>
      <c r="Q363" s="207">
        <v>5</v>
      </c>
      <c r="R363" s="209">
        <v>5</v>
      </c>
      <c r="S363" s="208">
        <v>5</v>
      </c>
      <c r="T363" s="208">
        <v>5</v>
      </c>
      <c r="U363" s="208">
        <v>5</v>
      </c>
      <c r="V363" s="210">
        <v>5</v>
      </c>
      <c r="W363" s="210">
        <v>5</v>
      </c>
      <c r="X363" s="64"/>
      <c r="Y363" s="64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66"/>
      <c r="AS363" s="66"/>
      <c r="AT363" s="66"/>
      <c r="AU363" s="66"/>
      <c r="AV363" s="66"/>
      <c r="AW363" s="66"/>
      <c r="AX363" s="66"/>
      <c r="AY363" s="66"/>
      <c r="AZ363" s="65"/>
      <c r="BA363" s="65"/>
      <c r="BB363" s="66"/>
      <c r="BC363" s="66"/>
      <c r="BD363" s="66"/>
      <c r="BE363" s="66"/>
      <c r="BF363" s="66"/>
      <c r="BG363" s="66"/>
      <c r="BH363" s="66"/>
      <c r="BI363" s="66"/>
      <c r="BJ363" s="66"/>
      <c r="BK363" s="66"/>
      <c r="BL363" s="66"/>
      <c r="BM363" s="66"/>
      <c r="BN363" s="66"/>
      <c r="BO363" s="66"/>
      <c r="BP363" s="66"/>
      <c r="BQ363" s="66"/>
      <c r="BR363" s="129"/>
      <c r="BS363" s="66"/>
      <c r="BT363" s="66"/>
      <c r="BU363" s="66"/>
      <c r="BV363" s="66"/>
      <c r="BW363" s="66"/>
      <c r="BX363" s="66"/>
      <c r="BY363" s="66"/>
      <c r="BZ363" s="66"/>
      <c r="CA363" s="66"/>
      <c r="CB363" s="66"/>
      <c r="CC363" s="66"/>
      <c r="CD363" s="66"/>
      <c r="CE363" s="66"/>
      <c r="CF363" s="66"/>
      <c r="CG363" s="66"/>
      <c r="CH363" s="66"/>
      <c r="CI363" s="65"/>
    </row>
    <row r="364" spans="2:87" ht="30" customHeight="1">
      <c r="B364" s="195">
        <v>451</v>
      </c>
      <c r="C364" s="196">
        <v>44753</v>
      </c>
      <c r="D364" s="195" t="s">
        <v>134</v>
      </c>
      <c r="E364" s="195" t="s">
        <v>95</v>
      </c>
      <c r="F364" s="195" t="s">
        <v>97</v>
      </c>
      <c r="G364" s="195" t="s">
        <v>47</v>
      </c>
      <c r="H364" s="197" t="s">
        <v>65</v>
      </c>
      <c r="I364" s="207">
        <v>5</v>
      </c>
      <c r="J364" s="208">
        <v>5</v>
      </c>
      <c r="K364" s="208">
        <v>5</v>
      </c>
      <c r="L364" s="208">
        <v>5</v>
      </c>
      <c r="M364" s="208">
        <v>5</v>
      </c>
      <c r="N364" s="208">
        <v>4</v>
      </c>
      <c r="O364" s="207">
        <v>5</v>
      </c>
      <c r="P364" s="209">
        <v>5</v>
      </c>
      <c r="Q364" s="207">
        <v>5</v>
      </c>
      <c r="R364" s="209">
        <v>4</v>
      </c>
      <c r="S364" s="208">
        <v>5</v>
      </c>
      <c r="T364" s="208">
        <v>5</v>
      </c>
      <c r="U364" s="208">
        <v>5</v>
      </c>
      <c r="V364" s="210">
        <v>5</v>
      </c>
      <c r="W364" s="210">
        <v>5</v>
      </c>
      <c r="X364" s="64"/>
      <c r="Y364" s="64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66"/>
      <c r="AS364" s="66"/>
      <c r="AT364" s="66"/>
      <c r="AU364" s="66"/>
      <c r="AV364" s="66"/>
      <c r="AW364" s="66"/>
      <c r="AX364" s="66"/>
      <c r="AY364" s="66"/>
      <c r="AZ364" s="65"/>
      <c r="BA364" s="65"/>
      <c r="BB364" s="66"/>
      <c r="BC364" s="66"/>
      <c r="BD364" s="66"/>
      <c r="BE364" s="66"/>
      <c r="BF364" s="66"/>
      <c r="BG364" s="66"/>
      <c r="BH364" s="66"/>
      <c r="BI364" s="66"/>
      <c r="BJ364" s="66"/>
      <c r="BK364" s="66"/>
      <c r="BL364" s="66"/>
      <c r="BM364" s="66"/>
      <c r="BN364" s="66"/>
      <c r="BO364" s="66"/>
      <c r="BP364" s="66"/>
      <c r="BQ364" s="66"/>
      <c r="BR364" s="129"/>
      <c r="BS364" s="66"/>
      <c r="BT364" s="66"/>
      <c r="BU364" s="66"/>
      <c r="BV364" s="66"/>
      <c r="BW364" s="66"/>
      <c r="BX364" s="66"/>
      <c r="BY364" s="66"/>
      <c r="BZ364" s="66"/>
      <c r="CA364" s="66"/>
      <c r="CB364" s="66"/>
      <c r="CC364" s="66"/>
      <c r="CD364" s="66"/>
      <c r="CE364" s="66"/>
      <c r="CF364" s="66"/>
      <c r="CG364" s="66"/>
      <c r="CH364" s="66"/>
      <c r="CI364" s="65"/>
    </row>
    <row r="365" spans="2:87" ht="30" customHeight="1">
      <c r="B365" s="195">
        <v>453</v>
      </c>
      <c r="C365" s="196">
        <v>44753</v>
      </c>
      <c r="D365" s="195" t="s">
        <v>134</v>
      </c>
      <c r="E365" s="195" t="s">
        <v>94</v>
      </c>
      <c r="F365" s="195" t="s">
        <v>97</v>
      </c>
      <c r="G365" s="195" t="s">
        <v>137</v>
      </c>
      <c r="H365" s="197" t="s">
        <v>75</v>
      </c>
      <c r="I365" s="207">
        <v>5</v>
      </c>
      <c r="J365" s="208">
        <v>5</v>
      </c>
      <c r="K365" s="208">
        <v>4</v>
      </c>
      <c r="L365" s="208">
        <v>5</v>
      </c>
      <c r="M365" s="208">
        <v>5</v>
      </c>
      <c r="N365" s="208"/>
      <c r="O365" s="207">
        <v>5</v>
      </c>
      <c r="P365" s="209">
        <v>5</v>
      </c>
      <c r="Q365" s="207">
        <v>5</v>
      </c>
      <c r="R365" s="209">
        <v>4</v>
      </c>
      <c r="S365" s="208">
        <v>5</v>
      </c>
      <c r="T365" s="208">
        <v>4</v>
      </c>
      <c r="U365" s="208"/>
      <c r="V365" s="210">
        <v>5</v>
      </c>
      <c r="W365" s="210">
        <v>5</v>
      </c>
      <c r="X365" s="64"/>
      <c r="Y365" s="64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66"/>
      <c r="AS365" s="66"/>
      <c r="AT365" s="66"/>
      <c r="AU365" s="66"/>
      <c r="AV365" s="66"/>
      <c r="AW365" s="66"/>
      <c r="AX365" s="66"/>
      <c r="AY365" s="66"/>
      <c r="AZ365" s="65"/>
      <c r="BA365" s="65"/>
      <c r="BB365" s="66"/>
      <c r="BC365" s="66"/>
      <c r="BD365" s="66"/>
      <c r="BE365" s="66"/>
      <c r="BF365" s="66"/>
      <c r="BG365" s="66"/>
      <c r="BH365" s="66"/>
      <c r="BI365" s="66"/>
      <c r="BJ365" s="66"/>
      <c r="BK365" s="66"/>
      <c r="BL365" s="66"/>
      <c r="BM365" s="66"/>
      <c r="BN365" s="66"/>
      <c r="BO365" s="66"/>
      <c r="BP365" s="66"/>
      <c r="BQ365" s="66"/>
      <c r="BR365" s="129"/>
      <c r="BS365" s="66"/>
      <c r="BT365" s="66"/>
      <c r="BU365" s="66"/>
      <c r="BV365" s="66"/>
      <c r="BW365" s="66"/>
      <c r="BX365" s="66"/>
      <c r="BY365" s="66"/>
      <c r="BZ365" s="66"/>
      <c r="CA365" s="66"/>
      <c r="CB365" s="66"/>
      <c r="CC365" s="66"/>
      <c r="CD365" s="66"/>
      <c r="CE365" s="66"/>
      <c r="CF365" s="66"/>
      <c r="CG365" s="66"/>
      <c r="CH365" s="66"/>
      <c r="CI365" s="65"/>
    </row>
    <row r="366" spans="2:87" ht="30" customHeight="1">
      <c r="B366" s="195">
        <v>454</v>
      </c>
      <c r="C366" s="196">
        <v>44753</v>
      </c>
      <c r="D366" s="195" t="s">
        <v>134</v>
      </c>
      <c r="E366" s="195" t="s">
        <v>95</v>
      </c>
      <c r="F366" s="195" t="s">
        <v>96</v>
      </c>
      <c r="G366" s="195" t="s">
        <v>46</v>
      </c>
      <c r="H366" s="197" t="s">
        <v>59</v>
      </c>
      <c r="I366" s="207">
        <v>5</v>
      </c>
      <c r="J366" s="208">
        <v>4</v>
      </c>
      <c r="K366" s="208">
        <v>4</v>
      </c>
      <c r="L366" s="208">
        <v>5</v>
      </c>
      <c r="M366" s="208">
        <v>4</v>
      </c>
      <c r="N366" s="208">
        <v>3</v>
      </c>
      <c r="O366" s="207">
        <v>3</v>
      </c>
      <c r="P366" s="209">
        <v>5</v>
      </c>
      <c r="Q366" s="207">
        <v>3</v>
      </c>
      <c r="R366" s="209">
        <v>3</v>
      </c>
      <c r="S366" s="208">
        <v>4</v>
      </c>
      <c r="T366" s="208">
        <v>3</v>
      </c>
      <c r="U366" s="208">
        <v>3</v>
      </c>
      <c r="V366" s="210">
        <v>5</v>
      </c>
      <c r="W366" s="210">
        <v>4</v>
      </c>
      <c r="X366" s="64"/>
      <c r="Y366" s="64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66"/>
      <c r="AS366" s="66"/>
      <c r="AT366" s="66"/>
      <c r="AU366" s="66"/>
      <c r="AV366" s="66"/>
      <c r="AW366" s="66"/>
      <c r="AX366" s="66"/>
      <c r="AY366" s="66"/>
      <c r="AZ366" s="65"/>
      <c r="BA366" s="65"/>
      <c r="BB366" s="66"/>
      <c r="BC366" s="66"/>
      <c r="BD366" s="66"/>
      <c r="BE366" s="66"/>
      <c r="BF366" s="66"/>
      <c r="BG366" s="66"/>
      <c r="BH366" s="66"/>
      <c r="BI366" s="66"/>
      <c r="BJ366" s="66"/>
      <c r="BK366" s="66"/>
      <c r="BL366" s="66"/>
      <c r="BM366" s="66"/>
      <c r="BN366" s="66"/>
      <c r="BO366" s="66"/>
      <c r="BP366" s="66"/>
      <c r="BQ366" s="66"/>
      <c r="BR366" s="129"/>
      <c r="BS366" s="66"/>
      <c r="BT366" s="66"/>
      <c r="BU366" s="66"/>
      <c r="BV366" s="66"/>
      <c r="BW366" s="66"/>
      <c r="BX366" s="66"/>
      <c r="BY366" s="66"/>
      <c r="BZ366" s="66"/>
      <c r="CA366" s="66"/>
      <c r="CB366" s="66"/>
      <c r="CC366" s="66"/>
      <c r="CD366" s="66"/>
      <c r="CE366" s="66"/>
      <c r="CF366" s="66"/>
      <c r="CG366" s="66"/>
      <c r="CH366" s="66"/>
      <c r="CI366" s="65"/>
    </row>
    <row r="367" spans="2:87" ht="30" customHeight="1">
      <c r="B367" s="195">
        <v>455</v>
      </c>
      <c r="C367" s="196">
        <v>44753</v>
      </c>
      <c r="D367" s="195" t="s">
        <v>134</v>
      </c>
      <c r="E367" s="195" t="s">
        <v>93</v>
      </c>
      <c r="F367" s="195" t="s">
        <v>97</v>
      </c>
      <c r="G367" s="195" t="s">
        <v>35</v>
      </c>
      <c r="H367" s="197" t="s">
        <v>56</v>
      </c>
      <c r="I367" s="207">
        <v>5</v>
      </c>
      <c r="J367" s="208"/>
      <c r="K367" s="208"/>
      <c r="L367" s="208">
        <v>5</v>
      </c>
      <c r="M367" s="208">
        <v>4</v>
      </c>
      <c r="N367" s="208"/>
      <c r="O367" s="207">
        <v>4</v>
      </c>
      <c r="P367" s="209">
        <v>5</v>
      </c>
      <c r="Q367" s="207"/>
      <c r="R367" s="209"/>
      <c r="S367" s="208">
        <v>5</v>
      </c>
      <c r="T367" s="208">
        <v>4</v>
      </c>
      <c r="U367" s="208">
        <v>5</v>
      </c>
      <c r="V367" s="210"/>
      <c r="W367" s="210">
        <v>5</v>
      </c>
      <c r="X367" s="64"/>
      <c r="Y367" s="64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66"/>
      <c r="AS367" s="66"/>
      <c r="AT367" s="66"/>
      <c r="AU367" s="66"/>
      <c r="AV367" s="66"/>
      <c r="AW367" s="66"/>
      <c r="AX367" s="66"/>
      <c r="AY367" s="66"/>
      <c r="AZ367" s="65"/>
      <c r="BA367" s="65"/>
      <c r="BB367" s="66"/>
      <c r="BC367" s="66"/>
      <c r="BD367" s="66"/>
      <c r="BE367" s="66"/>
      <c r="BF367" s="66"/>
      <c r="BG367" s="66"/>
      <c r="BH367" s="66"/>
      <c r="BI367" s="66"/>
      <c r="BJ367" s="66"/>
      <c r="BK367" s="66"/>
      <c r="BL367" s="66"/>
      <c r="BM367" s="66"/>
      <c r="BN367" s="66"/>
      <c r="BO367" s="66"/>
      <c r="BP367" s="66"/>
      <c r="BQ367" s="66"/>
      <c r="BR367" s="129"/>
      <c r="BS367" s="66"/>
      <c r="BT367" s="66"/>
      <c r="BU367" s="66"/>
      <c r="BV367" s="66"/>
      <c r="BW367" s="66"/>
      <c r="BX367" s="66"/>
      <c r="BY367" s="66"/>
      <c r="BZ367" s="66"/>
      <c r="CA367" s="66"/>
      <c r="CB367" s="66"/>
      <c r="CC367" s="66"/>
      <c r="CD367" s="66"/>
      <c r="CE367" s="66"/>
      <c r="CF367" s="66"/>
      <c r="CG367" s="66"/>
      <c r="CH367" s="66"/>
      <c r="CI367" s="65"/>
    </row>
    <row r="368" spans="2:87" ht="30" customHeight="1">
      <c r="B368" s="195">
        <v>457</v>
      </c>
      <c r="C368" s="196">
        <v>44753</v>
      </c>
      <c r="D368" s="195" t="s">
        <v>134</v>
      </c>
      <c r="E368" s="195" t="s">
        <v>95</v>
      </c>
      <c r="F368" s="195" t="s">
        <v>97</v>
      </c>
      <c r="G368" s="195" t="s">
        <v>24</v>
      </c>
      <c r="H368" s="197" t="s">
        <v>83</v>
      </c>
      <c r="I368" s="207">
        <v>4</v>
      </c>
      <c r="J368" s="208">
        <v>4</v>
      </c>
      <c r="K368" s="208"/>
      <c r="L368" s="208"/>
      <c r="M368" s="208">
        <v>5</v>
      </c>
      <c r="N368" s="208"/>
      <c r="O368" s="207">
        <v>3</v>
      </c>
      <c r="P368" s="209">
        <v>3</v>
      </c>
      <c r="Q368" s="207">
        <v>5</v>
      </c>
      <c r="R368" s="209">
        <v>5</v>
      </c>
      <c r="S368" s="208"/>
      <c r="T368" s="208">
        <v>4</v>
      </c>
      <c r="U368" s="208"/>
      <c r="V368" s="210">
        <v>4</v>
      </c>
      <c r="W368" s="210">
        <v>5</v>
      </c>
      <c r="X368" s="64"/>
      <c r="Y368" s="64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66"/>
      <c r="AS368" s="66"/>
      <c r="AT368" s="66"/>
      <c r="AU368" s="66"/>
      <c r="AV368" s="66"/>
      <c r="AW368" s="66"/>
      <c r="AX368" s="66"/>
      <c r="AY368" s="66"/>
      <c r="AZ368" s="65"/>
      <c r="BA368" s="65"/>
      <c r="BB368" s="66"/>
      <c r="BC368" s="66"/>
      <c r="BD368" s="66"/>
      <c r="BE368" s="66"/>
      <c r="BF368" s="66"/>
      <c r="BG368" s="66"/>
      <c r="BH368" s="66"/>
      <c r="BI368" s="66"/>
      <c r="BJ368" s="66"/>
      <c r="BK368" s="66"/>
      <c r="BL368" s="66"/>
      <c r="BM368" s="66"/>
      <c r="BN368" s="66"/>
      <c r="BO368" s="66"/>
      <c r="BP368" s="66"/>
      <c r="BQ368" s="66"/>
      <c r="BR368" s="129"/>
      <c r="BS368" s="66"/>
      <c r="BT368" s="66"/>
      <c r="BU368" s="66"/>
      <c r="BV368" s="66"/>
      <c r="BW368" s="66"/>
      <c r="BX368" s="66"/>
      <c r="BY368" s="66"/>
      <c r="BZ368" s="66"/>
      <c r="CA368" s="66"/>
      <c r="CB368" s="66"/>
      <c r="CC368" s="66"/>
      <c r="CD368" s="66"/>
      <c r="CE368" s="66"/>
      <c r="CF368" s="66"/>
      <c r="CG368" s="66"/>
      <c r="CH368" s="66"/>
      <c r="CI368" s="65"/>
    </row>
    <row r="369" spans="2:87" ht="30" customHeight="1">
      <c r="B369" s="195">
        <v>458</v>
      </c>
      <c r="C369" s="196">
        <v>44753</v>
      </c>
      <c r="D369" s="195" t="s">
        <v>134</v>
      </c>
      <c r="E369" s="195" t="s">
        <v>93</v>
      </c>
      <c r="F369" s="195" t="s">
        <v>96</v>
      </c>
      <c r="G369" s="195" t="s">
        <v>33</v>
      </c>
      <c r="H369" s="197" t="s">
        <v>57</v>
      </c>
      <c r="I369" s="207">
        <v>3</v>
      </c>
      <c r="J369" s="208">
        <v>2</v>
      </c>
      <c r="K369" s="208">
        <v>2</v>
      </c>
      <c r="L369" s="208">
        <v>1</v>
      </c>
      <c r="M369" s="208">
        <v>4</v>
      </c>
      <c r="N369" s="208">
        <v>2</v>
      </c>
      <c r="O369" s="207">
        <v>2</v>
      </c>
      <c r="P369" s="209">
        <v>2</v>
      </c>
      <c r="Q369" s="207">
        <v>3</v>
      </c>
      <c r="R369" s="209">
        <v>3</v>
      </c>
      <c r="S369" s="208">
        <v>3</v>
      </c>
      <c r="T369" s="208">
        <v>2</v>
      </c>
      <c r="U369" s="208"/>
      <c r="V369" s="210">
        <v>4</v>
      </c>
      <c r="W369" s="210">
        <v>3</v>
      </c>
      <c r="X369" s="64"/>
      <c r="Y369" s="64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66"/>
      <c r="AS369" s="66"/>
      <c r="AT369" s="66"/>
      <c r="AU369" s="66"/>
      <c r="AV369" s="66"/>
      <c r="AW369" s="66"/>
      <c r="AX369" s="66"/>
      <c r="AY369" s="66"/>
      <c r="AZ369" s="65"/>
      <c r="BA369" s="65"/>
      <c r="BB369" s="66"/>
      <c r="BC369" s="66"/>
      <c r="BD369" s="66"/>
      <c r="BE369" s="66"/>
      <c r="BF369" s="66"/>
      <c r="BG369" s="66"/>
      <c r="BH369" s="66"/>
      <c r="BI369" s="66"/>
      <c r="BJ369" s="66"/>
      <c r="BK369" s="66"/>
      <c r="BL369" s="66"/>
      <c r="BM369" s="66"/>
      <c r="BN369" s="66"/>
      <c r="BO369" s="66"/>
      <c r="BP369" s="66"/>
      <c r="BQ369" s="66"/>
      <c r="BR369" s="129"/>
      <c r="BS369" s="66"/>
      <c r="BT369" s="66"/>
      <c r="BU369" s="66"/>
      <c r="BV369" s="66"/>
      <c r="BW369" s="66"/>
      <c r="BX369" s="66"/>
      <c r="BY369" s="66"/>
      <c r="BZ369" s="66"/>
      <c r="CA369" s="66"/>
      <c r="CB369" s="66"/>
      <c r="CC369" s="66"/>
      <c r="CD369" s="66"/>
      <c r="CE369" s="66"/>
      <c r="CF369" s="66"/>
      <c r="CG369" s="66"/>
      <c r="CH369" s="66"/>
      <c r="CI369" s="65"/>
    </row>
    <row r="370" spans="2:87" ht="30" customHeight="1">
      <c r="B370" s="195">
        <v>459</v>
      </c>
      <c r="C370" s="196">
        <v>44753</v>
      </c>
      <c r="D370" s="195" t="s">
        <v>135</v>
      </c>
      <c r="E370" s="195" t="s">
        <v>94</v>
      </c>
      <c r="F370" s="195" t="s">
        <v>97</v>
      </c>
      <c r="G370" s="195" t="s">
        <v>44</v>
      </c>
      <c r="H370" s="197" t="s">
        <v>293</v>
      </c>
      <c r="I370" s="207">
        <v>5</v>
      </c>
      <c r="J370" s="208">
        <v>4</v>
      </c>
      <c r="K370" s="208">
        <v>4</v>
      </c>
      <c r="L370" s="208">
        <v>5</v>
      </c>
      <c r="M370" s="208">
        <v>4</v>
      </c>
      <c r="N370" s="208">
        <v>4</v>
      </c>
      <c r="O370" s="207">
        <v>5</v>
      </c>
      <c r="P370" s="209">
        <v>5</v>
      </c>
      <c r="Q370" s="207">
        <v>5</v>
      </c>
      <c r="R370" s="209">
        <v>1</v>
      </c>
      <c r="S370" s="208">
        <v>4</v>
      </c>
      <c r="T370" s="208">
        <v>4</v>
      </c>
      <c r="U370" s="208">
        <v>4</v>
      </c>
      <c r="V370" s="210">
        <v>4</v>
      </c>
      <c r="W370" s="210">
        <v>4</v>
      </c>
      <c r="X370" s="64"/>
      <c r="Y370" s="64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66"/>
      <c r="AS370" s="66"/>
      <c r="AT370" s="66"/>
      <c r="AU370" s="66"/>
      <c r="AV370" s="66"/>
      <c r="AW370" s="66"/>
      <c r="AX370" s="66"/>
      <c r="AY370" s="66"/>
      <c r="AZ370" s="65"/>
      <c r="BA370" s="65"/>
      <c r="BB370" s="66"/>
      <c r="BC370" s="66"/>
      <c r="BD370" s="66"/>
      <c r="BE370" s="66"/>
      <c r="BF370" s="66"/>
      <c r="BG370" s="66"/>
      <c r="BH370" s="66"/>
      <c r="BI370" s="66"/>
      <c r="BJ370" s="66"/>
      <c r="BK370" s="66"/>
      <c r="BL370" s="66"/>
      <c r="BM370" s="66"/>
      <c r="BN370" s="66"/>
      <c r="BO370" s="66"/>
      <c r="BP370" s="66"/>
      <c r="BQ370" s="66"/>
      <c r="BR370" s="129"/>
      <c r="BS370" s="66"/>
      <c r="BT370" s="66"/>
      <c r="BU370" s="66"/>
      <c r="BV370" s="66"/>
      <c r="BW370" s="66"/>
      <c r="BX370" s="66"/>
      <c r="BY370" s="66"/>
      <c r="BZ370" s="66"/>
      <c r="CA370" s="66"/>
      <c r="CB370" s="66"/>
      <c r="CC370" s="66"/>
      <c r="CD370" s="66"/>
      <c r="CE370" s="66"/>
      <c r="CF370" s="66"/>
      <c r="CG370" s="66"/>
      <c r="CH370" s="66"/>
      <c r="CI370" s="65"/>
    </row>
    <row r="371" spans="2:87" ht="30" customHeight="1">
      <c r="B371" s="195">
        <v>460</v>
      </c>
      <c r="C371" s="196">
        <v>44753</v>
      </c>
      <c r="D371" s="195" t="s">
        <v>134</v>
      </c>
      <c r="E371" s="195" t="s">
        <v>95</v>
      </c>
      <c r="F371" s="195" t="s">
        <v>96</v>
      </c>
      <c r="G371" s="195" t="s">
        <v>136</v>
      </c>
      <c r="H371" s="197" t="s">
        <v>85</v>
      </c>
      <c r="I371" s="207">
        <v>5</v>
      </c>
      <c r="J371" s="208">
        <v>5</v>
      </c>
      <c r="K371" s="208">
        <v>5</v>
      </c>
      <c r="L371" s="208">
        <v>5</v>
      </c>
      <c r="M371" s="208">
        <v>5</v>
      </c>
      <c r="N371" s="208">
        <v>5</v>
      </c>
      <c r="O371" s="207">
        <v>5</v>
      </c>
      <c r="P371" s="209">
        <v>5</v>
      </c>
      <c r="Q371" s="207">
        <v>5</v>
      </c>
      <c r="R371" s="209">
        <v>5</v>
      </c>
      <c r="S371" s="208">
        <v>5</v>
      </c>
      <c r="T371" s="208">
        <v>5</v>
      </c>
      <c r="U371" s="208">
        <v>5</v>
      </c>
      <c r="V371" s="210">
        <v>5</v>
      </c>
      <c r="W371" s="210">
        <v>5</v>
      </c>
      <c r="X371" s="64"/>
      <c r="Y371" s="64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66"/>
      <c r="AS371" s="66"/>
      <c r="AT371" s="66"/>
      <c r="AU371" s="66"/>
      <c r="AV371" s="66"/>
      <c r="AW371" s="66"/>
      <c r="AX371" s="66"/>
      <c r="AY371" s="66"/>
      <c r="AZ371" s="65"/>
      <c r="BA371" s="65"/>
      <c r="BB371" s="66"/>
      <c r="BC371" s="66"/>
      <c r="BD371" s="66"/>
      <c r="BE371" s="66"/>
      <c r="BF371" s="66"/>
      <c r="BG371" s="66"/>
      <c r="BH371" s="66"/>
      <c r="BI371" s="66"/>
      <c r="BJ371" s="66"/>
      <c r="BK371" s="66"/>
      <c r="BL371" s="66"/>
      <c r="BM371" s="66"/>
      <c r="BN371" s="66"/>
      <c r="BO371" s="66"/>
      <c r="BP371" s="66"/>
      <c r="BQ371" s="66"/>
      <c r="BR371" s="129"/>
      <c r="BS371" s="66"/>
      <c r="BT371" s="66"/>
      <c r="BU371" s="66"/>
      <c r="BV371" s="66"/>
      <c r="BW371" s="66"/>
      <c r="BX371" s="66"/>
      <c r="BY371" s="66"/>
      <c r="BZ371" s="66"/>
      <c r="CA371" s="66"/>
      <c r="CB371" s="66"/>
      <c r="CC371" s="66"/>
      <c r="CD371" s="66"/>
      <c r="CE371" s="66"/>
      <c r="CF371" s="66"/>
      <c r="CG371" s="66"/>
      <c r="CH371" s="66"/>
      <c r="CI371" s="65"/>
    </row>
    <row r="372" spans="2:87" ht="30" customHeight="1">
      <c r="B372" s="195">
        <v>461</v>
      </c>
      <c r="C372" s="196">
        <v>44753</v>
      </c>
      <c r="D372" s="195" t="s">
        <v>134</v>
      </c>
      <c r="E372" s="195" t="s">
        <v>95</v>
      </c>
      <c r="F372" s="195" t="s">
        <v>97</v>
      </c>
      <c r="G372" s="195" t="s">
        <v>45</v>
      </c>
      <c r="H372" s="197" t="s">
        <v>76</v>
      </c>
      <c r="I372" s="207">
        <v>5</v>
      </c>
      <c r="J372" s="208">
        <v>5</v>
      </c>
      <c r="K372" s="208"/>
      <c r="L372" s="208">
        <v>5</v>
      </c>
      <c r="M372" s="208">
        <v>5</v>
      </c>
      <c r="N372" s="208"/>
      <c r="O372" s="207">
        <v>5</v>
      </c>
      <c r="P372" s="209">
        <v>5</v>
      </c>
      <c r="Q372" s="207">
        <v>5</v>
      </c>
      <c r="R372" s="209">
        <v>5</v>
      </c>
      <c r="S372" s="208"/>
      <c r="T372" s="208">
        <v>5</v>
      </c>
      <c r="U372" s="208">
        <v>5</v>
      </c>
      <c r="V372" s="210">
        <v>5</v>
      </c>
      <c r="W372" s="210"/>
      <c r="X372" s="64"/>
      <c r="Y372" s="64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66"/>
      <c r="AS372" s="66"/>
      <c r="AT372" s="66"/>
      <c r="AU372" s="66"/>
      <c r="AV372" s="66"/>
      <c r="AW372" s="66"/>
      <c r="AX372" s="66"/>
      <c r="AY372" s="66"/>
      <c r="AZ372" s="65"/>
      <c r="BA372" s="65"/>
      <c r="BB372" s="66"/>
      <c r="BC372" s="66"/>
      <c r="BD372" s="66"/>
      <c r="BE372" s="66"/>
      <c r="BF372" s="66"/>
      <c r="BG372" s="66"/>
      <c r="BH372" s="66"/>
      <c r="BI372" s="66"/>
      <c r="BJ372" s="66"/>
      <c r="BK372" s="66"/>
      <c r="BL372" s="66"/>
      <c r="BM372" s="66"/>
      <c r="BN372" s="66"/>
      <c r="BO372" s="66"/>
      <c r="BP372" s="66"/>
      <c r="BQ372" s="66"/>
      <c r="BR372" s="129"/>
      <c r="BS372" s="66"/>
      <c r="BT372" s="66"/>
      <c r="BU372" s="66"/>
      <c r="BV372" s="66"/>
      <c r="BW372" s="66"/>
      <c r="BX372" s="66"/>
      <c r="BY372" s="66"/>
      <c r="BZ372" s="66"/>
      <c r="CA372" s="66"/>
      <c r="CB372" s="66"/>
      <c r="CC372" s="66"/>
      <c r="CD372" s="66"/>
      <c r="CE372" s="66"/>
      <c r="CF372" s="66"/>
      <c r="CG372" s="66"/>
      <c r="CH372" s="66"/>
      <c r="CI372" s="65"/>
    </row>
    <row r="373" spans="2:87" ht="30" customHeight="1">
      <c r="B373" s="195">
        <v>462</v>
      </c>
      <c r="C373" s="196">
        <v>44753</v>
      </c>
      <c r="D373" s="195" t="s">
        <v>134</v>
      </c>
      <c r="E373" s="195" t="s">
        <v>95</v>
      </c>
      <c r="F373" s="195" t="s">
        <v>97</v>
      </c>
      <c r="G373" s="195" t="s">
        <v>27</v>
      </c>
      <c r="H373" s="197" t="s">
        <v>63</v>
      </c>
      <c r="I373" s="207">
        <v>4</v>
      </c>
      <c r="J373" s="208">
        <v>5</v>
      </c>
      <c r="K373" s="208">
        <v>4</v>
      </c>
      <c r="L373" s="208">
        <v>5</v>
      </c>
      <c r="M373" s="208">
        <v>5</v>
      </c>
      <c r="N373" s="208">
        <v>3</v>
      </c>
      <c r="O373" s="207">
        <v>5</v>
      </c>
      <c r="P373" s="209">
        <v>5</v>
      </c>
      <c r="Q373" s="207">
        <v>2</v>
      </c>
      <c r="R373" s="209">
        <v>3</v>
      </c>
      <c r="S373" s="208">
        <v>4</v>
      </c>
      <c r="T373" s="208">
        <v>5</v>
      </c>
      <c r="U373" s="208">
        <v>5</v>
      </c>
      <c r="V373" s="210">
        <v>5</v>
      </c>
      <c r="W373" s="210">
        <v>5</v>
      </c>
      <c r="X373" s="64"/>
      <c r="Y373" s="64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66"/>
      <c r="AS373" s="66"/>
      <c r="AT373" s="66"/>
      <c r="AU373" s="66"/>
      <c r="AV373" s="66"/>
      <c r="AW373" s="66"/>
      <c r="AX373" s="66"/>
      <c r="AY373" s="66"/>
      <c r="AZ373" s="65"/>
      <c r="BA373" s="65"/>
      <c r="BB373" s="66"/>
      <c r="BC373" s="66"/>
      <c r="BD373" s="66"/>
      <c r="BE373" s="66"/>
      <c r="BF373" s="66"/>
      <c r="BG373" s="66"/>
      <c r="BH373" s="66"/>
      <c r="BI373" s="66"/>
      <c r="BJ373" s="66"/>
      <c r="BK373" s="66"/>
      <c r="BL373" s="66"/>
      <c r="BM373" s="66"/>
      <c r="BN373" s="66"/>
      <c r="BO373" s="66"/>
      <c r="BP373" s="66"/>
      <c r="BQ373" s="66"/>
      <c r="BR373" s="129"/>
      <c r="BS373" s="66"/>
      <c r="BT373" s="66"/>
      <c r="BU373" s="66"/>
      <c r="BV373" s="66"/>
      <c r="BW373" s="66"/>
      <c r="BX373" s="66"/>
      <c r="BY373" s="66"/>
      <c r="BZ373" s="66"/>
      <c r="CA373" s="66"/>
      <c r="CB373" s="66"/>
      <c r="CC373" s="66"/>
      <c r="CD373" s="66"/>
      <c r="CE373" s="66"/>
      <c r="CF373" s="66"/>
      <c r="CG373" s="66"/>
      <c r="CH373" s="66"/>
      <c r="CI373" s="65"/>
    </row>
    <row r="374" spans="2:87" ht="30" customHeight="1">
      <c r="B374" s="195">
        <v>463</v>
      </c>
      <c r="C374" s="196">
        <v>44753</v>
      </c>
      <c r="D374" s="195" t="s">
        <v>134</v>
      </c>
      <c r="E374" s="195" t="s">
        <v>95</v>
      </c>
      <c r="F374" s="195" t="s">
        <v>97</v>
      </c>
      <c r="G374" s="195" t="s">
        <v>37</v>
      </c>
      <c r="H374" s="197" t="s">
        <v>87</v>
      </c>
      <c r="I374" s="207">
        <v>4</v>
      </c>
      <c r="J374" s="208">
        <v>4</v>
      </c>
      <c r="K374" s="208"/>
      <c r="L374" s="208">
        <v>4</v>
      </c>
      <c r="M374" s="208">
        <v>5</v>
      </c>
      <c r="N374" s="208">
        <v>1</v>
      </c>
      <c r="O374" s="207">
        <v>5</v>
      </c>
      <c r="P374" s="209">
        <v>5</v>
      </c>
      <c r="Q374" s="207"/>
      <c r="R374" s="209">
        <v>2</v>
      </c>
      <c r="S374" s="208"/>
      <c r="T374" s="208">
        <v>4</v>
      </c>
      <c r="U374" s="208">
        <v>5</v>
      </c>
      <c r="V374" s="210">
        <v>5</v>
      </c>
      <c r="W374" s="210">
        <v>4</v>
      </c>
      <c r="X374" s="64"/>
      <c r="Y374" s="64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66"/>
      <c r="AS374" s="66"/>
      <c r="AT374" s="66"/>
      <c r="AU374" s="66"/>
      <c r="AV374" s="66"/>
      <c r="AW374" s="66"/>
      <c r="AX374" s="66"/>
      <c r="AY374" s="66"/>
      <c r="AZ374" s="65"/>
      <c r="BA374" s="65"/>
      <c r="BB374" s="66"/>
      <c r="BC374" s="66"/>
      <c r="BD374" s="66"/>
      <c r="BE374" s="66"/>
      <c r="BF374" s="66"/>
      <c r="BG374" s="66"/>
      <c r="BH374" s="66"/>
      <c r="BI374" s="66"/>
      <c r="BJ374" s="66"/>
      <c r="BK374" s="66"/>
      <c r="BL374" s="66"/>
      <c r="BM374" s="66"/>
      <c r="BN374" s="66"/>
      <c r="BO374" s="66"/>
      <c r="BP374" s="66"/>
      <c r="BQ374" s="66"/>
      <c r="BR374" s="129"/>
      <c r="BS374" s="66"/>
      <c r="BT374" s="66"/>
      <c r="BU374" s="66"/>
      <c r="BV374" s="66"/>
      <c r="BW374" s="66"/>
      <c r="BX374" s="66"/>
      <c r="BY374" s="66"/>
      <c r="BZ374" s="66"/>
      <c r="CA374" s="66"/>
      <c r="CB374" s="66"/>
      <c r="CC374" s="66"/>
      <c r="CD374" s="66"/>
      <c r="CE374" s="66"/>
      <c r="CF374" s="66"/>
      <c r="CG374" s="66"/>
      <c r="CH374" s="66"/>
      <c r="CI374" s="65"/>
    </row>
    <row r="375" spans="2:87" ht="30" customHeight="1">
      <c r="B375" s="195">
        <v>464</v>
      </c>
      <c r="C375" s="196">
        <v>44753</v>
      </c>
      <c r="D375" s="195" t="s">
        <v>134</v>
      </c>
      <c r="E375" s="195" t="s">
        <v>94</v>
      </c>
      <c r="F375" s="195" t="s">
        <v>97</v>
      </c>
      <c r="G375" s="195" t="s">
        <v>45</v>
      </c>
      <c r="H375" s="197" t="s">
        <v>76</v>
      </c>
      <c r="I375" s="207">
        <v>5</v>
      </c>
      <c r="J375" s="208">
        <v>5</v>
      </c>
      <c r="K375" s="208">
        <v>5</v>
      </c>
      <c r="L375" s="208">
        <v>5</v>
      </c>
      <c r="M375" s="208">
        <v>5</v>
      </c>
      <c r="N375" s="208">
        <v>5</v>
      </c>
      <c r="O375" s="207">
        <v>5</v>
      </c>
      <c r="P375" s="209">
        <v>5</v>
      </c>
      <c r="Q375" s="207">
        <v>4</v>
      </c>
      <c r="R375" s="209">
        <v>4</v>
      </c>
      <c r="S375" s="208">
        <v>5</v>
      </c>
      <c r="T375" s="208">
        <v>5</v>
      </c>
      <c r="U375" s="208">
        <v>5</v>
      </c>
      <c r="V375" s="210">
        <v>5</v>
      </c>
      <c r="W375" s="210">
        <v>5</v>
      </c>
      <c r="X375" s="64"/>
      <c r="Y375" s="64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66"/>
      <c r="AS375" s="66"/>
      <c r="AT375" s="66"/>
      <c r="AU375" s="66"/>
      <c r="AV375" s="66"/>
      <c r="AW375" s="66"/>
      <c r="AX375" s="66"/>
      <c r="AY375" s="66"/>
      <c r="AZ375" s="65"/>
      <c r="BA375" s="65"/>
      <c r="BB375" s="66"/>
      <c r="BC375" s="66"/>
      <c r="BD375" s="66"/>
      <c r="BE375" s="66"/>
      <c r="BF375" s="66"/>
      <c r="BG375" s="66"/>
      <c r="BH375" s="66"/>
      <c r="BI375" s="66"/>
      <c r="BJ375" s="66"/>
      <c r="BK375" s="66"/>
      <c r="BL375" s="66"/>
      <c r="BM375" s="66"/>
      <c r="BN375" s="66"/>
      <c r="BO375" s="66"/>
      <c r="BP375" s="66"/>
      <c r="BQ375" s="66"/>
      <c r="BR375" s="129"/>
      <c r="BS375" s="66"/>
      <c r="BT375" s="66"/>
      <c r="BU375" s="66"/>
      <c r="BV375" s="66"/>
      <c r="BW375" s="66"/>
      <c r="BX375" s="66"/>
      <c r="BY375" s="66"/>
      <c r="BZ375" s="66"/>
      <c r="CA375" s="66"/>
      <c r="CB375" s="66"/>
      <c r="CC375" s="66"/>
      <c r="CD375" s="66"/>
      <c r="CE375" s="66"/>
      <c r="CF375" s="66"/>
      <c r="CG375" s="66"/>
      <c r="CH375" s="66"/>
      <c r="CI375" s="65"/>
    </row>
    <row r="376" spans="2:87" ht="30" customHeight="1">
      <c r="B376" s="195">
        <v>465</v>
      </c>
      <c r="C376" s="196">
        <v>44753</v>
      </c>
      <c r="D376" s="195" t="s">
        <v>134</v>
      </c>
      <c r="E376" s="195" t="s">
        <v>94</v>
      </c>
      <c r="F376" s="195" t="s">
        <v>96</v>
      </c>
      <c r="G376" s="195" t="s">
        <v>20</v>
      </c>
      <c r="H376" s="197" t="s">
        <v>60</v>
      </c>
      <c r="I376" s="207">
        <v>5</v>
      </c>
      <c r="J376" s="208">
        <v>4</v>
      </c>
      <c r="K376" s="208">
        <v>4</v>
      </c>
      <c r="L376" s="208">
        <v>5</v>
      </c>
      <c r="M376" s="208">
        <v>4</v>
      </c>
      <c r="N376" s="208">
        <v>3</v>
      </c>
      <c r="O376" s="207">
        <v>4</v>
      </c>
      <c r="P376" s="209">
        <v>4</v>
      </c>
      <c r="Q376" s="207">
        <v>5</v>
      </c>
      <c r="R376" s="209">
        <v>3</v>
      </c>
      <c r="S376" s="208">
        <v>4</v>
      </c>
      <c r="T376" s="208">
        <v>4</v>
      </c>
      <c r="U376" s="208"/>
      <c r="V376" s="210">
        <v>5</v>
      </c>
      <c r="W376" s="210">
        <v>5</v>
      </c>
      <c r="X376" s="64"/>
      <c r="Y376" s="64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66"/>
      <c r="AS376" s="66"/>
      <c r="AT376" s="66"/>
      <c r="AU376" s="66"/>
      <c r="AV376" s="66"/>
      <c r="AW376" s="66"/>
      <c r="AX376" s="66"/>
      <c r="AY376" s="66"/>
      <c r="AZ376" s="65"/>
      <c r="BA376" s="65"/>
      <c r="BB376" s="66"/>
      <c r="BC376" s="66"/>
      <c r="BD376" s="66"/>
      <c r="BE376" s="66"/>
      <c r="BF376" s="66"/>
      <c r="BG376" s="66"/>
      <c r="BH376" s="66"/>
      <c r="BI376" s="66"/>
      <c r="BJ376" s="66"/>
      <c r="BK376" s="66"/>
      <c r="BL376" s="66"/>
      <c r="BM376" s="66"/>
      <c r="BN376" s="66"/>
      <c r="BO376" s="66"/>
      <c r="BP376" s="66"/>
      <c r="BQ376" s="66"/>
      <c r="BR376" s="129"/>
      <c r="BS376" s="66"/>
      <c r="BT376" s="66"/>
      <c r="BU376" s="66"/>
      <c r="BV376" s="66"/>
      <c r="BW376" s="66"/>
      <c r="BX376" s="66"/>
      <c r="BY376" s="66"/>
      <c r="BZ376" s="66"/>
      <c r="CA376" s="66"/>
      <c r="CB376" s="66"/>
      <c r="CC376" s="66"/>
      <c r="CD376" s="66"/>
      <c r="CE376" s="66"/>
      <c r="CF376" s="66"/>
      <c r="CG376" s="66"/>
      <c r="CH376" s="66"/>
      <c r="CI376" s="65"/>
    </row>
    <row r="377" spans="2:87" ht="30" customHeight="1">
      <c r="B377" s="195">
        <v>466</v>
      </c>
      <c r="C377" s="196">
        <v>44753</v>
      </c>
      <c r="D377" s="195" t="s">
        <v>135</v>
      </c>
      <c r="E377" s="195" t="s">
        <v>94</v>
      </c>
      <c r="F377" s="195" t="s">
        <v>97</v>
      </c>
      <c r="G377" s="195" t="s">
        <v>159</v>
      </c>
      <c r="H377" s="197" t="s">
        <v>64</v>
      </c>
      <c r="I377" s="207"/>
      <c r="J377" s="208"/>
      <c r="K377" s="208"/>
      <c r="L377" s="208"/>
      <c r="M377" s="208"/>
      <c r="N377" s="208"/>
      <c r="O377" s="207"/>
      <c r="P377" s="209"/>
      <c r="Q377" s="207"/>
      <c r="R377" s="209"/>
      <c r="S377" s="208"/>
      <c r="T377" s="208"/>
      <c r="U377" s="208"/>
      <c r="V377" s="210"/>
      <c r="W377" s="210"/>
      <c r="X377" s="64"/>
      <c r="Y377" s="64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66"/>
      <c r="AS377" s="66"/>
      <c r="AT377" s="66"/>
      <c r="AU377" s="66"/>
      <c r="AV377" s="66"/>
      <c r="AW377" s="66"/>
      <c r="AX377" s="66"/>
      <c r="AY377" s="66"/>
      <c r="AZ377" s="65"/>
      <c r="BA377" s="65"/>
      <c r="BB377" s="66"/>
      <c r="BC377" s="66"/>
      <c r="BD377" s="66"/>
      <c r="BE377" s="66"/>
      <c r="BF377" s="66"/>
      <c r="BG377" s="66"/>
      <c r="BH377" s="66"/>
      <c r="BI377" s="66"/>
      <c r="BJ377" s="66"/>
      <c r="BK377" s="66"/>
      <c r="BL377" s="66"/>
      <c r="BM377" s="66"/>
      <c r="BN377" s="66"/>
      <c r="BO377" s="66"/>
      <c r="BP377" s="66"/>
      <c r="BQ377" s="66"/>
      <c r="BR377" s="129"/>
      <c r="BS377" s="66"/>
      <c r="BT377" s="66"/>
      <c r="BU377" s="66"/>
      <c r="BV377" s="66"/>
      <c r="BW377" s="66"/>
      <c r="BX377" s="66"/>
      <c r="BY377" s="66"/>
      <c r="BZ377" s="66"/>
      <c r="CA377" s="66"/>
      <c r="CB377" s="66"/>
      <c r="CC377" s="66"/>
      <c r="CD377" s="66"/>
      <c r="CE377" s="66"/>
      <c r="CF377" s="66"/>
      <c r="CG377" s="66"/>
      <c r="CH377" s="66"/>
      <c r="CI377" s="65"/>
    </row>
    <row r="378" spans="2:87" ht="30" customHeight="1">
      <c r="B378" s="195">
        <v>467</v>
      </c>
      <c r="C378" s="196">
        <v>44753</v>
      </c>
      <c r="D378" s="195" t="s">
        <v>134</v>
      </c>
      <c r="E378" s="195" t="s">
        <v>95</v>
      </c>
      <c r="F378" s="195" t="s">
        <v>97</v>
      </c>
      <c r="G378" s="195" t="s">
        <v>21</v>
      </c>
      <c r="H378" s="197" t="s">
        <v>62</v>
      </c>
      <c r="I378" s="207">
        <v>4</v>
      </c>
      <c r="J378" s="208"/>
      <c r="K378" s="208">
        <v>3</v>
      </c>
      <c r="L378" s="208">
        <v>3</v>
      </c>
      <c r="M378" s="208">
        <v>4</v>
      </c>
      <c r="N378" s="208">
        <v>2</v>
      </c>
      <c r="O378" s="207">
        <v>3</v>
      </c>
      <c r="P378" s="209">
        <v>3</v>
      </c>
      <c r="Q378" s="207"/>
      <c r="R378" s="209"/>
      <c r="S378" s="208">
        <v>4</v>
      </c>
      <c r="T378" s="208">
        <v>4</v>
      </c>
      <c r="U378" s="208"/>
      <c r="V378" s="210">
        <v>4</v>
      </c>
      <c r="W378" s="210">
        <v>4</v>
      </c>
      <c r="X378" s="64"/>
      <c r="Y378" s="64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66"/>
      <c r="AS378" s="66"/>
      <c r="AT378" s="66"/>
      <c r="AU378" s="66"/>
      <c r="AV378" s="66"/>
      <c r="AW378" s="66"/>
      <c r="AX378" s="66"/>
      <c r="AY378" s="66"/>
      <c r="AZ378" s="65"/>
      <c r="BA378" s="65"/>
      <c r="BB378" s="66"/>
      <c r="BC378" s="66"/>
      <c r="BD378" s="66"/>
      <c r="BE378" s="66"/>
      <c r="BF378" s="66"/>
      <c r="BG378" s="66"/>
      <c r="BH378" s="66"/>
      <c r="BI378" s="66"/>
      <c r="BJ378" s="66"/>
      <c r="BK378" s="66"/>
      <c r="BL378" s="66"/>
      <c r="BM378" s="66"/>
      <c r="BN378" s="66"/>
      <c r="BO378" s="66"/>
      <c r="BP378" s="66"/>
      <c r="BQ378" s="66"/>
      <c r="BR378" s="129"/>
      <c r="BS378" s="66"/>
      <c r="BT378" s="66"/>
      <c r="BU378" s="66"/>
      <c r="BV378" s="66"/>
      <c r="BW378" s="66"/>
      <c r="BX378" s="66"/>
      <c r="BY378" s="66"/>
      <c r="BZ378" s="66"/>
      <c r="CA378" s="66"/>
      <c r="CB378" s="66"/>
      <c r="CC378" s="66"/>
      <c r="CD378" s="66"/>
      <c r="CE378" s="66"/>
      <c r="CF378" s="66"/>
      <c r="CG378" s="66"/>
      <c r="CH378" s="66"/>
      <c r="CI378" s="65"/>
    </row>
    <row r="379" spans="2:87" ht="30" customHeight="1">
      <c r="B379" s="195">
        <v>468</v>
      </c>
      <c r="C379" s="196">
        <v>44753</v>
      </c>
      <c r="D379" s="195" t="s">
        <v>134</v>
      </c>
      <c r="E379" s="195" t="s">
        <v>94</v>
      </c>
      <c r="F379" s="195" t="s">
        <v>97</v>
      </c>
      <c r="G379" s="195" t="s">
        <v>44</v>
      </c>
      <c r="H379" s="197" t="s">
        <v>293</v>
      </c>
      <c r="I379" s="207">
        <v>5</v>
      </c>
      <c r="J379" s="208"/>
      <c r="K379" s="208">
        <v>4</v>
      </c>
      <c r="L379" s="208">
        <v>4</v>
      </c>
      <c r="M379" s="208">
        <v>5</v>
      </c>
      <c r="N379" s="208">
        <v>4</v>
      </c>
      <c r="O379" s="207">
        <v>5</v>
      </c>
      <c r="P379" s="209">
        <v>5</v>
      </c>
      <c r="Q379" s="207">
        <v>5</v>
      </c>
      <c r="R379" s="209">
        <v>5</v>
      </c>
      <c r="S379" s="208">
        <v>4</v>
      </c>
      <c r="T379" s="208">
        <v>5</v>
      </c>
      <c r="U379" s="208">
        <v>5</v>
      </c>
      <c r="V379" s="210">
        <v>5</v>
      </c>
      <c r="W379" s="210">
        <v>5</v>
      </c>
      <c r="X379" s="64"/>
      <c r="Y379" s="64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66"/>
      <c r="AS379" s="66"/>
      <c r="AT379" s="66"/>
      <c r="AU379" s="66"/>
      <c r="AV379" s="66"/>
      <c r="AW379" s="66"/>
      <c r="AX379" s="66"/>
      <c r="AY379" s="66"/>
      <c r="AZ379" s="65"/>
      <c r="BA379" s="65"/>
      <c r="BB379" s="66"/>
      <c r="BC379" s="66"/>
      <c r="BD379" s="66"/>
      <c r="BE379" s="66"/>
      <c r="BF379" s="66"/>
      <c r="BG379" s="66"/>
      <c r="BH379" s="66"/>
      <c r="BI379" s="66"/>
      <c r="BJ379" s="66"/>
      <c r="BK379" s="66"/>
      <c r="BL379" s="66"/>
      <c r="BM379" s="66"/>
      <c r="BN379" s="66"/>
      <c r="BO379" s="66"/>
      <c r="BP379" s="66"/>
      <c r="BQ379" s="66"/>
      <c r="BR379" s="129"/>
      <c r="BS379" s="66"/>
      <c r="BT379" s="66"/>
      <c r="BU379" s="66"/>
      <c r="BV379" s="66"/>
      <c r="BW379" s="66"/>
      <c r="BX379" s="66"/>
      <c r="BY379" s="66"/>
      <c r="BZ379" s="66"/>
      <c r="CA379" s="66"/>
      <c r="CB379" s="66"/>
      <c r="CC379" s="66"/>
      <c r="CD379" s="66"/>
      <c r="CE379" s="66"/>
      <c r="CF379" s="66"/>
      <c r="CG379" s="66"/>
      <c r="CH379" s="66"/>
      <c r="CI379" s="65"/>
    </row>
    <row r="380" spans="2:87" ht="30" customHeight="1">
      <c r="B380" s="195">
        <v>472</v>
      </c>
      <c r="C380" s="196">
        <v>44753</v>
      </c>
      <c r="D380" s="195" t="s">
        <v>134</v>
      </c>
      <c r="E380" s="195" t="s">
        <v>95</v>
      </c>
      <c r="F380" s="195" t="s">
        <v>96</v>
      </c>
      <c r="G380" s="195" t="s">
        <v>34</v>
      </c>
      <c r="H380" s="197" t="s">
        <v>72</v>
      </c>
      <c r="I380" s="207">
        <v>5</v>
      </c>
      <c r="J380" s="208">
        <v>5</v>
      </c>
      <c r="K380" s="208">
        <v>5</v>
      </c>
      <c r="L380" s="208">
        <v>5</v>
      </c>
      <c r="M380" s="208">
        <v>5</v>
      </c>
      <c r="N380" s="208">
        <v>3</v>
      </c>
      <c r="O380" s="207">
        <v>4</v>
      </c>
      <c r="P380" s="209">
        <v>5</v>
      </c>
      <c r="Q380" s="207">
        <v>5</v>
      </c>
      <c r="R380" s="209">
        <v>5</v>
      </c>
      <c r="S380" s="208">
        <v>5</v>
      </c>
      <c r="T380" s="208">
        <v>5</v>
      </c>
      <c r="U380" s="208">
        <v>5</v>
      </c>
      <c r="V380" s="210">
        <v>5</v>
      </c>
      <c r="W380" s="210">
        <v>5</v>
      </c>
      <c r="X380" s="64"/>
      <c r="Y380" s="64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66"/>
      <c r="AS380" s="66"/>
      <c r="AT380" s="66"/>
      <c r="AU380" s="66"/>
      <c r="AV380" s="66"/>
      <c r="AW380" s="66"/>
      <c r="AX380" s="66"/>
      <c r="AY380" s="66"/>
      <c r="AZ380" s="65"/>
      <c r="BA380" s="65"/>
      <c r="BB380" s="66"/>
      <c r="BC380" s="66"/>
      <c r="BD380" s="66"/>
      <c r="BE380" s="66"/>
      <c r="BF380" s="66"/>
      <c r="BG380" s="66"/>
      <c r="BH380" s="66"/>
      <c r="BI380" s="66"/>
      <c r="BJ380" s="66"/>
      <c r="BK380" s="66"/>
      <c r="BL380" s="66"/>
      <c r="BM380" s="66"/>
      <c r="BN380" s="66"/>
      <c r="BO380" s="66"/>
      <c r="BP380" s="66"/>
      <c r="BQ380" s="66"/>
      <c r="BR380" s="129"/>
      <c r="BS380" s="66"/>
      <c r="BT380" s="66"/>
      <c r="BU380" s="66"/>
      <c r="BV380" s="66"/>
      <c r="BW380" s="66"/>
      <c r="BX380" s="66"/>
      <c r="BY380" s="66"/>
      <c r="BZ380" s="66"/>
      <c r="CA380" s="66"/>
      <c r="CB380" s="66"/>
      <c r="CC380" s="66"/>
      <c r="CD380" s="66"/>
      <c r="CE380" s="66"/>
      <c r="CF380" s="66"/>
      <c r="CG380" s="66"/>
      <c r="CH380" s="66"/>
      <c r="CI380" s="65"/>
    </row>
    <row r="381" spans="2:87" ht="30" customHeight="1">
      <c r="B381" s="195">
        <v>473</v>
      </c>
      <c r="C381" s="196">
        <v>44753</v>
      </c>
      <c r="D381" s="195" t="s">
        <v>134</v>
      </c>
      <c r="E381" s="195" t="s">
        <v>94</v>
      </c>
      <c r="F381" s="195" t="s">
        <v>97</v>
      </c>
      <c r="G381" s="195" t="s">
        <v>20</v>
      </c>
      <c r="H381" s="197" t="s">
        <v>60</v>
      </c>
      <c r="I381" s="207">
        <v>5</v>
      </c>
      <c r="J381" s="208">
        <v>5</v>
      </c>
      <c r="K381" s="208">
        <v>5</v>
      </c>
      <c r="L381" s="208">
        <v>5</v>
      </c>
      <c r="M381" s="208">
        <v>5</v>
      </c>
      <c r="N381" s="208">
        <v>5</v>
      </c>
      <c r="O381" s="207">
        <v>5</v>
      </c>
      <c r="P381" s="209">
        <v>5</v>
      </c>
      <c r="Q381" s="207">
        <v>5</v>
      </c>
      <c r="R381" s="209"/>
      <c r="S381" s="208">
        <v>5</v>
      </c>
      <c r="T381" s="208">
        <v>5</v>
      </c>
      <c r="U381" s="208">
        <v>5</v>
      </c>
      <c r="V381" s="210">
        <v>5</v>
      </c>
      <c r="W381" s="210">
        <v>5</v>
      </c>
      <c r="X381" s="64"/>
      <c r="Y381" s="64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66"/>
      <c r="AS381" s="66"/>
      <c r="AT381" s="66"/>
      <c r="AU381" s="66"/>
      <c r="AV381" s="66"/>
      <c r="AW381" s="66"/>
      <c r="AX381" s="66"/>
      <c r="AY381" s="66"/>
      <c r="AZ381" s="65"/>
      <c r="BA381" s="65"/>
      <c r="BB381" s="66"/>
      <c r="BC381" s="66"/>
      <c r="BD381" s="66"/>
      <c r="BE381" s="66"/>
      <c r="BF381" s="66"/>
      <c r="BG381" s="66"/>
      <c r="BH381" s="66"/>
      <c r="BI381" s="66"/>
      <c r="BJ381" s="66"/>
      <c r="BK381" s="66"/>
      <c r="BL381" s="66"/>
      <c r="BM381" s="66"/>
      <c r="BN381" s="66"/>
      <c r="BO381" s="66"/>
      <c r="BP381" s="66"/>
      <c r="BQ381" s="66"/>
      <c r="BR381" s="129"/>
      <c r="BS381" s="66"/>
      <c r="BT381" s="66"/>
      <c r="BU381" s="66"/>
      <c r="BV381" s="66"/>
      <c r="BW381" s="66"/>
      <c r="BX381" s="66"/>
      <c r="BY381" s="66"/>
      <c r="BZ381" s="66"/>
      <c r="CA381" s="66"/>
      <c r="CB381" s="66"/>
      <c r="CC381" s="66"/>
      <c r="CD381" s="66"/>
      <c r="CE381" s="66"/>
      <c r="CF381" s="66"/>
      <c r="CG381" s="66"/>
      <c r="CH381" s="66"/>
      <c r="CI381" s="65"/>
    </row>
    <row r="382" spans="2:87" ht="30" customHeight="1">
      <c r="B382" s="195">
        <v>475</v>
      </c>
      <c r="C382" s="196">
        <v>44753</v>
      </c>
      <c r="D382" s="195" t="s">
        <v>134</v>
      </c>
      <c r="E382" s="195" t="s">
        <v>95</v>
      </c>
      <c r="F382" s="195" t="s">
        <v>97</v>
      </c>
      <c r="G382" s="195" t="s">
        <v>22</v>
      </c>
      <c r="H382" s="197" t="s">
        <v>67</v>
      </c>
      <c r="I382" s="207"/>
      <c r="J382" s="208"/>
      <c r="K382" s="208"/>
      <c r="L382" s="208"/>
      <c r="M382" s="208">
        <v>4</v>
      </c>
      <c r="N382" s="208"/>
      <c r="O382" s="207"/>
      <c r="P382" s="209"/>
      <c r="Q382" s="207"/>
      <c r="R382" s="209"/>
      <c r="S382" s="208"/>
      <c r="T382" s="208"/>
      <c r="U382" s="208"/>
      <c r="V382" s="210">
        <v>3</v>
      </c>
      <c r="W382" s="210">
        <v>4</v>
      </c>
      <c r="X382" s="64"/>
      <c r="Y382" s="64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66"/>
      <c r="AS382" s="66"/>
      <c r="AT382" s="66"/>
      <c r="AU382" s="66"/>
      <c r="AV382" s="66"/>
      <c r="AW382" s="66"/>
      <c r="AX382" s="66"/>
      <c r="AY382" s="66"/>
      <c r="AZ382" s="65"/>
      <c r="BA382" s="65"/>
      <c r="BB382" s="66"/>
      <c r="BC382" s="66"/>
      <c r="BD382" s="66"/>
      <c r="BE382" s="66"/>
      <c r="BF382" s="66"/>
      <c r="BG382" s="66"/>
      <c r="BH382" s="66"/>
      <c r="BI382" s="66"/>
      <c r="BJ382" s="66"/>
      <c r="BK382" s="66"/>
      <c r="BL382" s="66"/>
      <c r="BM382" s="66"/>
      <c r="BN382" s="66"/>
      <c r="BO382" s="66"/>
      <c r="BP382" s="66"/>
      <c r="BQ382" s="66"/>
      <c r="BR382" s="129"/>
      <c r="BS382" s="66"/>
      <c r="BT382" s="66"/>
      <c r="BU382" s="66"/>
      <c r="BV382" s="66"/>
      <c r="BW382" s="66"/>
      <c r="BX382" s="66"/>
      <c r="BY382" s="66"/>
      <c r="BZ382" s="66"/>
      <c r="CA382" s="66"/>
      <c r="CB382" s="66"/>
      <c r="CC382" s="66"/>
      <c r="CD382" s="66"/>
      <c r="CE382" s="66"/>
      <c r="CF382" s="66"/>
      <c r="CG382" s="66"/>
      <c r="CH382" s="66"/>
      <c r="CI382" s="65"/>
    </row>
    <row r="383" spans="2:87" ht="30" customHeight="1">
      <c r="B383" s="195">
        <v>476</v>
      </c>
      <c r="C383" s="196">
        <v>44753</v>
      </c>
      <c r="D383" s="195" t="s">
        <v>134</v>
      </c>
      <c r="E383" s="195" t="s">
        <v>95</v>
      </c>
      <c r="F383" s="195" t="s">
        <v>97</v>
      </c>
      <c r="G383" s="195" t="s">
        <v>35</v>
      </c>
      <c r="H383" s="197" t="s">
        <v>56</v>
      </c>
      <c r="I383" s="207">
        <v>5</v>
      </c>
      <c r="J383" s="208">
        <v>5</v>
      </c>
      <c r="K383" s="208">
        <v>1</v>
      </c>
      <c r="L383" s="208">
        <v>4</v>
      </c>
      <c r="M383" s="208">
        <v>5</v>
      </c>
      <c r="N383" s="208">
        <v>1</v>
      </c>
      <c r="O383" s="207">
        <v>5</v>
      </c>
      <c r="P383" s="209">
        <v>5</v>
      </c>
      <c r="Q383" s="207">
        <v>5</v>
      </c>
      <c r="R383" s="209">
        <v>1</v>
      </c>
      <c r="S383" s="208">
        <v>3</v>
      </c>
      <c r="T383" s="208">
        <v>1</v>
      </c>
      <c r="U383" s="208">
        <v>2</v>
      </c>
      <c r="V383" s="210">
        <v>5</v>
      </c>
      <c r="W383" s="210">
        <v>4</v>
      </c>
      <c r="X383" s="64"/>
      <c r="Y383" s="64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66"/>
      <c r="AS383" s="66"/>
      <c r="AT383" s="66"/>
      <c r="AU383" s="66"/>
      <c r="AV383" s="66"/>
      <c r="AW383" s="66"/>
      <c r="AX383" s="66"/>
      <c r="AY383" s="66"/>
      <c r="AZ383" s="65"/>
      <c r="BA383" s="65"/>
      <c r="BB383" s="66"/>
      <c r="BC383" s="66"/>
      <c r="BD383" s="66"/>
      <c r="BE383" s="66"/>
      <c r="BF383" s="66"/>
      <c r="BG383" s="66"/>
      <c r="BH383" s="66"/>
      <c r="BI383" s="66"/>
      <c r="BJ383" s="66"/>
      <c r="BK383" s="66"/>
      <c r="BL383" s="66"/>
      <c r="BM383" s="66"/>
      <c r="BN383" s="66"/>
      <c r="BO383" s="66"/>
      <c r="BP383" s="66"/>
      <c r="BQ383" s="66"/>
      <c r="BR383" s="129"/>
      <c r="BS383" s="66"/>
      <c r="BT383" s="66"/>
      <c r="BU383" s="66"/>
      <c r="BV383" s="66"/>
      <c r="BW383" s="66"/>
      <c r="BX383" s="66"/>
      <c r="BY383" s="66"/>
      <c r="BZ383" s="66"/>
      <c r="CA383" s="66"/>
      <c r="CB383" s="66"/>
      <c r="CC383" s="66"/>
      <c r="CD383" s="66"/>
      <c r="CE383" s="66"/>
      <c r="CF383" s="66"/>
      <c r="CG383" s="66"/>
      <c r="CH383" s="66"/>
      <c r="CI383" s="65"/>
    </row>
    <row r="384" spans="2:87" ht="30" customHeight="1">
      <c r="B384" s="195">
        <v>478</v>
      </c>
      <c r="C384" s="196">
        <v>44753</v>
      </c>
      <c r="D384" s="195" t="s">
        <v>134</v>
      </c>
      <c r="E384" s="195" t="s">
        <v>95</v>
      </c>
      <c r="F384" s="195" t="s">
        <v>96</v>
      </c>
      <c r="G384" s="195" t="s">
        <v>39</v>
      </c>
      <c r="H384" s="197" t="s">
        <v>74</v>
      </c>
      <c r="I384" s="207">
        <v>5</v>
      </c>
      <c r="J384" s="208">
        <v>5</v>
      </c>
      <c r="K384" s="208">
        <v>5</v>
      </c>
      <c r="L384" s="208">
        <v>5</v>
      </c>
      <c r="M384" s="208">
        <v>5</v>
      </c>
      <c r="N384" s="208"/>
      <c r="O384" s="207">
        <v>5</v>
      </c>
      <c r="P384" s="209">
        <v>5</v>
      </c>
      <c r="Q384" s="207">
        <v>5</v>
      </c>
      <c r="R384" s="209">
        <v>5</v>
      </c>
      <c r="S384" s="208"/>
      <c r="T384" s="208">
        <v>5</v>
      </c>
      <c r="U384" s="208">
        <v>5</v>
      </c>
      <c r="V384" s="210">
        <v>5</v>
      </c>
      <c r="W384" s="210">
        <v>5</v>
      </c>
      <c r="X384" s="64"/>
      <c r="Y384" s="64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66"/>
      <c r="AS384" s="66"/>
      <c r="AT384" s="66"/>
      <c r="AU384" s="66"/>
      <c r="AV384" s="66"/>
      <c r="AW384" s="66"/>
      <c r="AX384" s="66"/>
      <c r="AY384" s="66"/>
      <c r="AZ384" s="65"/>
      <c r="BA384" s="65"/>
      <c r="BB384" s="66"/>
      <c r="BC384" s="66"/>
      <c r="BD384" s="66"/>
      <c r="BE384" s="66"/>
      <c r="BF384" s="66"/>
      <c r="BG384" s="66"/>
      <c r="BH384" s="66"/>
      <c r="BI384" s="66"/>
      <c r="BJ384" s="66"/>
      <c r="BK384" s="66"/>
      <c r="BL384" s="66"/>
      <c r="BM384" s="66"/>
      <c r="BN384" s="66"/>
      <c r="BO384" s="66"/>
      <c r="BP384" s="66"/>
      <c r="BQ384" s="66"/>
      <c r="BR384" s="129"/>
      <c r="BS384" s="66"/>
      <c r="BT384" s="66"/>
      <c r="BU384" s="66"/>
      <c r="BV384" s="66"/>
      <c r="BW384" s="66"/>
      <c r="BX384" s="66"/>
      <c r="BY384" s="66"/>
      <c r="BZ384" s="66"/>
      <c r="CA384" s="66"/>
      <c r="CB384" s="66"/>
      <c r="CC384" s="66"/>
      <c r="CD384" s="66"/>
      <c r="CE384" s="66"/>
      <c r="CF384" s="66"/>
      <c r="CG384" s="66"/>
      <c r="CH384" s="66"/>
      <c r="CI384" s="65"/>
    </row>
    <row r="385" spans="2:87" ht="30" customHeight="1">
      <c r="B385" s="195">
        <v>479</v>
      </c>
      <c r="C385" s="196">
        <v>44753</v>
      </c>
      <c r="D385" s="195" t="s">
        <v>134</v>
      </c>
      <c r="E385" s="195" t="s">
        <v>94</v>
      </c>
      <c r="F385" s="195" t="s">
        <v>96</v>
      </c>
      <c r="G385" s="195" t="s">
        <v>161</v>
      </c>
      <c r="H385" s="197" t="s">
        <v>89</v>
      </c>
      <c r="I385" s="207">
        <v>3</v>
      </c>
      <c r="J385" s="208">
        <v>1</v>
      </c>
      <c r="K385" s="208">
        <v>3</v>
      </c>
      <c r="L385" s="208">
        <v>3</v>
      </c>
      <c r="M385" s="208">
        <v>4</v>
      </c>
      <c r="N385" s="208">
        <v>2</v>
      </c>
      <c r="O385" s="207">
        <v>2</v>
      </c>
      <c r="P385" s="209">
        <v>3</v>
      </c>
      <c r="Q385" s="207">
        <v>3</v>
      </c>
      <c r="R385" s="209">
        <v>3</v>
      </c>
      <c r="S385" s="208">
        <v>1</v>
      </c>
      <c r="T385" s="208">
        <v>2</v>
      </c>
      <c r="U385" s="208">
        <v>2</v>
      </c>
      <c r="V385" s="210">
        <v>2</v>
      </c>
      <c r="W385" s="210">
        <v>2</v>
      </c>
      <c r="X385" s="64"/>
      <c r="Y385" s="64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66"/>
      <c r="AS385" s="66"/>
      <c r="AT385" s="66"/>
      <c r="AU385" s="66"/>
      <c r="AV385" s="66"/>
      <c r="AW385" s="66"/>
      <c r="AX385" s="66"/>
      <c r="AY385" s="66"/>
      <c r="AZ385" s="65"/>
      <c r="BA385" s="65"/>
      <c r="BB385" s="66"/>
      <c r="BC385" s="66"/>
      <c r="BD385" s="66"/>
      <c r="BE385" s="66"/>
      <c r="BF385" s="66"/>
      <c r="BG385" s="66"/>
      <c r="BH385" s="66"/>
      <c r="BI385" s="66"/>
      <c r="BJ385" s="66"/>
      <c r="BK385" s="66"/>
      <c r="BL385" s="66"/>
      <c r="BM385" s="66"/>
      <c r="BN385" s="66"/>
      <c r="BO385" s="66"/>
      <c r="BP385" s="66"/>
      <c r="BQ385" s="66"/>
      <c r="BR385" s="129"/>
      <c r="BS385" s="66"/>
      <c r="BT385" s="66"/>
      <c r="BU385" s="66"/>
      <c r="BV385" s="66"/>
      <c r="BW385" s="66"/>
      <c r="BX385" s="66"/>
      <c r="BY385" s="66"/>
      <c r="BZ385" s="66"/>
      <c r="CA385" s="66"/>
      <c r="CB385" s="66"/>
      <c r="CC385" s="66"/>
      <c r="CD385" s="66"/>
      <c r="CE385" s="66"/>
      <c r="CF385" s="66"/>
      <c r="CG385" s="66"/>
      <c r="CH385" s="66"/>
      <c r="CI385" s="65"/>
    </row>
    <row r="386" spans="2:87" ht="30" customHeight="1">
      <c r="B386" s="195">
        <v>481</v>
      </c>
      <c r="C386" s="196">
        <v>44753</v>
      </c>
      <c r="D386" s="195" t="s">
        <v>134</v>
      </c>
      <c r="E386" s="195" t="s">
        <v>95</v>
      </c>
      <c r="F386" s="195" t="s">
        <v>97</v>
      </c>
      <c r="G386" s="195" t="s">
        <v>136</v>
      </c>
      <c r="H386" s="197" t="s">
        <v>85</v>
      </c>
      <c r="I386" s="207">
        <v>5</v>
      </c>
      <c r="J386" s="208">
        <v>4</v>
      </c>
      <c r="K386" s="208">
        <v>3</v>
      </c>
      <c r="L386" s="208">
        <v>5</v>
      </c>
      <c r="M386" s="208">
        <v>5</v>
      </c>
      <c r="N386" s="208">
        <v>3</v>
      </c>
      <c r="O386" s="207">
        <v>4</v>
      </c>
      <c r="P386" s="209">
        <v>4</v>
      </c>
      <c r="Q386" s="207">
        <v>5</v>
      </c>
      <c r="R386" s="209">
        <v>4</v>
      </c>
      <c r="S386" s="208">
        <v>5</v>
      </c>
      <c r="T386" s="208">
        <v>4</v>
      </c>
      <c r="U386" s="208">
        <v>5</v>
      </c>
      <c r="V386" s="210">
        <v>4</v>
      </c>
      <c r="W386" s="210">
        <v>4</v>
      </c>
      <c r="X386" s="64"/>
      <c r="Y386" s="64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66"/>
      <c r="AS386" s="66"/>
      <c r="AT386" s="66"/>
      <c r="AU386" s="66"/>
      <c r="AV386" s="66"/>
      <c r="AW386" s="66"/>
      <c r="AX386" s="66"/>
      <c r="AY386" s="66"/>
      <c r="AZ386" s="65"/>
      <c r="BA386" s="65"/>
      <c r="BB386" s="66"/>
      <c r="BC386" s="66"/>
      <c r="BD386" s="66"/>
      <c r="BE386" s="66"/>
      <c r="BF386" s="66"/>
      <c r="BG386" s="66"/>
      <c r="BH386" s="66"/>
      <c r="BI386" s="66"/>
      <c r="BJ386" s="66"/>
      <c r="BK386" s="66"/>
      <c r="BL386" s="66"/>
      <c r="BM386" s="66"/>
      <c r="BN386" s="66"/>
      <c r="BO386" s="66"/>
      <c r="BP386" s="66"/>
      <c r="BQ386" s="66"/>
      <c r="BR386" s="129"/>
      <c r="BS386" s="66"/>
      <c r="BT386" s="66"/>
      <c r="BU386" s="66"/>
      <c r="BV386" s="66"/>
      <c r="BW386" s="66"/>
      <c r="BX386" s="66"/>
      <c r="BY386" s="66"/>
      <c r="BZ386" s="66"/>
      <c r="CA386" s="66"/>
      <c r="CB386" s="66"/>
      <c r="CC386" s="66"/>
      <c r="CD386" s="66"/>
      <c r="CE386" s="66"/>
      <c r="CF386" s="66"/>
      <c r="CG386" s="66"/>
      <c r="CH386" s="66"/>
      <c r="CI386" s="65"/>
    </row>
    <row r="387" spans="2:87" ht="30" customHeight="1">
      <c r="B387" s="195">
        <v>484</v>
      </c>
      <c r="C387" s="196">
        <v>44753</v>
      </c>
      <c r="D387" s="195" t="s">
        <v>135</v>
      </c>
      <c r="E387" s="195" t="s">
        <v>95</v>
      </c>
      <c r="F387" s="195" t="s">
        <v>98</v>
      </c>
      <c r="G387" s="195" t="s">
        <v>22</v>
      </c>
      <c r="H387" s="197" t="s">
        <v>67</v>
      </c>
      <c r="I387" s="207">
        <v>4</v>
      </c>
      <c r="J387" s="208">
        <v>4</v>
      </c>
      <c r="K387" s="208">
        <v>5</v>
      </c>
      <c r="L387" s="208"/>
      <c r="M387" s="208">
        <v>5</v>
      </c>
      <c r="N387" s="208">
        <v>4</v>
      </c>
      <c r="O387" s="207">
        <v>4</v>
      </c>
      <c r="P387" s="209">
        <v>3</v>
      </c>
      <c r="Q387" s="207">
        <v>4</v>
      </c>
      <c r="R387" s="209">
        <v>4</v>
      </c>
      <c r="S387" s="208">
        <v>4</v>
      </c>
      <c r="T387" s="208">
        <v>4</v>
      </c>
      <c r="U387" s="208">
        <v>4</v>
      </c>
      <c r="V387" s="210">
        <v>4</v>
      </c>
      <c r="W387" s="210">
        <v>4</v>
      </c>
      <c r="X387" s="64"/>
      <c r="Y387" s="64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66"/>
      <c r="AS387" s="66"/>
      <c r="AT387" s="66"/>
      <c r="AU387" s="66"/>
      <c r="AV387" s="66"/>
      <c r="AW387" s="66"/>
      <c r="AX387" s="66"/>
      <c r="AY387" s="66"/>
      <c r="AZ387" s="65"/>
      <c r="BA387" s="65"/>
      <c r="BB387" s="66"/>
      <c r="BC387" s="66"/>
      <c r="BD387" s="66"/>
      <c r="BE387" s="66"/>
      <c r="BF387" s="66"/>
      <c r="BG387" s="66"/>
      <c r="BH387" s="66"/>
      <c r="BI387" s="66"/>
      <c r="BJ387" s="66"/>
      <c r="BK387" s="66"/>
      <c r="BL387" s="66"/>
      <c r="BM387" s="66"/>
      <c r="BN387" s="66"/>
      <c r="BO387" s="66"/>
      <c r="BP387" s="66"/>
      <c r="BQ387" s="66"/>
      <c r="BR387" s="129"/>
      <c r="BS387" s="66"/>
      <c r="BT387" s="66"/>
      <c r="BU387" s="66"/>
      <c r="BV387" s="66"/>
      <c r="BW387" s="66"/>
      <c r="BX387" s="66"/>
      <c r="BY387" s="66"/>
      <c r="BZ387" s="66"/>
      <c r="CA387" s="66"/>
      <c r="CB387" s="66"/>
      <c r="CC387" s="66"/>
      <c r="CD387" s="66"/>
      <c r="CE387" s="66"/>
      <c r="CF387" s="66"/>
      <c r="CG387" s="66"/>
      <c r="CH387" s="66"/>
      <c r="CI387" s="65"/>
    </row>
    <row r="388" spans="2:87" ht="30" customHeight="1">
      <c r="B388" s="195">
        <v>485</v>
      </c>
      <c r="C388" s="196">
        <v>44753</v>
      </c>
      <c r="D388" s="195" t="s">
        <v>134</v>
      </c>
      <c r="E388" s="195" t="s">
        <v>94</v>
      </c>
      <c r="F388" s="195" t="s">
        <v>97</v>
      </c>
      <c r="G388" s="195" t="s">
        <v>24</v>
      </c>
      <c r="H388" s="197" t="s">
        <v>83</v>
      </c>
      <c r="I388" s="207">
        <v>5</v>
      </c>
      <c r="J388" s="208">
        <v>5</v>
      </c>
      <c r="K388" s="208"/>
      <c r="L388" s="208">
        <v>4</v>
      </c>
      <c r="M388" s="208">
        <v>3</v>
      </c>
      <c r="N388" s="208"/>
      <c r="O388" s="207">
        <v>3</v>
      </c>
      <c r="P388" s="209">
        <v>5</v>
      </c>
      <c r="Q388" s="207">
        <v>3</v>
      </c>
      <c r="R388" s="209">
        <v>2</v>
      </c>
      <c r="S388" s="208">
        <v>5</v>
      </c>
      <c r="T388" s="208">
        <v>3</v>
      </c>
      <c r="U388" s="208">
        <v>5</v>
      </c>
      <c r="V388" s="210">
        <v>3</v>
      </c>
      <c r="W388" s="210">
        <v>3</v>
      </c>
      <c r="X388" s="64"/>
      <c r="Y388" s="64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66"/>
      <c r="AS388" s="66"/>
      <c r="AT388" s="66"/>
      <c r="AU388" s="66"/>
      <c r="AV388" s="66"/>
      <c r="AW388" s="66"/>
      <c r="AX388" s="66"/>
      <c r="AY388" s="66"/>
      <c r="AZ388" s="65"/>
      <c r="BA388" s="65"/>
      <c r="BB388" s="66"/>
      <c r="BC388" s="66"/>
      <c r="BD388" s="66"/>
      <c r="BE388" s="66"/>
      <c r="BF388" s="66"/>
      <c r="BG388" s="66"/>
      <c r="BH388" s="66"/>
      <c r="BI388" s="66"/>
      <c r="BJ388" s="66"/>
      <c r="BK388" s="66"/>
      <c r="BL388" s="66"/>
      <c r="BM388" s="66"/>
      <c r="BN388" s="66"/>
      <c r="BO388" s="66"/>
      <c r="BP388" s="66"/>
      <c r="BQ388" s="66"/>
      <c r="BR388" s="129"/>
      <c r="BS388" s="66"/>
      <c r="BT388" s="66"/>
      <c r="BU388" s="66"/>
      <c r="BV388" s="66"/>
      <c r="BW388" s="66"/>
      <c r="BX388" s="66"/>
      <c r="BY388" s="66"/>
      <c r="BZ388" s="66"/>
      <c r="CA388" s="66"/>
      <c r="CB388" s="66"/>
      <c r="CC388" s="66"/>
      <c r="CD388" s="66"/>
      <c r="CE388" s="66"/>
      <c r="CF388" s="66"/>
      <c r="CG388" s="66"/>
      <c r="CH388" s="66"/>
      <c r="CI388" s="65"/>
    </row>
    <row r="389" spans="2:87" ht="30" customHeight="1">
      <c r="B389" s="195">
        <v>487</v>
      </c>
      <c r="C389" s="196">
        <v>44753</v>
      </c>
      <c r="D389" s="195" t="s">
        <v>133</v>
      </c>
      <c r="E389" s="195" t="s">
        <v>95</v>
      </c>
      <c r="F389" s="195" t="s">
        <v>97</v>
      </c>
      <c r="G389" s="195" t="s">
        <v>160</v>
      </c>
      <c r="H389" s="197" t="s">
        <v>68</v>
      </c>
      <c r="I389" s="207">
        <v>5</v>
      </c>
      <c r="J389" s="208"/>
      <c r="K389" s="208"/>
      <c r="L389" s="208">
        <v>5</v>
      </c>
      <c r="M389" s="208">
        <v>5</v>
      </c>
      <c r="N389" s="208"/>
      <c r="O389" s="207">
        <v>5</v>
      </c>
      <c r="P389" s="209">
        <v>5</v>
      </c>
      <c r="Q389" s="207">
        <v>5</v>
      </c>
      <c r="R389" s="209"/>
      <c r="S389" s="208">
        <v>5</v>
      </c>
      <c r="T389" s="208">
        <v>5</v>
      </c>
      <c r="U389" s="208">
        <v>5</v>
      </c>
      <c r="V389" s="210">
        <v>5</v>
      </c>
      <c r="W389" s="210">
        <v>5</v>
      </c>
      <c r="X389" s="64"/>
      <c r="Y389" s="64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66"/>
      <c r="AS389" s="66"/>
      <c r="AT389" s="66"/>
      <c r="AU389" s="66"/>
      <c r="AV389" s="66"/>
      <c r="AW389" s="66"/>
      <c r="AX389" s="66"/>
      <c r="AY389" s="66"/>
      <c r="AZ389" s="65"/>
      <c r="BA389" s="65"/>
      <c r="BB389" s="66"/>
      <c r="BC389" s="66"/>
      <c r="BD389" s="66"/>
      <c r="BE389" s="66"/>
      <c r="BF389" s="66"/>
      <c r="BG389" s="66"/>
      <c r="BH389" s="66"/>
      <c r="BI389" s="66"/>
      <c r="BJ389" s="66"/>
      <c r="BK389" s="66"/>
      <c r="BL389" s="66"/>
      <c r="BM389" s="66"/>
      <c r="BN389" s="66"/>
      <c r="BO389" s="66"/>
      <c r="BP389" s="66"/>
      <c r="BQ389" s="66"/>
      <c r="BR389" s="129"/>
      <c r="BS389" s="66"/>
      <c r="BT389" s="66"/>
      <c r="BU389" s="66"/>
      <c r="BV389" s="66"/>
      <c r="BW389" s="66"/>
      <c r="BX389" s="66"/>
      <c r="BY389" s="66"/>
      <c r="BZ389" s="66"/>
      <c r="CA389" s="66"/>
      <c r="CB389" s="66"/>
      <c r="CC389" s="66"/>
      <c r="CD389" s="66"/>
      <c r="CE389" s="66"/>
      <c r="CF389" s="66"/>
      <c r="CG389" s="66"/>
      <c r="CH389" s="66"/>
      <c r="CI389" s="65"/>
    </row>
    <row r="390" spans="2:87" ht="30" customHeight="1">
      <c r="B390" s="195">
        <v>488</v>
      </c>
      <c r="C390" s="196">
        <v>44753</v>
      </c>
      <c r="D390" s="195" t="s">
        <v>134</v>
      </c>
      <c r="E390" s="195" t="s">
        <v>94</v>
      </c>
      <c r="F390" s="195" t="s">
        <v>96</v>
      </c>
      <c r="G390" s="195" t="s">
        <v>38</v>
      </c>
      <c r="H390" s="197" t="s">
        <v>88</v>
      </c>
      <c r="I390" s="207">
        <v>5</v>
      </c>
      <c r="J390" s="208">
        <v>5</v>
      </c>
      <c r="K390" s="208">
        <v>5</v>
      </c>
      <c r="L390" s="208">
        <v>5</v>
      </c>
      <c r="M390" s="208">
        <v>4</v>
      </c>
      <c r="N390" s="208">
        <v>4</v>
      </c>
      <c r="O390" s="207">
        <v>5</v>
      </c>
      <c r="P390" s="209">
        <v>4</v>
      </c>
      <c r="Q390" s="207">
        <v>5</v>
      </c>
      <c r="R390" s="209">
        <v>3</v>
      </c>
      <c r="S390" s="208">
        <v>5</v>
      </c>
      <c r="T390" s="208">
        <v>5</v>
      </c>
      <c r="U390" s="208">
        <v>5</v>
      </c>
      <c r="V390" s="210">
        <v>5</v>
      </c>
      <c r="W390" s="210">
        <v>5</v>
      </c>
      <c r="X390" s="64"/>
      <c r="Y390" s="64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66"/>
      <c r="AS390" s="66"/>
      <c r="AT390" s="66"/>
      <c r="AU390" s="66"/>
      <c r="AV390" s="66"/>
      <c r="AW390" s="66"/>
      <c r="AX390" s="66"/>
      <c r="AY390" s="66"/>
      <c r="AZ390" s="65"/>
      <c r="BA390" s="65"/>
      <c r="BB390" s="66"/>
      <c r="BC390" s="66"/>
      <c r="BD390" s="66"/>
      <c r="BE390" s="66"/>
      <c r="BF390" s="66"/>
      <c r="BG390" s="66"/>
      <c r="BH390" s="66"/>
      <c r="BI390" s="66"/>
      <c r="BJ390" s="66"/>
      <c r="BK390" s="66"/>
      <c r="BL390" s="66"/>
      <c r="BM390" s="66"/>
      <c r="BN390" s="66"/>
      <c r="BO390" s="66"/>
      <c r="BP390" s="66"/>
      <c r="BQ390" s="66"/>
      <c r="BR390" s="129"/>
      <c r="BS390" s="66"/>
      <c r="BT390" s="66"/>
      <c r="BU390" s="66"/>
      <c r="BV390" s="66"/>
      <c r="BW390" s="66"/>
      <c r="BX390" s="66"/>
      <c r="BY390" s="66"/>
      <c r="BZ390" s="66"/>
      <c r="CA390" s="66"/>
      <c r="CB390" s="66"/>
      <c r="CC390" s="66"/>
      <c r="CD390" s="66"/>
      <c r="CE390" s="66"/>
      <c r="CF390" s="66"/>
      <c r="CG390" s="66"/>
      <c r="CH390" s="66"/>
      <c r="CI390" s="65"/>
    </row>
    <row r="391" spans="2:87" ht="30" customHeight="1">
      <c r="B391" s="195">
        <v>489</v>
      </c>
      <c r="C391" s="196">
        <v>44754</v>
      </c>
      <c r="D391" s="195" t="s">
        <v>134</v>
      </c>
      <c r="E391" s="195" t="s">
        <v>94</v>
      </c>
      <c r="F391" s="195" t="s">
        <v>97</v>
      </c>
      <c r="G391" s="195" t="s">
        <v>26</v>
      </c>
      <c r="H391" s="197" t="s">
        <v>71</v>
      </c>
      <c r="I391" s="207">
        <v>5</v>
      </c>
      <c r="J391" s="208">
        <v>5</v>
      </c>
      <c r="K391" s="208">
        <v>5</v>
      </c>
      <c r="L391" s="208">
        <v>5</v>
      </c>
      <c r="M391" s="208">
        <v>5</v>
      </c>
      <c r="N391" s="208">
        <v>5</v>
      </c>
      <c r="O391" s="207">
        <v>5</v>
      </c>
      <c r="P391" s="209">
        <v>5</v>
      </c>
      <c r="Q391" s="207">
        <v>5</v>
      </c>
      <c r="R391" s="209">
        <v>5</v>
      </c>
      <c r="S391" s="208">
        <v>5</v>
      </c>
      <c r="T391" s="208">
        <v>5</v>
      </c>
      <c r="U391" s="208">
        <v>5</v>
      </c>
      <c r="V391" s="210">
        <v>5</v>
      </c>
      <c r="W391" s="210">
        <v>5</v>
      </c>
      <c r="X391" s="64"/>
      <c r="Y391" s="64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66"/>
      <c r="AS391" s="66"/>
      <c r="AT391" s="66"/>
      <c r="AU391" s="66"/>
      <c r="AV391" s="66"/>
      <c r="AW391" s="66"/>
      <c r="AX391" s="66"/>
      <c r="AY391" s="66"/>
      <c r="AZ391" s="65"/>
      <c r="BA391" s="65"/>
      <c r="BB391" s="66"/>
      <c r="BC391" s="66"/>
      <c r="BD391" s="66"/>
      <c r="BE391" s="66"/>
      <c r="BF391" s="66"/>
      <c r="BG391" s="66"/>
      <c r="BH391" s="66"/>
      <c r="BI391" s="66"/>
      <c r="BJ391" s="66"/>
      <c r="BK391" s="66"/>
      <c r="BL391" s="66"/>
      <c r="BM391" s="66"/>
      <c r="BN391" s="66"/>
      <c r="BO391" s="66"/>
      <c r="BP391" s="66"/>
      <c r="BQ391" s="66"/>
      <c r="BR391" s="129"/>
      <c r="BS391" s="66"/>
      <c r="BT391" s="66"/>
      <c r="BU391" s="66"/>
      <c r="BV391" s="66"/>
      <c r="BW391" s="66"/>
      <c r="BX391" s="66"/>
      <c r="BY391" s="66"/>
      <c r="BZ391" s="66"/>
      <c r="CA391" s="66"/>
      <c r="CB391" s="66"/>
      <c r="CC391" s="66"/>
      <c r="CD391" s="66"/>
      <c r="CE391" s="66"/>
      <c r="CF391" s="66"/>
      <c r="CG391" s="66"/>
      <c r="CH391" s="66"/>
      <c r="CI391" s="65"/>
    </row>
    <row r="392" spans="2:87" ht="30" customHeight="1">
      <c r="B392" s="195">
        <v>490</v>
      </c>
      <c r="C392" s="196">
        <v>44754</v>
      </c>
      <c r="D392" s="195" t="s">
        <v>134</v>
      </c>
      <c r="E392" s="195" t="s">
        <v>94</v>
      </c>
      <c r="F392" s="195" t="s">
        <v>96</v>
      </c>
      <c r="G392" s="195" t="s">
        <v>159</v>
      </c>
      <c r="H392" s="197" t="s">
        <v>64</v>
      </c>
      <c r="I392" s="207">
        <v>3</v>
      </c>
      <c r="J392" s="208">
        <v>4</v>
      </c>
      <c r="K392" s="208">
        <v>4</v>
      </c>
      <c r="L392" s="208">
        <v>4</v>
      </c>
      <c r="M392" s="208"/>
      <c r="N392" s="208"/>
      <c r="O392" s="207"/>
      <c r="P392" s="209"/>
      <c r="Q392" s="207"/>
      <c r="R392" s="209"/>
      <c r="S392" s="208"/>
      <c r="T392" s="208"/>
      <c r="U392" s="208"/>
      <c r="V392" s="210"/>
      <c r="W392" s="210"/>
      <c r="X392" s="64"/>
      <c r="Y392" s="64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66"/>
      <c r="AS392" s="66"/>
      <c r="AT392" s="66"/>
      <c r="AU392" s="66"/>
      <c r="AV392" s="66"/>
      <c r="AW392" s="66"/>
      <c r="AX392" s="66"/>
      <c r="AY392" s="66"/>
      <c r="AZ392" s="65"/>
      <c r="BA392" s="65"/>
      <c r="BB392" s="66"/>
      <c r="BC392" s="66"/>
      <c r="BD392" s="66"/>
      <c r="BE392" s="66"/>
      <c r="BF392" s="66"/>
      <c r="BG392" s="66"/>
      <c r="BH392" s="66"/>
      <c r="BI392" s="66"/>
      <c r="BJ392" s="66"/>
      <c r="BK392" s="66"/>
      <c r="BL392" s="66"/>
      <c r="BM392" s="66"/>
      <c r="BN392" s="66"/>
      <c r="BO392" s="66"/>
      <c r="BP392" s="66"/>
      <c r="BQ392" s="66"/>
      <c r="BR392" s="129"/>
      <c r="BS392" s="66"/>
      <c r="BT392" s="66"/>
      <c r="BU392" s="66"/>
      <c r="BV392" s="66"/>
      <c r="BW392" s="66"/>
      <c r="BX392" s="66"/>
      <c r="BY392" s="66"/>
      <c r="BZ392" s="66"/>
      <c r="CA392" s="66"/>
      <c r="CB392" s="66"/>
      <c r="CC392" s="66"/>
      <c r="CD392" s="66"/>
      <c r="CE392" s="66"/>
      <c r="CF392" s="66"/>
      <c r="CG392" s="66"/>
      <c r="CH392" s="66"/>
      <c r="CI392" s="65"/>
    </row>
    <row r="393" spans="2:87" ht="30" customHeight="1">
      <c r="B393" s="195">
        <v>491</v>
      </c>
      <c r="C393" s="196">
        <v>44754</v>
      </c>
      <c r="D393" s="195" t="s">
        <v>134</v>
      </c>
      <c r="E393" s="195" t="s">
        <v>95</v>
      </c>
      <c r="F393" s="195" t="s">
        <v>96</v>
      </c>
      <c r="G393" s="195" t="s">
        <v>136</v>
      </c>
      <c r="H393" s="197" t="s">
        <v>85</v>
      </c>
      <c r="I393" s="207">
        <v>4</v>
      </c>
      <c r="J393" s="208">
        <v>4</v>
      </c>
      <c r="K393" s="208">
        <v>4</v>
      </c>
      <c r="L393" s="208">
        <v>4</v>
      </c>
      <c r="M393" s="208">
        <v>4</v>
      </c>
      <c r="N393" s="208">
        <v>4</v>
      </c>
      <c r="O393" s="207">
        <v>4</v>
      </c>
      <c r="P393" s="209">
        <v>4</v>
      </c>
      <c r="Q393" s="207">
        <v>4</v>
      </c>
      <c r="R393" s="209">
        <v>3</v>
      </c>
      <c r="S393" s="208">
        <v>3</v>
      </c>
      <c r="T393" s="208">
        <v>3</v>
      </c>
      <c r="U393" s="208">
        <v>3</v>
      </c>
      <c r="V393" s="210">
        <v>4</v>
      </c>
      <c r="W393" s="210">
        <v>4</v>
      </c>
      <c r="X393" s="64"/>
      <c r="Y393" s="64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66"/>
      <c r="AS393" s="66"/>
      <c r="AT393" s="66"/>
      <c r="AU393" s="66"/>
      <c r="AV393" s="66"/>
      <c r="AW393" s="66"/>
      <c r="AX393" s="66"/>
      <c r="AY393" s="66"/>
      <c r="AZ393" s="65"/>
      <c r="BA393" s="65"/>
      <c r="BB393" s="66"/>
      <c r="BC393" s="66"/>
      <c r="BD393" s="66"/>
      <c r="BE393" s="66"/>
      <c r="BF393" s="66"/>
      <c r="BG393" s="66"/>
      <c r="BH393" s="66"/>
      <c r="BI393" s="66"/>
      <c r="BJ393" s="66"/>
      <c r="BK393" s="66"/>
      <c r="BL393" s="66"/>
      <c r="BM393" s="66"/>
      <c r="BN393" s="66"/>
      <c r="BO393" s="66"/>
      <c r="BP393" s="66"/>
      <c r="BQ393" s="66"/>
      <c r="BR393" s="129"/>
      <c r="BS393" s="66"/>
      <c r="BT393" s="66"/>
      <c r="BU393" s="66"/>
      <c r="BV393" s="66"/>
      <c r="BW393" s="66"/>
      <c r="BX393" s="66"/>
      <c r="BY393" s="66"/>
      <c r="BZ393" s="66"/>
      <c r="CA393" s="66"/>
      <c r="CB393" s="66"/>
      <c r="CC393" s="66"/>
      <c r="CD393" s="66"/>
      <c r="CE393" s="66"/>
      <c r="CF393" s="66"/>
      <c r="CG393" s="66"/>
      <c r="CH393" s="66"/>
      <c r="CI393" s="65"/>
    </row>
    <row r="394" spans="2:87" ht="30" customHeight="1">
      <c r="B394" s="195">
        <v>492</v>
      </c>
      <c r="C394" s="196">
        <v>44754</v>
      </c>
      <c r="D394" s="195" t="s">
        <v>134</v>
      </c>
      <c r="E394" s="195" t="s">
        <v>94</v>
      </c>
      <c r="F394" s="195" t="s">
        <v>97</v>
      </c>
      <c r="G394" s="195" t="s">
        <v>37</v>
      </c>
      <c r="H394" s="197" t="s">
        <v>87</v>
      </c>
      <c r="I394" s="207">
        <v>4</v>
      </c>
      <c r="J394" s="208">
        <v>3</v>
      </c>
      <c r="K394" s="208"/>
      <c r="L394" s="208">
        <v>4</v>
      </c>
      <c r="M394" s="208">
        <v>5</v>
      </c>
      <c r="N394" s="208">
        <v>2</v>
      </c>
      <c r="O394" s="207">
        <v>3</v>
      </c>
      <c r="P394" s="209">
        <v>3</v>
      </c>
      <c r="Q394" s="207"/>
      <c r="R394" s="209"/>
      <c r="S394" s="208">
        <v>2</v>
      </c>
      <c r="T394" s="208">
        <v>5</v>
      </c>
      <c r="U394" s="208">
        <v>5</v>
      </c>
      <c r="V394" s="210">
        <v>5</v>
      </c>
      <c r="W394" s="210">
        <v>4</v>
      </c>
      <c r="X394" s="64"/>
      <c r="Y394" s="64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66"/>
      <c r="AS394" s="66"/>
      <c r="AT394" s="66"/>
      <c r="AU394" s="66"/>
      <c r="AV394" s="66"/>
      <c r="AW394" s="66"/>
      <c r="AX394" s="66"/>
      <c r="AY394" s="66"/>
      <c r="AZ394" s="65"/>
      <c r="BA394" s="65"/>
      <c r="BB394" s="66"/>
      <c r="BC394" s="66"/>
      <c r="BD394" s="66"/>
      <c r="BE394" s="66"/>
      <c r="BF394" s="66"/>
      <c r="BG394" s="66"/>
      <c r="BH394" s="66"/>
      <c r="BI394" s="66"/>
      <c r="BJ394" s="66"/>
      <c r="BK394" s="66"/>
      <c r="BL394" s="66"/>
      <c r="BM394" s="66"/>
      <c r="BN394" s="66"/>
      <c r="BO394" s="66"/>
      <c r="BP394" s="66"/>
      <c r="BQ394" s="66"/>
      <c r="BR394" s="129"/>
      <c r="BS394" s="66"/>
      <c r="BT394" s="66"/>
      <c r="BU394" s="66"/>
      <c r="BV394" s="66"/>
      <c r="BW394" s="66"/>
      <c r="BX394" s="66"/>
      <c r="BY394" s="66"/>
      <c r="BZ394" s="66"/>
      <c r="CA394" s="66"/>
      <c r="CB394" s="66"/>
      <c r="CC394" s="66"/>
      <c r="CD394" s="66"/>
      <c r="CE394" s="66"/>
      <c r="CF394" s="66"/>
      <c r="CG394" s="66"/>
      <c r="CH394" s="66"/>
      <c r="CI394" s="65"/>
    </row>
    <row r="395" spans="2:87" ht="30" customHeight="1">
      <c r="B395" s="195">
        <v>493</v>
      </c>
      <c r="C395" s="196">
        <v>44754</v>
      </c>
      <c r="D395" s="195" t="s">
        <v>134</v>
      </c>
      <c r="E395" s="195" t="s">
        <v>95</v>
      </c>
      <c r="F395" s="195" t="s">
        <v>97</v>
      </c>
      <c r="G395" s="195" t="s">
        <v>34</v>
      </c>
      <c r="H395" s="197" t="s">
        <v>72</v>
      </c>
      <c r="I395" s="207">
        <v>4</v>
      </c>
      <c r="J395" s="208">
        <v>4</v>
      </c>
      <c r="K395" s="208">
        <v>4</v>
      </c>
      <c r="L395" s="208">
        <v>4</v>
      </c>
      <c r="M395" s="208">
        <v>4</v>
      </c>
      <c r="N395" s="208">
        <v>2</v>
      </c>
      <c r="O395" s="207">
        <v>4</v>
      </c>
      <c r="P395" s="209">
        <v>4</v>
      </c>
      <c r="Q395" s="207">
        <v>4</v>
      </c>
      <c r="R395" s="209">
        <v>3</v>
      </c>
      <c r="S395" s="208">
        <v>4</v>
      </c>
      <c r="T395" s="208">
        <v>4</v>
      </c>
      <c r="U395" s="208">
        <v>4</v>
      </c>
      <c r="V395" s="210">
        <v>4</v>
      </c>
      <c r="W395" s="210">
        <v>4</v>
      </c>
      <c r="X395" s="64"/>
      <c r="Y395" s="64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66"/>
      <c r="AS395" s="66"/>
      <c r="AT395" s="66"/>
      <c r="AU395" s="66"/>
      <c r="AV395" s="66"/>
      <c r="AW395" s="66"/>
      <c r="AX395" s="66"/>
      <c r="AY395" s="66"/>
      <c r="AZ395" s="65"/>
      <c r="BA395" s="65"/>
      <c r="BB395" s="66"/>
      <c r="BC395" s="66"/>
      <c r="BD395" s="66"/>
      <c r="BE395" s="66"/>
      <c r="BF395" s="66"/>
      <c r="BG395" s="66"/>
      <c r="BH395" s="66"/>
      <c r="BI395" s="66"/>
      <c r="BJ395" s="66"/>
      <c r="BK395" s="66"/>
      <c r="BL395" s="66"/>
      <c r="BM395" s="66"/>
      <c r="BN395" s="66"/>
      <c r="BO395" s="66"/>
      <c r="BP395" s="66"/>
      <c r="BQ395" s="66"/>
      <c r="BR395" s="129"/>
      <c r="BS395" s="66"/>
      <c r="BT395" s="66"/>
      <c r="BU395" s="66"/>
      <c r="BV395" s="66"/>
      <c r="BW395" s="66"/>
      <c r="BX395" s="66"/>
      <c r="BY395" s="66"/>
      <c r="BZ395" s="66"/>
      <c r="CA395" s="66"/>
      <c r="CB395" s="66"/>
      <c r="CC395" s="66"/>
      <c r="CD395" s="66"/>
      <c r="CE395" s="66"/>
      <c r="CF395" s="66"/>
      <c r="CG395" s="66"/>
      <c r="CH395" s="66"/>
      <c r="CI395" s="65"/>
    </row>
    <row r="396" spans="2:87" ht="30" customHeight="1">
      <c r="B396" s="195">
        <v>494</v>
      </c>
      <c r="C396" s="196">
        <v>44754</v>
      </c>
      <c r="D396" s="195" t="s">
        <v>134</v>
      </c>
      <c r="E396" s="195" t="s">
        <v>94</v>
      </c>
      <c r="F396" s="195" t="s">
        <v>97</v>
      </c>
      <c r="G396" s="195" t="s">
        <v>30</v>
      </c>
      <c r="H396" s="197" t="s">
        <v>81</v>
      </c>
      <c r="I396" s="207">
        <v>4</v>
      </c>
      <c r="J396" s="208">
        <v>4</v>
      </c>
      <c r="K396" s="208">
        <v>4</v>
      </c>
      <c r="L396" s="208">
        <v>3</v>
      </c>
      <c r="M396" s="208">
        <v>2</v>
      </c>
      <c r="N396" s="208">
        <v>4</v>
      </c>
      <c r="O396" s="207"/>
      <c r="P396" s="209"/>
      <c r="Q396" s="207"/>
      <c r="R396" s="209"/>
      <c r="S396" s="208">
        <v>3</v>
      </c>
      <c r="T396" s="208">
        <v>4</v>
      </c>
      <c r="U396" s="208"/>
      <c r="V396" s="210">
        <v>4</v>
      </c>
      <c r="W396" s="210">
        <v>3</v>
      </c>
      <c r="X396" s="64"/>
      <c r="Y396" s="64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66"/>
      <c r="AS396" s="66"/>
      <c r="AT396" s="66"/>
      <c r="AU396" s="66"/>
      <c r="AV396" s="66"/>
      <c r="AW396" s="66"/>
      <c r="AX396" s="66"/>
      <c r="AY396" s="66"/>
      <c r="AZ396" s="65"/>
      <c r="BA396" s="65"/>
      <c r="BB396" s="66"/>
      <c r="BC396" s="66"/>
      <c r="BD396" s="66"/>
      <c r="BE396" s="66"/>
      <c r="BF396" s="66"/>
      <c r="BG396" s="66"/>
      <c r="BH396" s="66"/>
      <c r="BI396" s="66"/>
      <c r="BJ396" s="66"/>
      <c r="BK396" s="66"/>
      <c r="BL396" s="66"/>
      <c r="BM396" s="66"/>
      <c r="BN396" s="66"/>
      <c r="BO396" s="66"/>
      <c r="BP396" s="66"/>
      <c r="BQ396" s="66"/>
      <c r="BR396" s="129"/>
      <c r="BS396" s="66"/>
      <c r="BT396" s="66"/>
      <c r="BU396" s="66"/>
      <c r="BV396" s="66"/>
      <c r="BW396" s="66"/>
      <c r="BX396" s="66"/>
      <c r="BY396" s="66"/>
      <c r="BZ396" s="66"/>
      <c r="CA396" s="66"/>
      <c r="CB396" s="66"/>
      <c r="CC396" s="66"/>
      <c r="CD396" s="66"/>
      <c r="CE396" s="66"/>
      <c r="CF396" s="66"/>
      <c r="CG396" s="66"/>
      <c r="CH396" s="66"/>
      <c r="CI396" s="65"/>
    </row>
    <row r="397" spans="2:87" ht="30" customHeight="1">
      <c r="B397" s="195">
        <v>495</v>
      </c>
      <c r="C397" s="196">
        <v>44754</v>
      </c>
      <c r="D397" s="195" t="s">
        <v>134</v>
      </c>
      <c r="E397" s="195" t="s">
        <v>94</v>
      </c>
      <c r="F397" s="195" t="s">
        <v>96</v>
      </c>
      <c r="G397" s="195" t="s">
        <v>32</v>
      </c>
      <c r="H397" s="197" t="s">
        <v>61</v>
      </c>
      <c r="I397" s="207">
        <v>4</v>
      </c>
      <c r="J397" s="208">
        <v>4</v>
      </c>
      <c r="K397" s="208">
        <v>3</v>
      </c>
      <c r="L397" s="208">
        <v>4</v>
      </c>
      <c r="M397" s="208">
        <v>4</v>
      </c>
      <c r="N397" s="208">
        <v>2</v>
      </c>
      <c r="O397" s="207">
        <v>4</v>
      </c>
      <c r="P397" s="209">
        <v>4</v>
      </c>
      <c r="Q397" s="207">
        <v>4</v>
      </c>
      <c r="R397" s="209">
        <v>4</v>
      </c>
      <c r="S397" s="208">
        <v>5</v>
      </c>
      <c r="T397" s="208">
        <v>5</v>
      </c>
      <c r="U397" s="208">
        <v>4</v>
      </c>
      <c r="V397" s="210">
        <v>4</v>
      </c>
      <c r="W397" s="210"/>
      <c r="X397" s="64"/>
      <c r="Y397" s="64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66"/>
      <c r="AS397" s="66"/>
      <c r="AT397" s="66"/>
      <c r="AU397" s="66"/>
      <c r="AV397" s="66"/>
      <c r="AW397" s="66"/>
      <c r="AX397" s="66"/>
      <c r="AY397" s="66"/>
      <c r="AZ397" s="65"/>
      <c r="BA397" s="65"/>
      <c r="BB397" s="66"/>
      <c r="BC397" s="66"/>
      <c r="BD397" s="66"/>
      <c r="BE397" s="66"/>
      <c r="BF397" s="66"/>
      <c r="BG397" s="66"/>
      <c r="BH397" s="66"/>
      <c r="BI397" s="66"/>
      <c r="BJ397" s="66"/>
      <c r="BK397" s="66"/>
      <c r="BL397" s="66"/>
      <c r="BM397" s="66"/>
      <c r="BN397" s="66"/>
      <c r="BO397" s="66"/>
      <c r="BP397" s="66"/>
      <c r="BQ397" s="66"/>
      <c r="BR397" s="129"/>
      <c r="BS397" s="66"/>
      <c r="BT397" s="66"/>
      <c r="BU397" s="66"/>
      <c r="BV397" s="66"/>
      <c r="BW397" s="66"/>
      <c r="BX397" s="66"/>
      <c r="BY397" s="66"/>
      <c r="BZ397" s="66"/>
      <c r="CA397" s="66"/>
      <c r="CB397" s="66"/>
      <c r="CC397" s="66"/>
      <c r="CD397" s="66"/>
      <c r="CE397" s="66"/>
      <c r="CF397" s="66"/>
      <c r="CG397" s="66"/>
      <c r="CH397" s="66"/>
      <c r="CI397" s="65"/>
    </row>
    <row r="398" spans="2:87" ht="30" customHeight="1">
      <c r="B398" s="195">
        <v>496</v>
      </c>
      <c r="C398" s="196">
        <v>44754</v>
      </c>
      <c r="D398" s="195" t="s">
        <v>135</v>
      </c>
      <c r="E398" s="195" t="s">
        <v>95</v>
      </c>
      <c r="F398" s="195" t="s">
        <v>97</v>
      </c>
      <c r="G398" s="195" t="s">
        <v>32</v>
      </c>
      <c r="H398" s="197" t="s">
        <v>61</v>
      </c>
      <c r="I398" s="207">
        <v>3</v>
      </c>
      <c r="J398" s="208">
        <v>4</v>
      </c>
      <c r="K398" s="208">
        <v>3</v>
      </c>
      <c r="L398" s="208">
        <v>3</v>
      </c>
      <c r="M398" s="208">
        <v>5</v>
      </c>
      <c r="N398" s="208">
        <v>4</v>
      </c>
      <c r="O398" s="207">
        <v>3</v>
      </c>
      <c r="P398" s="209">
        <v>3</v>
      </c>
      <c r="Q398" s="207">
        <v>3</v>
      </c>
      <c r="R398" s="209">
        <v>3</v>
      </c>
      <c r="S398" s="208">
        <v>4</v>
      </c>
      <c r="T398" s="208">
        <v>3</v>
      </c>
      <c r="U398" s="208">
        <v>3</v>
      </c>
      <c r="V398" s="210">
        <v>4</v>
      </c>
      <c r="W398" s="210">
        <v>4</v>
      </c>
      <c r="X398" s="64"/>
      <c r="Y398" s="64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66"/>
      <c r="AS398" s="66"/>
      <c r="AT398" s="66"/>
      <c r="AU398" s="66"/>
      <c r="AV398" s="66"/>
      <c r="AW398" s="66"/>
      <c r="AX398" s="66"/>
      <c r="AY398" s="66"/>
      <c r="AZ398" s="65"/>
      <c r="BA398" s="65"/>
      <c r="BB398" s="66"/>
      <c r="BC398" s="66"/>
      <c r="BD398" s="66"/>
      <c r="BE398" s="66"/>
      <c r="BF398" s="66"/>
      <c r="BG398" s="66"/>
      <c r="BH398" s="66"/>
      <c r="BI398" s="66"/>
      <c r="BJ398" s="66"/>
      <c r="BK398" s="66"/>
      <c r="BL398" s="66"/>
      <c r="BM398" s="66"/>
      <c r="BN398" s="66"/>
      <c r="BO398" s="66"/>
      <c r="BP398" s="66"/>
      <c r="BQ398" s="66"/>
      <c r="BR398" s="129"/>
      <c r="BS398" s="66"/>
      <c r="BT398" s="66"/>
      <c r="BU398" s="66"/>
      <c r="BV398" s="66"/>
      <c r="BW398" s="66"/>
      <c r="BX398" s="66"/>
      <c r="BY398" s="66"/>
      <c r="BZ398" s="66"/>
      <c r="CA398" s="66"/>
      <c r="CB398" s="66"/>
      <c r="CC398" s="66"/>
      <c r="CD398" s="66"/>
      <c r="CE398" s="66"/>
      <c r="CF398" s="66"/>
      <c r="CG398" s="66"/>
      <c r="CH398" s="66"/>
      <c r="CI398" s="65"/>
    </row>
    <row r="399" spans="2:87" ht="30" customHeight="1">
      <c r="B399" s="195">
        <v>497</v>
      </c>
      <c r="C399" s="196">
        <v>44754</v>
      </c>
      <c r="D399" s="195" t="s">
        <v>134</v>
      </c>
      <c r="E399" s="195" t="s">
        <v>95</v>
      </c>
      <c r="F399" s="195" t="s">
        <v>96</v>
      </c>
      <c r="G399" s="195" t="s">
        <v>137</v>
      </c>
      <c r="H399" s="197" t="s">
        <v>75</v>
      </c>
      <c r="I399" s="207">
        <v>4</v>
      </c>
      <c r="J399" s="208">
        <v>4</v>
      </c>
      <c r="K399" s="208">
        <v>4</v>
      </c>
      <c r="L399" s="208">
        <v>4</v>
      </c>
      <c r="M399" s="208">
        <v>4</v>
      </c>
      <c r="N399" s="208">
        <v>4</v>
      </c>
      <c r="O399" s="207">
        <v>4</v>
      </c>
      <c r="P399" s="209">
        <v>4</v>
      </c>
      <c r="Q399" s="207"/>
      <c r="R399" s="209"/>
      <c r="S399" s="208">
        <v>4</v>
      </c>
      <c r="T399" s="208">
        <v>4</v>
      </c>
      <c r="U399" s="208">
        <v>4</v>
      </c>
      <c r="V399" s="210">
        <v>5</v>
      </c>
      <c r="W399" s="210">
        <v>5</v>
      </c>
      <c r="X399" s="64"/>
      <c r="Y399" s="64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66"/>
      <c r="AS399" s="66"/>
      <c r="AT399" s="66"/>
      <c r="AU399" s="66"/>
      <c r="AV399" s="66"/>
      <c r="AW399" s="66"/>
      <c r="AX399" s="66"/>
      <c r="AY399" s="66"/>
      <c r="AZ399" s="65"/>
      <c r="BA399" s="65"/>
      <c r="BB399" s="66"/>
      <c r="BC399" s="66"/>
      <c r="BD399" s="66"/>
      <c r="BE399" s="66"/>
      <c r="BF399" s="66"/>
      <c r="BG399" s="66"/>
      <c r="BH399" s="66"/>
      <c r="BI399" s="66"/>
      <c r="BJ399" s="66"/>
      <c r="BK399" s="66"/>
      <c r="BL399" s="66"/>
      <c r="BM399" s="66"/>
      <c r="BN399" s="66"/>
      <c r="BO399" s="66"/>
      <c r="BP399" s="66"/>
      <c r="BQ399" s="66"/>
      <c r="BR399" s="129"/>
      <c r="BS399" s="66"/>
      <c r="BT399" s="66"/>
      <c r="BU399" s="66"/>
      <c r="BV399" s="66"/>
      <c r="BW399" s="66"/>
      <c r="BX399" s="66"/>
      <c r="BY399" s="66"/>
      <c r="BZ399" s="66"/>
      <c r="CA399" s="66"/>
      <c r="CB399" s="66"/>
      <c r="CC399" s="66"/>
      <c r="CD399" s="66"/>
      <c r="CE399" s="66"/>
      <c r="CF399" s="66"/>
      <c r="CG399" s="66"/>
      <c r="CH399" s="66"/>
      <c r="CI399" s="65"/>
    </row>
    <row r="400" spans="2:87" ht="30" customHeight="1">
      <c r="B400" s="195">
        <v>498</v>
      </c>
      <c r="C400" s="196">
        <v>44754</v>
      </c>
      <c r="D400" s="195" t="s">
        <v>134</v>
      </c>
      <c r="E400" s="195" t="s">
        <v>95</v>
      </c>
      <c r="F400" s="195" t="s">
        <v>96</v>
      </c>
      <c r="G400" s="195" t="s">
        <v>162</v>
      </c>
      <c r="H400" s="197" t="s">
        <v>163</v>
      </c>
      <c r="I400" s="207"/>
      <c r="J400" s="208"/>
      <c r="K400" s="208"/>
      <c r="L400" s="208"/>
      <c r="M400" s="208">
        <v>4</v>
      </c>
      <c r="N400" s="208"/>
      <c r="O400" s="207">
        <v>3</v>
      </c>
      <c r="P400" s="209">
        <v>4</v>
      </c>
      <c r="Q400" s="207">
        <v>5</v>
      </c>
      <c r="R400" s="209">
        <v>2</v>
      </c>
      <c r="S400" s="208">
        <v>4</v>
      </c>
      <c r="T400" s="208">
        <v>1</v>
      </c>
      <c r="U400" s="208">
        <v>1</v>
      </c>
      <c r="V400" s="210">
        <v>2</v>
      </c>
      <c r="W400" s="210">
        <v>4</v>
      </c>
      <c r="X400" s="64"/>
      <c r="Y400" s="64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66"/>
      <c r="AS400" s="66"/>
      <c r="AT400" s="66"/>
      <c r="AU400" s="66"/>
      <c r="AV400" s="66"/>
      <c r="AW400" s="66"/>
      <c r="AX400" s="66"/>
      <c r="AY400" s="66"/>
      <c r="AZ400" s="65"/>
      <c r="BA400" s="65"/>
      <c r="BB400" s="66"/>
      <c r="BC400" s="66"/>
      <c r="BD400" s="66"/>
      <c r="BE400" s="66"/>
      <c r="BF400" s="66"/>
      <c r="BG400" s="66"/>
      <c r="BH400" s="66"/>
      <c r="BI400" s="66"/>
      <c r="BJ400" s="66"/>
      <c r="BK400" s="66"/>
      <c r="BL400" s="66"/>
      <c r="BM400" s="66"/>
      <c r="BN400" s="66"/>
      <c r="BO400" s="66"/>
      <c r="BP400" s="66"/>
      <c r="BQ400" s="66"/>
      <c r="BR400" s="129"/>
      <c r="BS400" s="66"/>
      <c r="BT400" s="66"/>
      <c r="BU400" s="66"/>
      <c r="BV400" s="66"/>
      <c r="BW400" s="66"/>
      <c r="BX400" s="66"/>
      <c r="BY400" s="66"/>
      <c r="BZ400" s="66"/>
      <c r="CA400" s="66"/>
      <c r="CB400" s="66"/>
      <c r="CC400" s="66"/>
      <c r="CD400" s="66"/>
      <c r="CE400" s="66"/>
      <c r="CF400" s="66"/>
      <c r="CG400" s="66"/>
      <c r="CH400" s="66"/>
      <c r="CI400" s="65"/>
    </row>
    <row r="401" spans="2:87" ht="30" customHeight="1">
      <c r="B401" s="195">
        <v>499</v>
      </c>
      <c r="C401" s="196">
        <v>44754</v>
      </c>
      <c r="D401" s="195" t="s">
        <v>134</v>
      </c>
      <c r="E401" s="195" t="s">
        <v>93</v>
      </c>
      <c r="F401" s="195" t="s">
        <v>97</v>
      </c>
      <c r="G401" s="195" t="s">
        <v>42</v>
      </c>
      <c r="H401" s="197" t="s">
        <v>58</v>
      </c>
      <c r="I401" s="207">
        <v>4</v>
      </c>
      <c r="J401" s="208">
        <v>4</v>
      </c>
      <c r="K401" s="208">
        <v>5</v>
      </c>
      <c r="L401" s="208">
        <v>4</v>
      </c>
      <c r="M401" s="208">
        <v>3</v>
      </c>
      <c r="N401" s="208">
        <v>3</v>
      </c>
      <c r="O401" s="207">
        <v>4</v>
      </c>
      <c r="P401" s="209">
        <v>4</v>
      </c>
      <c r="Q401" s="207">
        <v>5</v>
      </c>
      <c r="R401" s="209">
        <v>5</v>
      </c>
      <c r="S401" s="208">
        <v>5</v>
      </c>
      <c r="T401" s="208">
        <v>3</v>
      </c>
      <c r="U401" s="208">
        <v>4</v>
      </c>
      <c r="V401" s="210">
        <v>5</v>
      </c>
      <c r="W401" s="210">
        <v>4</v>
      </c>
      <c r="X401" s="64"/>
      <c r="Y401" s="64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66"/>
      <c r="AS401" s="66"/>
      <c r="AT401" s="66"/>
      <c r="AU401" s="66"/>
      <c r="AV401" s="66"/>
      <c r="AW401" s="66"/>
      <c r="AX401" s="66"/>
      <c r="AY401" s="66"/>
      <c r="AZ401" s="65"/>
      <c r="BA401" s="65"/>
      <c r="BB401" s="66"/>
      <c r="BC401" s="66"/>
      <c r="BD401" s="66"/>
      <c r="BE401" s="66"/>
      <c r="BF401" s="66"/>
      <c r="BG401" s="66"/>
      <c r="BH401" s="66"/>
      <c r="BI401" s="66"/>
      <c r="BJ401" s="66"/>
      <c r="BK401" s="66"/>
      <c r="BL401" s="66"/>
      <c r="BM401" s="66"/>
      <c r="BN401" s="66"/>
      <c r="BO401" s="66"/>
      <c r="BP401" s="66"/>
      <c r="BQ401" s="66"/>
      <c r="BR401" s="129"/>
      <c r="BS401" s="66"/>
      <c r="BT401" s="66"/>
      <c r="BU401" s="66"/>
      <c r="BV401" s="66"/>
      <c r="BW401" s="66"/>
      <c r="BX401" s="66"/>
      <c r="BY401" s="66"/>
      <c r="BZ401" s="66"/>
      <c r="CA401" s="66"/>
      <c r="CB401" s="66"/>
      <c r="CC401" s="66"/>
      <c r="CD401" s="66"/>
      <c r="CE401" s="66"/>
      <c r="CF401" s="66"/>
      <c r="CG401" s="66"/>
      <c r="CH401" s="66"/>
      <c r="CI401" s="65"/>
    </row>
    <row r="402" spans="2:87" ht="30" customHeight="1">
      <c r="B402" s="195">
        <v>500</v>
      </c>
      <c r="C402" s="196">
        <v>44754</v>
      </c>
      <c r="D402" s="195" t="s">
        <v>133</v>
      </c>
      <c r="E402" s="195" t="s">
        <v>94</v>
      </c>
      <c r="F402" s="195" t="s">
        <v>97</v>
      </c>
      <c r="G402" s="195" t="s">
        <v>35</v>
      </c>
      <c r="H402" s="197" t="s">
        <v>56</v>
      </c>
      <c r="I402" s="207">
        <v>5</v>
      </c>
      <c r="J402" s="208">
        <v>5</v>
      </c>
      <c r="K402" s="208">
        <v>5</v>
      </c>
      <c r="L402" s="208">
        <v>5</v>
      </c>
      <c r="M402" s="208">
        <v>5</v>
      </c>
      <c r="N402" s="208">
        <v>5</v>
      </c>
      <c r="O402" s="207">
        <v>5</v>
      </c>
      <c r="P402" s="209">
        <v>5</v>
      </c>
      <c r="Q402" s="207">
        <v>5</v>
      </c>
      <c r="R402" s="209">
        <v>5</v>
      </c>
      <c r="S402" s="208">
        <v>5</v>
      </c>
      <c r="T402" s="208">
        <v>5</v>
      </c>
      <c r="U402" s="208">
        <v>5</v>
      </c>
      <c r="V402" s="210">
        <v>5</v>
      </c>
      <c r="W402" s="210">
        <v>5</v>
      </c>
      <c r="X402" s="64"/>
      <c r="Y402" s="64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66"/>
      <c r="AS402" s="66"/>
      <c r="AT402" s="66"/>
      <c r="AU402" s="66"/>
      <c r="AV402" s="66"/>
      <c r="AW402" s="66"/>
      <c r="AX402" s="66"/>
      <c r="AY402" s="66"/>
      <c r="AZ402" s="65"/>
      <c r="BA402" s="65"/>
      <c r="BB402" s="66"/>
      <c r="BC402" s="66"/>
      <c r="BD402" s="66"/>
      <c r="BE402" s="66"/>
      <c r="BF402" s="66"/>
      <c r="BG402" s="66"/>
      <c r="BH402" s="66"/>
      <c r="BI402" s="66"/>
      <c r="BJ402" s="66"/>
      <c r="BK402" s="66"/>
      <c r="BL402" s="66"/>
      <c r="BM402" s="66"/>
      <c r="BN402" s="66"/>
      <c r="BO402" s="66"/>
      <c r="BP402" s="66"/>
      <c r="BQ402" s="66"/>
      <c r="BR402" s="129"/>
      <c r="BS402" s="66"/>
      <c r="BT402" s="66"/>
      <c r="BU402" s="66"/>
      <c r="BV402" s="66"/>
      <c r="BW402" s="66"/>
      <c r="BX402" s="66"/>
      <c r="BY402" s="66"/>
      <c r="BZ402" s="66"/>
      <c r="CA402" s="66"/>
      <c r="CB402" s="66"/>
      <c r="CC402" s="66"/>
      <c r="CD402" s="66"/>
      <c r="CE402" s="66"/>
      <c r="CF402" s="66"/>
      <c r="CG402" s="66"/>
      <c r="CH402" s="66"/>
      <c r="CI402" s="65"/>
    </row>
    <row r="403" spans="2:87" ht="30" customHeight="1">
      <c r="B403" s="195">
        <v>502</v>
      </c>
      <c r="C403" s="196">
        <v>44754</v>
      </c>
      <c r="D403" s="184" t="s">
        <v>134</v>
      </c>
      <c r="E403" s="185" t="s">
        <v>95</v>
      </c>
      <c r="F403" s="185" t="s">
        <v>97</v>
      </c>
      <c r="G403" s="185" t="s">
        <v>29</v>
      </c>
      <c r="H403" s="197" t="s">
        <v>77</v>
      </c>
      <c r="I403" s="207">
        <v>3</v>
      </c>
      <c r="J403" s="208">
        <v>4</v>
      </c>
      <c r="K403" s="208">
        <v>4</v>
      </c>
      <c r="L403" s="183">
        <v>4</v>
      </c>
      <c r="M403" s="183">
        <v>4</v>
      </c>
      <c r="N403" s="183">
        <v>3</v>
      </c>
      <c r="O403" s="211">
        <v>3</v>
      </c>
      <c r="P403" s="212">
        <v>3</v>
      </c>
      <c r="Q403" s="211">
        <v>1</v>
      </c>
      <c r="R403" s="212">
        <v>3</v>
      </c>
      <c r="S403" s="183">
        <v>3</v>
      </c>
      <c r="T403" s="183">
        <v>4</v>
      </c>
      <c r="U403" s="183">
        <v>4</v>
      </c>
      <c r="V403" s="183">
        <v>3</v>
      </c>
      <c r="W403" s="183">
        <v>4</v>
      </c>
      <c r="X403" s="64"/>
      <c r="Y403" s="64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66"/>
      <c r="AS403" s="66"/>
      <c r="AT403" s="66"/>
      <c r="AU403" s="66"/>
      <c r="AV403" s="66"/>
      <c r="AW403" s="66"/>
      <c r="AX403" s="66"/>
      <c r="AY403" s="66"/>
      <c r="AZ403" s="65"/>
      <c r="BA403" s="65"/>
      <c r="BB403" s="66"/>
      <c r="BC403" s="66"/>
      <c r="BD403" s="66"/>
      <c r="BE403" s="66"/>
      <c r="BF403" s="66"/>
      <c r="BG403" s="66"/>
      <c r="BH403" s="66"/>
      <c r="BI403" s="66"/>
      <c r="BJ403" s="66"/>
      <c r="BK403" s="66"/>
      <c r="BL403" s="66"/>
      <c r="BM403" s="66"/>
      <c r="BN403" s="66"/>
      <c r="BO403" s="66"/>
      <c r="BP403" s="66"/>
      <c r="BQ403" s="66"/>
      <c r="BR403" s="129"/>
      <c r="BS403" s="66"/>
      <c r="BT403" s="66"/>
      <c r="BU403" s="66"/>
      <c r="BV403" s="66"/>
      <c r="BW403" s="66"/>
      <c r="BX403" s="66"/>
      <c r="BY403" s="66"/>
      <c r="BZ403" s="66"/>
      <c r="CA403" s="66"/>
      <c r="CB403" s="66"/>
      <c r="CC403" s="66"/>
      <c r="CD403" s="66"/>
      <c r="CE403" s="66"/>
      <c r="CF403" s="66"/>
      <c r="CG403" s="66"/>
      <c r="CH403" s="66"/>
      <c r="CI403" s="65"/>
    </row>
    <row r="404" spans="2:87" ht="30" customHeight="1">
      <c r="B404" s="195">
        <v>503</v>
      </c>
      <c r="C404" s="196">
        <v>44754</v>
      </c>
      <c r="D404" s="195" t="s">
        <v>134</v>
      </c>
      <c r="E404" s="195" t="s">
        <v>94</v>
      </c>
      <c r="F404" s="195" t="s">
        <v>98</v>
      </c>
      <c r="G404" s="195" t="s">
        <v>38</v>
      </c>
      <c r="H404" s="197" t="s">
        <v>88</v>
      </c>
      <c r="I404" s="207">
        <v>4</v>
      </c>
      <c r="J404" s="208">
        <v>4</v>
      </c>
      <c r="K404" s="208">
        <v>3</v>
      </c>
      <c r="L404" s="208">
        <v>4</v>
      </c>
      <c r="M404" s="208">
        <v>3</v>
      </c>
      <c r="N404" s="208">
        <v>2</v>
      </c>
      <c r="O404" s="207">
        <v>4</v>
      </c>
      <c r="P404" s="209">
        <v>4</v>
      </c>
      <c r="Q404" s="207">
        <v>5</v>
      </c>
      <c r="R404" s="209">
        <v>4</v>
      </c>
      <c r="S404" s="208">
        <v>4</v>
      </c>
      <c r="T404" s="208">
        <v>3</v>
      </c>
      <c r="U404" s="208">
        <v>5</v>
      </c>
      <c r="V404" s="210">
        <v>4</v>
      </c>
      <c r="W404" s="210">
        <v>4</v>
      </c>
      <c r="X404" s="64"/>
      <c r="Y404" s="64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66"/>
      <c r="AS404" s="66"/>
      <c r="AT404" s="66"/>
      <c r="AU404" s="66"/>
      <c r="AV404" s="66"/>
      <c r="AW404" s="66"/>
      <c r="AX404" s="66"/>
      <c r="AY404" s="66"/>
      <c r="AZ404" s="65"/>
      <c r="BA404" s="65"/>
      <c r="BB404" s="66"/>
      <c r="BC404" s="66"/>
      <c r="BD404" s="66"/>
      <c r="BE404" s="66"/>
      <c r="BF404" s="66"/>
      <c r="BG404" s="66"/>
      <c r="BH404" s="66"/>
      <c r="BI404" s="66"/>
      <c r="BJ404" s="66"/>
      <c r="BK404" s="66"/>
      <c r="BL404" s="66"/>
      <c r="BM404" s="66"/>
      <c r="BN404" s="66"/>
      <c r="BO404" s="66"/>
      <c r="BP404" s="66"/>
      <c r="BQ404" s="66"/>
      <c r="BR404" s="129"/>
      <c r="BS404" s="66"/>
      <c r="BT404" s="66"/>
      <c r="BU404" s="66"/>
      <c r="BV404" s="66"/>
      <c r="BW404" s="66"/>
      <c r="BX404" s="66"/>
      <c r="BY404" s="66"/>
      <c r="BZ404" s="66"/>
      <c r="CA404" s="66"/>
      <c r="CB404" s="66"/>
      <c r="CC404" s="66"/>
      <c r="CD404" s="66"/>
      <c r="CE404" s="66"/>
      <c r="CF404" s="66"/>
      <c r="CG404" s="66"/>
      <c r="CH404" s="66"/>
      <c r="CI404" s="65"/>
    </row>
    <row r="405" spans="2:87" ht="30" customHeight="1">
      <c r="B405" s="195">
        <v>504</v>
      </c>
      <c r="C405" s="196">
        <v>44754</v>
      </c>
      <c r="D405" s="195" t="s">
        <v>134</v>
      </c>
      <c r="E405" s="195" t="s">
        <v>94</v>
      </c>
      <c r="F405" s="195" t="s">
        <v>96</v>
      </c>
      <c r="G405" s="195" t="s">
        <v>36</v>
      </c>
      <c r="H405" s="197" t="s">
        <v>73</v>
      </c>
      <c r="I405" s="207">
        <v>5</v>
      </c>
      <c r="J405" s="208"/>
      <c r="K405" s="208">
        <v>5</v>
      </c>
      <c r="L405" s="208">
        <v>4</v>
      </c>
      <c r="M405" s="208">
        <v>4</v>
      </c>
      <c r="N405" s="208">
        <v>3</v>
      </c>
      <c r="O405" s="207">
        <v>4</v>
      </c>
      <c r="P405" s="209">
        <v>4</v>
      </c>
      <c r="Q405" s="207">
        <v>5</v>
      </c>
      <c r="R405" s="209">
        <v>3</v>
      </c>
      <c r="S405" s="208">
        <v>5</v>
      </c>
      <c r="T405" s="208">
        <v>5</v>
      </c>
      <c r="U405" s="208">
        <v>5</v>
      </c>
      <c r="V405" s="210">
        <v>4</v>
      </c>
      <c r="W405" s="210">
        <v>4</v>
      </c>
      <c r="X405" s="64"/>
      <c r="Y405" s="64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66"/>
      <c r="AS405" s="66"/>
      <c r="AT405" s="66"/>
      <c r="AU405" s="66"/>
      <c r="AV405" s="66"/>
      <c r="AW405" s="66"/>
      <c r="AX405" s="66"/>
      <c r="AY405" s="66"/>
      <c r="AZ405" s="65"/>
      <c r="BA405" s="65"/>
      <c r="BB405" s="66"/>
      <c r="BC405" s="66"/>
      <c r="BD405" s="66"/>
      <c r="BE405" s="66"/>
      <c r="BF405" s="66"/>
      <c r="BG405" s="66"/>
      <c r="BH405" s="66"/>
      <c r="BI405" s="66"/>
      <c r="BJ405" s="66"/>
      <c r="BK405" s="66"/>
      <c r="BL405" s="66"/>
      <c r="BM405" s="66"/>
      <c r="BN405" s="66"/>
      <c r="BO405" s="66"/>
      <c r="BP405" s="66"/>
      <c r="BQ405" s="66"/>
      <c r="BR405" s="129"/>
      <c r="BS405" s="66"/>
      <c r="BT405" s="66"/>
      <c r="BU405" s="66"/>
      <c r="BV405" s="66"/>
      <c r="BW405" s="66"/>
      <c r="BX405" s="66"/>
      <c r="BY405" s="66"/>
      <c r="BZ405" s="66"/>
      <c r="CA405" s="66"/>
      <c r="CB405" s="66"/>
      <c r="CC405" s="66"/>
      <c r="CD405" s="66"/>
      <c r="CE405" s="66"/>
      <c r="CF405" s="66"/>
      <c r="CG405" s="66"/>
      <c r="CH405" s="66"/>
      <c r="CI405" s="65"/>
    </row>
    <row r="406" spans="2:87" ht="30" customHeight="1">
      <c r="B406" s="195">
        <v>505</v>
      </c>
      <c r="C406" s="196">
        <v>44754</v>
      </c>
      <c r="D406" s="195" t="s">
        <v>134</v>
      </c>
      <c r="E406" s="195" t="s">
        <v>93</v>
      </c>
      <c r="F406" s="195" t="s">
        <v>97</v>
      </c>
      <c r="G406" s="195" t="s">
        <v>36</v>
      </c>
      <c r="H406" s="197" t="s">
        <v>73</v>
      </c>
      <c r="I406" s="207">
        <v>5</v>
      </c>
      <c r="J406" s="208">
        <v>4</v>
      </c>
      <c r="K406" s="208">
        <v>5</v>
      </c>
      <c r="L406" s="208">
        <v>5</v>
      </c>
      <c r="M406" s="208">
        <v>5</v>
      </c>
      <c r="N406" s="208">
        <v>5</v>
      </c>
      <c r="O406" s="207">
        <v>5</v>
      </c>
      <c r="P406" s="209">
        <v>5</v>
      </c>
      <c r="Q406" s="207">
        <v>5</v>
      </c>
      <c r="R406" s="209">
        <v>5</v>
      </c>
      <c r="S406" s="208"/>
      <c r="T406" s="208">
        <v>5</v>
      </c>
      <c r="U406" s="208">
        <v>5</v>
      </c>
      <c r="V406" s="210"/>
      <c r="W406" s="210"/>
      <c r="X406" s="64"/>
      <c r="Y406" s="64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66"/>
      <c r="AS406" s="66"/>
      <c r="AT406" s="66"/>
      <c r="AU406" s="66"/>
      <c r="AV406" s="66"/>
      <c r="AW406" s="66"/>
      <c r="AX406" s="66"/>
      <c r="AY406" s="66"/>
      <c r="AZ406" s="65"/>
      <c r="BA406" s="65"/>
      <c r="BB406" s="66"/>
      <c r="BC406" s="66"/>
      <c r="BD406" s="66"/>
      <c r="BE406" s="66"/>
      <c r="BF406" s="66"/>
      <c r="BG406" s="66"/>
      <c r="BH406" s="66"/>
      <c r="BI406" s="66"/>
      <c r="BJ406" s="66"/>
      <c r="BK406" s="66"/>
      <c r="BL406" s="66"/>
      <c r="BM406" s="66"/>
      <c r="BN406" s="66"/>
      <c r="BO406" s="66"/>
      <c r="BP406" s="66"/>
      <c r="BQ406" s="66"/>
      <c r="BR406" s="129"/>
      <c r="BS406" s="66"/>
      <c r="BT406" s="66"/>
      <c r="BU406" s="66"/>
      <c r="BV406" s="66"/>
      <c r="BW406" s="66"/>
      <c r="BX406" s="66"/>
      <c r="BY406" s="66"/>
      <c r="BZ406" s="66"/>
      <c r="CA406" s="66"/>
      <c r="CB406" s="66"/>
      <c r="CC406" s="66"/>
      <c r="CD406" s="66"/>
      <c r="CE406" s="66"/>
      <c r="CF406" s="66"/>
      <c r="CG406" s="66"/>
      <c r="CH406" s="66"/>
      <c r="CI406" s="65"/>
    </row>
    <row r="407" spans="2:87" ht="30" customHeight="1">
      <c r="B407" s="195">
        <v>506</v>
      </c>
      <c r="C407" s="196">
        <v>44754</v>
      </c>
      <c r="D407" s="195" t="s">
        <v>134</v>
      </c>
      <c r="E407" s="195" t="s">
        <v>93</v>
      </c>
      <c r="F407" s="195" t="s">
        <v>97</v>
      </c>
      <c r="G407" s="195" t="s">
        <v>20</v>
      </c>
      <c r="H407" s="197" t="s">
        <v>60</v>
      </c>
      <c r="I407" s="207">
        <v>5</v>
      </c>
      <c r="J407" s="208"/>
      <c r="K407" s="208">
        <v>3</v>
      </c>
      <c r="L407" s="208">
        <v>5</v>
      </c>
      <c r="M407" s="208">
        <v>5</v>
      </c>
      <c r="N407" s="208"/>
      <c r="O407" s="207">
        <v>5</v>
      </c>
      <c r="P407" s="209">
        <v>5</v>
      </c>
      <c r="Q407" s="207">
        <v>3</v>
      </c>
      <c r="R407" s="209">
        <v>3</v>
      </c>
      <c r="S407" s="208"/>
      <c r="T407" s="208">
        <v>3</v>
      </c>
      <c r="U407" s="208"/>
      <c r="V407" s="210">
        <v>5</v>
      </c>
      <c r="W407" s="210">
        <v>5</v>
      </c>
      <c r="X407" s="64"/>
      <c r="Y407" s="64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66"/>
      <c r="AS407" s="66"/>
      <c r="AT407" s="66"/>
      <c r="AU407" s="66"/>
      <c r="AV407" s="66"/>
      <c r="AW407" s="66"/>
      <c r="AX407" s="66"/>
      <c r="AY407" s="66"/>
      <c r="AZ407" s="65"/>
      <c r="BA407" s="65"/>
      <c r="BB407" s="66"/>
      <c r="BC407" s="66"/>
      <c r="BD407" s="66"/>
      <c r="BE407" s="66"/>
      <c r="BF407" s="66"/>
      <c r="BG407" s="66"/>
      <c r="BH407" s="66"/>
      <c r="BI407" s="66"/>
      <c r="BJ407" s="66"/>
      <c r="BK407" s="66"/>
      <c r="BL407" s="66"/>
      <c r="BM407" s="66"/>
      <c r="BN407" s="66"/>
      <c r="BO407" s="66"/>
      <c r="BP407" s="66"/>
      <c r="BQ407" s="66"/>
      <c r="BR407" s="129"/>
      <c r="BS407" s="66"/>
      <c r="BT407" s="66"/>
      <c r="BU407" s="66"/>
      <c r="BV407" s="66"/>
      <c r="BW407" s="66"/>
      <c r="BX407" s="66"/>
      <c r="BY407" s="66"/>
      <c r="BZ407" s="66"/>
      <c r="CA407" s="66"/>
      <c r="CB407" s="66"/>
      <c r="CC407" s="66"/>
      <c r="CD407" s="66"/>
      <c r="CE407" s="66"/>
      <c r="CF407" s="66"/>
      <c r="CG407" s="66"/>
      <c r="CH407" s="66"/>
      <c r="CI407" s="65"/>
    </row>
    <row r="408" spans="2:87" ht="30" customHeight="1">
      <c r="B408" s="195">
        <v>507</v>
      </c>
      <c r="C408" s="196">
        <v>44754</v>
      </c>
      <c r="D408" s="195" t="s">
        <v>133</v>
      </c>
      <c r="E408" s="195" t="s">
        <v>95</v>
      </c>
      <c r="F408" s="195" t="s">
        <v>97</v>
      </c>
      <c r="G408" s="195" t="s">
        <v>28</v>
      </c>
      <c r="H408" s="197" t="s">
        <v>90</v>
      </c>
      <c r="I408" s="207">
        <v>1</v>
      </c>
      <c r="J408" s="208"/>
      <c r="K408" s="208"/>
      <c r="L408" s="208">
        <v>1</v>
      </c>
      <c r="M408" s="208">
        <v>2</v>
      </c>
      <c r="N408" s="208"/>
      <c r="O408" s="207">
        <v>3</v>
      </c>
      <c r="P408" s="209">
        <v>2</v>
      </c>
      <c r="Q408" s="207">
        <v>5</v>
      </c>
      <c r="R408" s="209"/>
      <c r="S408" s="208"/>
      <c r="T408" s="208"/>
      <c r="U408" s="208"/>
      <c r="V408" s="210"/>
      <c r="W408" s="210">
        <v>2</v>
      </c>
      <c r="X408" s="64"/>
      <c r="Y408" s="64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66"/>
      <c r="AS408" s="66"/>
      <c r="AT408" s="66"/>
      <c r="AU408" s="66"/>
      <c r="AV408" s="66"/>
      <c r="AW408" s="66"/>
      <c r="AX408" s="66"/>
      <c r="AY408" s="66"/>
      <c r="AZ408" s="65"/>
      <c r="BA408" s="65"/>
      <c r="BB408" s="66"/>
      <c r="BC408" s="66"/>
      <c r="BD408" s="66"/>
      <c r="BE408" s="66"/>
      <c r="BF408" s="66"/>
      <c r="BG408" s="66"/>
      <c r="BH408" s="66"/>
      <c r="BI408" s="66"/>
      <c r="BJ408" s="66"/>
      <c r="BK408" s="66"/>
      <c r="BL408" s="66"/>
      <c r="BM408" s="66"/>
      <c r="BN408" s="66"/>
      <c r="BO408" s="66"/>
      <c r="BP408" s="66"/>
      <c r="BQ408" s="66"/>
      <c r="BR408" s="129"/>
      <c r="BS408" s="66"/>
      <c r="BT408" s="66"/>
      <c r="BU408" s="66"/>
      <c r="BV408" s="66"/>
      <c r="BW408" s="66"/>
      <c r="BX408" s="66"/>
      <c r="BY408" s="66"/>
      <c r="BZ408" s="66"/>
      <c r="CA408" s="66"/>
      <c r="CB408" s="66"/>
      <c r="CC408" s="66"/>
      <c r="CD408" s="66"/>
      <c r="CE408" s="66"/>
      <c r="CF408" s="66"/>
      <c r="CG408" s="66"/>
      <c r="CH408" s="66"/>
      <c r="CI408" s="65"/>
    </row>
    <row r="409" spans="2:87" ht="30" customHeight="1">
      <c r="B409" s="195">
        <v>508</v>
      </c>
      <c r="C409" s="196">
        <v>44754</v>
      </c>
      <c r="D409" s="195" t="s">
        <v>134</v>
      </c>
      <c r="E409" s="195" t="s">
        <v>95</v>
      </c>
      <c r="F409" s="195" t="s">
        <v>97</v>
      </c>
      <c r="G409" s="195" t="s">
        <v>23</v>
      </c>
      <c r="H409" s="197" t="s">
        <v>82</v>
      </c>
      <c r="I409" s="207">
        <v>5</v>
      </c>
      <c r="J409" s="208">
        <v>5</v>
      </c>
      <c r="K409" s="208">
        <v>4</v>
      </c>
      <c r="L409" s="208">
        <v>5</v>
      </c>
      <c r="M409" s="208">
        <v>4</v>
      </c>
      <c r="N409" s="208">
        <v>2</v>
      </c>
      <c r="O409" s="207"/>
      <c r="P409" s="209">
        <v>3</v>
      </c>
      <c r="Q409" s="207">
        <v>4</v>
      </c>
      <c r="R409" s="209">
        <v>4</v>
      </c>
      <c r="S409" s="208">
        <v>5</v>
      </c>
      <c r="T409" s="208">
        <v>5</v>
      </c>
      <c r="U409" s="208">
        <v>5</v>
      </c>
      <c r="V409" s="210">
        <v>5</v>
      </c>
      <c r="W409" s="210">
        <v>5</v>
      </c>
      <c r="X409" s="64"/>
      <c r="Y409" s="64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66"/>
      <c r="AS409" s="66"/>
      <c r="AT409" s="66"/>
      <c r="AU409" s="66"/>
      <c r="AV409" s="66"/>
      <c r="AW409" s="66"/>
      <c r="AX409" s="66"/>
      <c r="AY409" s="66"/>
      <c r="AZ409" s="65"/>
      <c r="BA409" s="65"/>
      <c r="BB409" s="66"/>
      <c r="BC409" s="66"/>
      <c r="BD409" s="66"/>
      <c r="BE409" s="66"/>
      <c r="BF409" s="66"/>
      <c r="BG409" s="66"/>
      <c r="BH409" s="66"/>
      <c r="BI409" s="66"/>
      <c r="BJ409" s="66"/>
      <c r="BK409" s="66"/>
      <c r="BL409" s="66"/>
      <c r="BM409" s="66"/>
      <c r="BN409" s="66"/>
      <c r="BO409" s="66"/>
      <c r="BP409" s="66"/>
      <c r="BQ409" s="66"/>
      <c r="BR409" s="129"/>
      <c r="BS409" s="66"/>
      <c r="BT409" s="66"/>
      <c r="BU409" s="66"/>
      <c r="BV409" s="66"/>
      <c r="BW409" s="66"/>
      <c r="BX409" s="66"/>
      <c r="BY409" s="66"/>
      <c r="BZ409" s="66"/>
      <c r="CA409" s="66"/>
      <c r="CB409" s="66"/>
      <c r="CC409" s="66"/>
      <c r="CD409" s="66"/>
      <c r="CE409" s="66"/>
      <c r="CF409" s="66"/>
      <c r="CG409" s="66"/>
      <c r="CH409" s="66"/>
      <c r="CI409" s="65"/>
    </row>
    <row r="410" spans="2:87" ht="30" customHeight="1">
      <c r="B410" s="195">
        <v>509</v>
      </c>
      <c r="C410" s="196">
        <v>44755</v>
      </c>
      <c r="D410" s="195" t="s">
        <v>134</v>
      </c>
      <c r="E410" s="195" t="s">
        <v>94</v>
      </c>
      <c r="F410" s="195" t="s">
        <v>96</v>
      </c>
      <c r="G410" s="195" t="s">
        <v>41</v>
      </c>
      <c r="H410" s="197" t="s">
        <v>78</v>
      </c>
      <c r="I410" s="207">
        <v>5</v>
      </c>
      <c r="J410" s="208">
        <v>5</v>
      </c>
      <c r="K410" s="208">
        <v>4</v>
      </c>
      <c r="L410" s="208">
        <v>5</v>
      </c>
      <c r="M410" s="208">
        <v>5</v>
      </c>
      <c r="N410" s="208">
        <v>4</v>
      </c>
      <c r="O410" s="207">
        <v>5</v>
      </c>
      <c r="P410" s="209">
        <v>4</v>
      </c>
      <c r="Q410" s="207">
        <v>5</v>
      </c>
      <c r="R410" s="209">
        <v>3</v>
      </c>
      <c r="S410" s="208">
        <v>4</v>
      </c>
      <c r="T410" s="208">
        <v>5</v>
      </c>
      <c r="U410" s="208">
        <v>5</v>
      </c>
      <c r="V410" s="210">
        <v>5</v>
      </c>
      <c r="W410" s="210">
        <v>5</v>
      </c>
      <c r="X410" s="64"/>
      <c r="Y410" s="64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66"/>
      <c r="AS410" s="66"/>
      <c r="AT410" s="66"/>
      <c r="AU410" s="66"/>
      <c r="AV410" s="66"/>
      <c r="AW410" s="66"/>
      <c r="AX410" s="66"/>
      <c r="AY410" s="66"/>
      <c r="AZ410" s="65"/>
      <c r="BA410" s="65"/>
      <c r="BB410" s="66"/>
      <c r="BC410" s="66"/>
      <c r="BD410" s="66"/>
      <c r="BE410" s="66"/>
      <c r="BF410" s="66"/>
      <c r="BG410" s="66"/>
      <c r="BH410" s="66"/>
      <c r="BI410" s="66"/>
      <c r="BJ410" s="66"/>
      <c r="BK410" s="66"/>
      <c r="BL410" s="66"/>
      <c r="BM410" s="66"/>
      <c r="BN410" s="66"/>
      <c r="BO410" s="66"/>
      <c r="BP410" s="66"/>
      <c r="BQ410" s="66"/>
      <c r="BR410" s="129"/>
      <c r="BS410" s="66"/>
      <c r="BT410" s="66"/>
      <c r="BU410" s="66"/>
      <c r="BV410" s="66"/>
      <c r="BW410" s="66"/>
      <c r="BX410" s="66"/>
      <c r="BY410" s="66"/>
      <c r="BZ410" s="66"/>
      <c r="CA410" s="66"/>
      <c r="CB410" s="66"/>
      <c r="CC410" s="66"/>
      <c r="CD410" s="66"/>
      <c r="CE410" s="66"/>
      <c r="CF410" s="66"/>
      <c r="CG410" s="66"/>
      <c r="CH410" s="66"/>
      <c r="CI410" s="65"/>
    </row>
    <row r="411" spans="2:87" ht="30" customHeight="1">
      <c r="B411" s="195">
        <v>510</v>
      </c>
      <c r="C411" s="196">
        <v>44755</v>
      </c>
      <c r="D411" s="195" t="s">
        <v>134</v>
      </c>
      <c r="E411" s="195" t="s">
        <v>94</v>
      </c>
      <c r="F411" s="195" t="s">
        <v>97</v>
      </c>
      <c r="G411" s="195" t="s">
        <v>159</v>
      </c>
      <c r="H411" s="197" t="s">
        <v>64</v>
      </c>
      <c r="I411" s="207">
        <v>3</v>
      </c>
      <c r="J411" s="208">
        <v>3</v>
      </c>
      <c r="K411" s="208">
        <v>3</v>
      </c>
      <c r="L411" s="208">
        <v>3</v>
      </c>
      <c r="M411" s="208">
        <v>5</v>
      </c>
      <c r="N411" s="208">
        <v>2</v>
      </c>
      <c r="O411" s="207">
        <v>3</v>
      </c>
      <c r="P411" s="209">
        <v>3</v>
      </c>
      <c r="Q411" s="207">
        <v>3</v>
      </c>
      <c r="R411" s="209">
        <v>3</v>
      </c>
      <c r="S411" s="208">
        <v>5</v>
      </c>
      <c r="T411" s="208">
        <v>2</v>
      </c>
      <c r="U411" s="208">
        <v>2</v>
      </c>
      <c r="V411" s="210">
        <v>4</v>
      </c>
      <c r="W411" s="210">
        <v>3</v>
      </c>
      <c r="X411" s="64"/>
      <c r="Y411" s="64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66"/>
      <c r="AS411" s="66"/>
      <c r="AT411" s="66"/>
      <c r="AU411" s="66"/>
      <c r="AV411" s="66"/>
      <c r="AW411" s="66"/>
      <c r="AX411" s="66"/>
      <c r="AY411" s="66"/>
      <c r="AZ411" s="65"/>
      <c r="BA411" s="65"/>
      <c r="BB411" s="66"/>
      <c r="BC411" s="66"/>
      <c r="BD411" s="66"/>
      <c r="BE411" s="66"/>
      <c r="BF411" s="66"/>
      <c r="BG411" s="66"/>
      <c r="BH411" s="66"/>
      <c r="BI411" s="66"/>
      <c r="BJ411" s="66"/>
      <c r="BK411" s="66"/>
      <c r="BL411" s="66"/>
      <c r="BM411" s="66"/>
      <c r="BN411" s="66"/>
      <c r="BO411" s="66"/>
      <c r="BP411" s="66"/>
      <c r="BQ411" s="66"/>
      <c r="BR411" s="129"/>
      <c r="BS411" s="66"/>
      <c r="BT411" s="66"/>
      <c r="BU411" s="66"/>
      <c r="BV411" s="66"/>
      <c r="BW411" s="66"/>
      <c r="BX411" s="66"/>
      <c r="BY411" s="66"/>
      <c r="BZ411" s="66"/>
      <c r="CA411" s="66"/>
      <c r="CB411" s="66"/>
      <c r="CC411" s="66"/>
      <c r="CD411" s="66"/>
      <c r="CE411" s="66"/>
      <c r="CF411" s="66"/>
      <c r="CG411" s="66"/>
      <c r="CH411" s="66"/>
      <c r="CI411" s="65"/>
    </row>
    <row r="412" spans="2:87" ht="30" customHeight="1">
      <c r="B412" s="195">
        <v>511</v>
      </c>
      <c r="C412" s="196">
        <v>44755</v>
      </c>
      <c r="D412" s="195" t="s">
        <v>134</v>
      </c>
      <c r="E412" s="195" t="s">
        <v>95</v>
      </c>
      <c r="F412" s="195" t="s">
        <v>96</v>
      </c>
      <c r="G412" s="195" t="s">
        <v>159</v>
      </c>
      <c r="H412" s="197" t="s">
        <v>64</v>
      </c>
      <c r="I412" s="207">
        <v>5</v>
      </c>
      <c r="J412" s="208">
        <v>4</v>
      </c>
      <c r="K412" s="208"/>
      <c r="L412" s="208">
        <v>5</v>
      </c>
      <c r="M412" s="208">
        <v>4</v>
      </c>
      <c r="N412" s="208"/>
      <c r="O412" s="207"/>
      <c r="P412" s="209">
        <v>4</v>
      </c>
      <c r="Q412" s="207"/>
      <c r="R412" s="209">
        <v>4</v>
      </c>
      <c r="S412" s="208"/>
      <c r="T412" s="208">
        <v>5</v>
      </c>
      <c r="U412" s="208"/>
      <c r="V412" s="210">
        <v>4</v>
      </c>
      <c r="W412" s="210"/>
      <c r="X412" s="64"/>
      <c r="Y412" s="64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66"/>
      <c r="AS412" s="66"/>
      <c r="AT412" s="66"/>
      <c r="AU412" s="66"/>
      <c r="AV412" s="66"/>
      <c r="AW412" s="66"/>
      <c r="AX412" s="66"/>
      <c r="AY412" s="66"/>
      <c r="AZ412" s="65"/>
      <c r="BA412" s="65"/>
      <c r="BB412" s="66"/>
      <c r="BC412" s="66"/>
      <c r="BD412" s="66"/>
      <c r="BE412" s="66"/>
      <c r="BF412" s="66"/>
      <c r="BG412" s="66"/>
      <c r="BH412" s="66"/>
      <c r="BI412" s="66"/>
      <c r="BJ412" s="66"/>
      <c r="BK412" s="66"/>
      <c r="BL412" s="66"/>
      <c r="BM412" s="66"/>
      <c r="BN412" s="66"/>
      <c r="BO412" s="66"/>
      <c r="BP412" s="66"/>
      <c r="BQ412" s="66"/>
      <c r="BR412" s="129"/>
      <c r="BS412" s="66"/>
      <c r="BT412" s="66"/>
      <c r="BU412" s="66"/>
      <c r="BV412" s="66"/>
      <c r="BW412" s="66"/>
      <c r="BX412" s="66"/>
      <c r="BY412" s="66"/>
      <c r="BZ412" s="66"/>
      <c r="CA412" s="66"/>
      <c r="CB412" s="66"/>
      <c r="CC412" s="66"/>
      <c r="CD412" s="66"/>
      <c r="CE412" s="66"/>
      <c r="CF412" s="66"/>
      <c r="CG412" s="66"/>
      <c r="CH412" s="66"/>
      <c r="CI412" s="65"/>
    </row>
    <row r="413" spans="2:87" ht="30" customHeight="1">
      <c r="B413" s="195">
        <v>512</v>
      </c>
      <c r="C413" s="196">
        <v>44755</v>
      </c>
      <c r="D413" s="195" t="s">
        <v>134</v>
      </c>
      <c r="E413" s="195" t="s">
        <v>94</v>
      </c>
      <c r="F413" s="195" t="s">
        <v>98</v>
      </c>
      <c r="G413" s="195" t="s">
        <v>137</v>
      </c>
      <c r="H413" s="197" t="s">
        <v>75</v>
      </c>
      <c r="I413" s="207">
        <v>4</v>
      </c>
      <c r="J413" s="208">
        <v>4</v>
      </c>
      <c r="K413" s="208">
        <v>4</v>
      </c>
      <c r="L413" s="208">
        <v>3</v>
      </c>
      <c r="M413" s="208">
        <v>4</v>
      </c>
      <c r="N413" s="208"/>
      <c r="O413" s="207">
        <v>4</v>
      </c>
      <c r="P413" s="209">
        <v>4</v>
      </c>
      <c r="Q413" s="207"/>
      <c r="R413" s="209"/>
      <c r="S413" s="208"/>
      <c r="T413" s="208">
        <v>4</v>
      </c>
      <c r="U413" s="208">
        <v>4</v>
      </c>
      <c r="V413" s="210">
        <v>4</v>
      </c>
      <c r="W413" s="210">
        <v>4</v>
      </c>
      <c r="X413" s="64"/>
      <c r="Y413" s="64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66"/>
      <c r="AS413" s="66"/>
      <c r="AT413" s="66"/>
      <c r="AU413" s="66"/>
      <c r="AV413" s="66"/>
      <c r="AW413" s="66"/>
      <c r="AX413" s="66"/>
      <c r="AY413" s="66"/>
      <c r="AZ413" s="65"/>
      <c r="BA413" s="65"/>
      <c r="BB413" s="66"/>
      <c r="BC413" s="66"/>
      <c r="BD413" s="66"/>
      <c r="BE413" s="66"/>
      <c r="BF413" s="66"/>
      <c r="BG413" s="66"/>
      <c r="BH413" s="66"/>
      <c r="BI413" s="66"/>
      <c r="BJ413" s="66"/>
      <c r="BK413" s="66"/>
      <c r="BL413" s="66"/>
      <c r="BM413" s="66"/>
      <c r="BN413" s="66"/>
      <c r="BO413" s="66"/>
      <c r="BP413" s="66"/>
      <c r="BQ413" s="66"/>
      <c r="BR413" s="129"/>
      <c r="BS413" s="66"/>
      <c r="BT413" s="66"/>
      <c r="BU413" s="66"/>
      <c r="BV413" s="66"/>
      <c r="BW413" s="66"/>
      <c r="BX413" s="66"/>
      <c r="BY413" s="66"/>
      <c r="BZ413" s="66"/>
      <c r="CA413" s="66"/>
      <c r="CB413" s="66"/>
      <c r="CC413" s="66"/>
      <c r="CD413" s="66"/>
      <c r="CE413" s="66"/>
      <c r="CF413" s="66"/>
      <c r="CG413" s="66"/>
      <c r="CH413" s="66"/>
      <c r="CI413" s="65"/>
    </row>
    <row r="414" spans="2:87" ht="30" customHeight="1">
      <c r="B414" s="195">
        <v>514</v>
      </c>
      <c r="C414" s="196">
        <v>44756</v>
      </c>
      <c r="D414" s="195" t="s">
        <v>134</v>
      </c>
      <c r="E414" s="195" t="s">
        <v>94</v>
      </c>
      <c r="F414" s="195" t="s">
        <v>96</v>
      </c>
      <c r="G414" s="195" t="s">
        <v>31</v>
      </c>
      <c r="H414" s="197" t="s">
        <v>91</v>
      </c>
      <c r="I414" s="207">
        <v>5</v>
      </c>
      <c r="J414" s="208">
        <v>5</v>
      </c>
      <c r="K414" s="208"/>
      <c r="L414" s="208">
        <v>5</v>
      </c>
      <c r="M414" s="208">
        <v>5</v>
      </c>
      <c r="N414" s="208"/>
      <c r="O414" s="207">
        <v>2</v>
      </c>
      <c r="P414" s="209">
        <v>5</v>
      </c>
      <c r="Q414" s="207">
        <v>5</v>
      </c>
      <c r="R414" s="209">
        <v>1</v>
      </c>
      <c r="S414" s="208">
        <v>5</v>
      </c>
      <c r="T414" s="208">
        <v>2</v>
      </c>
      <c r="U414" s="208">
        <v>1</v>
      </c>
      <c r="V414" s="210">
        <v>5</v>
      </c>
      <c r="W414" s="210">
        <v>5</v>
      </c>
      <c r="X414" s="64"/>
      <c r="Y414" s="64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66"/>
      <c r="AS414" s="66"/>
      <c r="AT414" s="66"/>
      <c r="AU414" s="66"/>
      <c r="AV414" s="66"/>
      <c r="AW414" s="66"/>
      <c r="AX414" s="66"/>
      <c r="AY414" s="66"/>
      <c r="AZ414" s="65"/>
      <c r="BA414" s="65"/>
      <c r="BB414" s="66"/>
      <c r="BC414" s="66"/>
      <c r="BD414" s="66"/>
      <c r="BE414" s="66"/>
      <c r="BF414" s="66"/>
      <c r="BG414" s="66"/>
      <c r="BH414" s="66"/>
      <c r="BI414" s="66"/>
      <c r="BJ414" s="66"/>
      <c r="BK414" s="66"/>
      <c r="BL414" s="66"/>
      <c r="BM414" s="66"/>
      <c r="BN414" s="66"/>
      <c r="BO414" s="66"/>
      <c r="BP414" s="66"/>
      <c r="BQ414" s="66"/>
      <c r="BR414" s="129"/>
      <c r="BS414" s="66"/>
      <c r="BT414" s="66"/>
      <c r="BU414" s="66"/>
      <c r="BV414" s="66"/>
      <c r="BW414" s="66"/>
      <c r="BX414" s="66"/>
      <c r="BY414" s="66"/>
      <c r="BZ414" s="66"/>
      <c r="CA414" s="66"/>
      <c r="CB414" s="66"/>
      <c r="CC414" s="66"/>
      <c r="CD414" s="66"/>
      <c r="CE414" s="66"/>
      <c r="CF414" s="66"/>
      <c r="CG414" s="66"/>
      <c r="CH414" s="66"/>
      <c r="CI414" s="65"/>
    </row>
    <row r="415" spans="2:87" ht="30" customHeight="1">
      <c r="B415" s="195">
        <v>515</v>
      </c>
      <c r="C415" s="196">
        <v>44756</v>
      </c>
      <c r="D415" s="195" t="s">
        <v>134</v>
      </c>
      <c r="E415" s="195" t="s">
        <v>95</v>
      </c>
      <c r="F415" s="195" t="s">
        <v>97</v>
      </c>
      <c r="G415" s="195" t="s">
        <v>22</v>
      </c>
      <c r="H415" s="197" t="s">
        <v>67</v>
      </c>
      <c r="I415" s="207">
        <v>4</v>
      </c>
      <c r="J415" s="208">
        <v>4</v>
      </c>
      <c r="K415" s="208">
        <v>5</v>
      </c>
      <c r="L415" s="208">
        <v>4</v>
      </c>
      <c r="M415" s="208">
        <v>4</v>
      </c>
      <c r="N415" s="208">
        <v>4</v>
      </c>
      <c r="O415" s="207">
        <v>4</v>
      </c>
      <c r="P415" s="209">
        <v>4</v>
      </c>
      <c r="Q415" s="207">
        <v>4</v>
      </c>
      <c r="R415" s="209">
        <v>4</v>
      </c>
      <c r="S415" s="208">
        <v>4</v>
      </c>
      <c r="T415" s="208">
        <v>4</v>
      </c>
      <c r="U415" s="208">
        <v>4</v>
      </c>
      <c r="V415" s="210">
        <v>4</v>
      </c>
      <c r="W415" s="210">
        <v>4</v>
      </c>
      <c r="X415" s="64"/>
      <c r="Y415" s="64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66"/>
      <c r="AS415" s="66"/>
      <c r="AT415" s="66"/>
      <c r="AU415" s="66"/>
      <c r="AV415" s="66"/>
      <c r="AW415" s="66"/>
      <c r="AX415" s="66"/>
      <c r="AY415" s="66"/>
      <c r="AZ415" s="65"/>
      <c r="BA415" s="65"/>
      <c r="BB415" s="66"/>
      <c r="BC415" s="66"/>
      <c r="BD415" s="66"/>
      <c r="BE415" s="66"/>
      <c r="BF415" s="66"/>
      <c r="BG415" s="66"/>
      <c r="BH415" s="66"/>
      <c r="BI415" s="66"/>
      <c r="BJ415" s="66"/>
      <c r="BK415" s="66"/>
      <c r="BL415" s="66"/>
      <c r="BM415" s="66"/>
      <c r="BN415" s="66"/>
      <c r="BO415" s="66"/>
      <c r="BP415" s="66"/>
      <c r="BQ415" s="66"/>
      <c r="BR415" s="129"/>
      <c r="BS415" s="66"/>
      <c r="BT415" s="66"/>
      <c r="BU415" s="66"/>
      <c r="BV415" s="66"/>
      <c r="BW415" s="66"/>
      <c r="BX415" s="66"/>
      <c r="BY415" s="66"/>
      <c r="BZ415" s="66"/>
      <c r="CA415" s="66"/>
      <c r="CB415" s="66"/>
      <c r="CC415" s="66"/>
      <c r="CD415" s="66"/>
      <c r="CE415" s="66"/>
      <c r="CF415" s="66"/>
      <c r="CG415" s="66"/>
      <c r="CH415" s="66"/>
      <c r="CI415" s="65"/>
    </row>
    <row r="416" spans="2:87" ht="30" customHeight="1">
      <c r="B416" s="195">
        <v>516</v>
      </c>
      <c r="C416" s="196">
        <v>44756</v>
      </c>
      <c r="D416" s="195" t="s">
        <v>134</v>
      </c>
      <c r="E416" s="195" t="s">
        <v>95</v>
      </c>
      <c r="F416" s="195" t="s">
        <v>97</v>
      </c>
      <c r="G416" s="195" t="s">
        <v>20</v>
      </c>
      <c r="H416" s="197" t="s">
        <v>60</v>
      </c>
      <c r="I416" s="207">
        <v>5</v>
      </c>
      <c r="J416" s="208">
        <v>4</v>
      </c>
      <c r="K416" s="208">
        <v>4</v>
      </c>
      <c r="L416" s="208">
        <v>5</v>
      </c>
      <c r="M416" s="208">
        <v>5</v>
      </c>
      <c r="N416" s="208">
        <v>4</v>
      </c>
      <c r="O416" s="207">
        <v>3</v>
      </c>
      <c r="P416" s="209">
        <v>5</v>
      </c>
      <c r="Q416" s="207">
        <v>5</v>
      </c>
      <c r="R416" s="209">
        <v>3</v>
      </c>
      <c r="S416" s="208">
        <v>5</v>
      </c>
      <c r="T416" s="208">
        <v>3</v>
      </c>
      <c r="U416" s="208">
        <v>3</v>
      </c>
      <c r="V416" s="210">
        <v>5</v>
      </c>
      <c r="W416" s="210">
        <v>5</v>
      </c>
      <c r="X416" s="64"/>
      <c r="Y416" s="64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66"/>
      <c r="AS416" s="66"/>
      <c r="AT416" s="66"/>
      <c r="AU416" s="66"/>
      <c r="AV416" s="66"/>
      <c r="AW416" s="66"/>
      <c r="AX416" s="66"/>
      <c r="AY416" s="66"/>
      <c r="AZ416" s="65"/>
      <c r="BA416" s="65"/>
      <c r="BB416" s="66"/>
      <c r="BC416" s="66"/>
      <c r="BD416" s="66"/>
      <c r="BE416" s="66"/>
      <c r="BF416" s="66"/>
      <c r="BG416" s="66"/>
      <c r="BH416" s="66"/>
      <c r="BI416" s="66"/>
      <c r="BJ416" s="66"/>
      <c r="BK416" s="66"/>
      <c r="BL416" s="66"/>
      <c r="BM416" s="66"/>
      <c r="BN416" s="66"/>
      <c r="BO416" s="66"/>
      <c r="BP416" s="66"/>
      <c r="BQ416" s="66"/>
      <c r="BR416" s="129"/>
      <c r="BS416" s="66"/>
      <c r="BT416" s="66"/>
      <c r="BU416" s="66"/>
      <c r="BV416" s="66"/>
      <c r="BW416" s="66"/>
      <c r="BX416" s="66"/>
      <c r="BY416" s="66"/>
      <c r="BZ416" s="66"/>
      <c r="CA416" s="66"/>
      <c r="CB416" s="66"/>
      <c r="CC416" s="66"/>
      <c r="CD416" s="66"/>
      <c r="CE416" s="66"/>
      <c r="CF416" s="66"/>
      <c r="CG416" s="66"/>
      <c r="CH416" s="66"/>
      <c r="CI416" s="65"/>
    </row>
    <row r="417" spans="2:87" ht="30" customHeight="1">
      <c r="B417" s="195">
        <v>517</v>
      </c>
      <c r="C417" s="196">
        <v>44757</v>
      </c>
      <c r="D417" s="195" t="s">
        <v>135</v>
      </c>
      <c r="E417" s="195" t="s">
        <v>95</v>
      </c>
      <c r="F417" s="195" t="s">
        <v>98</v>
      </c>
      <c r="G417" s="195" t="s">
        <v>34</v>
      </c>
      <c r="H417" s="197" t="s">
        <v>72</v>
      </c>
      <c r="I417" s="207">
        <v>4</v>
      </c>
      <c r="J417" s="208">
        <v>4</v>
      </c>
      <c r="K417" s="208">
        <v>4</v>
      </c>
      <c r="L417" s="208">
        <v>3</v>
      </c>
      <c r="M417" s="208">
        <v>4</v>
      </c>
      <c r="N417" s="208">
        <v>4</v>
      </c>
      <c r="O417" s="207"/>
      <c r="P417" s="209"/>
      <c r="Q417" s="207">
        <v>5</v>
      </c>
      <c r="R417" s="209">
        <v>4</v>
      </c>
      <c r="S417" s="208">
        <v>4</v>
      </c>
      <c r="T417" s="208">
        <v>3</v>
      </c>
      <c r="U417" s="208">
        <v>3</v>
      </c>
      <c r="V417" s="210">
        <v>4</v>
      </c>
      <c r="W417" s="210">
        <v>4</v>
      </c>
      <c r="X417" s="64"/>
      <c r="Y417" s="64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66"/>
      <c r="AS417" s="66"/>
      <c r="AT417" s="66"/>
      <c r="AU417" s="66"/>
      <c r="AV417" s="66"/>
      <c r="AW417" s="66"/>
      <c r="AX417" s="66"/>
      <c r="AY417" s="66"/>
      <c r="AZ417" s="65"/>
      <c r="BA417" s="65"/>
      <c r="BB417" s="66"/>
      <c r="BC417" s="66"/>
      <c r="BD417" s="66"/>
      <c r="BE417" s="66"/>
      <c r="BF417" s="66"/>
      <c r="BG417" s="66"/>
      <c r="BH417" s="66"/>
      <c r="BI417" s="66"/>
      <c r="BJ417" s="66"/>
      <c r="BK417" s="66"/>
      <c r="BL417" s="66"/>
      <c r="BM417" s="66"/>
      <c r="BN417" s="66"/>
      <c r="BO417" s="66"/>
      <c r="BP417" s="66"/>
      <c r="BQ417" s="66"/>
      <c r="BR417" s="129"/>
      <c r="BS417" s="66"/>
      <c r="BT417" s="66"/>
      <c r="BU417" s="66"/>
      <c r="BV417" s="66"/>
      <c r="BW417" s="66"/>
      <c r="BX417" s="66"/>
      <c r="BY417" s="66"/>
      <c r="BZ417" s="66"/>
      <c r="CA417" s="66"/>
      <c r="CB417" s="66"/>
      <c r="CC417" s="66"/>
      <c r="CD417" s="66"/>
      <c r="CE417" s="66"/>
      <c r="CF417" s="66"/>
      <c r="CG417" s="66"/>
      <c r="CH417" s="66"/>
      <c r="CI417" s="65"/>
    </row>
    <row r="418" spans="2:87" ht="30" customHeight="1">
      <c r="B418" s="195">
        <v>518</v>
      </c>
      <c r="C418" s="196">
        <v>44757</v>
      </c>
      <c r="D418" s="195" t="s">
        <v>134</v>
      </c>
      <c r="E418" s="195" t="s">
        <v>94</v>
      </c>
      <c r="F418" s="195" t="s">
        <v>97</v>
      </c>
      <c r="G418" s="195" t="s">
        <v>47</v>
      </c>
      <c r="H418" s="197" t="s">
        <v>69</v>
      </c>
      <c r="I418" s="207">
        <v>5</v>
      </c>
      <c r="J418" s="208">
        <v>5</v>
      </c>
      <c r="K418" s="208">
        <v>5</v>
      </c>
      <c r="L418" s="208">
        <v>5</v>
      </c>
      <c r="M418" s="208">
        <v>5</v>
      </c>
      <c r="N418" s="208">
        <v>5</v>
      </c>
      <c r="O418" s="207">
        <v>5</v>
      </c>
      <c r="P418" s="209">
        <v>5</v>
      </c>
      <c r="Q418" s="207">
        <v>5</v>
      </c>
      <c r="R418" s="209">
        <v>5</v>
      </c>
      <c r="S418" s="208">
        <v>5</v>
      </c>
      <c r="T418" s="208">
        <v>5</v>
      </c>
      <c r="U418" s="208">
        <v>5</v>
      </c>
      <c r="V418" s="210">
        <v>5</v>
      </c>
      <c r="W418" s="210">
        <v>5</v>
      </c>
      <c r="X418" s="64"/>
      <c r="Y418" s="64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66"/>
      <c r="AS418" s="66"/>
      <c r="AT418" s="66"/>
      <c r="AU418" s="66"/>
      <c r="AV418" s="66"/>
      <c r="AW418" s="66"/>
      <c r="AX418" s="66"/>
      <c r="AY418" s="66"/>
      <c r="AZ418" s="65"/>
      <c r="BA418" s="65"/>
      <c r="BB418" s="66"/>
      <c r="BC418" s="66"/>
      <c r="BD418" s="66"/>
      <c r="BE418" s="66"/>
      <c r="BF418" s="66"/>
      <c r="BG418" s="66"/>
      <c r="BH418" s="66"/>
      <c r="BI418" s="66"/>
      <c r="BJ418" s="66"/>
      <c r="BK418" s="66"/>
      <c r="BL418" s="66"/>
      <c r="BM418" s="66"/>
      <c r="BN418" s="66"/>
      <c r="BO418" s="66"/>
      <c r="BP418" s="66"/>
      <c r="BQ418" s="66"/>
      <c r="BR418" s="129"/>
      <c r="BS418" s="66"/>
      <c r="BT418" s="66"/>
      <c r="BU418" s="66"/>
      <c r="BV418" s="66"/>
      <c r="BW418" s="66"/>
      <c r="BX418" s="66"/>
      <c r="BY418" s="66"/>
      <c r="BZ418" s="66"/>
      <c r="CA418" s="66"/>
      <c r="CB418" s="66"/>
      <c r="CC418" s="66"/>
      <c r="CD418" s="66"/>
      <c r="CE418" s="66"/>
      <c r="CF418" s="66"/>
      <c r="CG418" s="66"/>
      <c r="CH418" s="66"/>
      <c r="CI418" s="65"/>
    </row>
    <row r="419" spans="2:87" ht="30" customHeight="1">
      <c r="B419" s="195">
        <v>519</v>
      </c>
      <c r="C419" s="196">
        <v>44757</v>
      </c>
      <c r="D419" s="195" t="s">
        <v>134</v>
      </c>
      <c r="E419" s="195" t="s">
        <v>95</v>
      </c>
      <c r="F419" s="195" t="s">
        <v>97</v>
      </c>
      <c r="G419" s="195" t="s">
        <v>39</v>
      </c>
      <c r="H419" s="197" t="s">
        <v>74</v>
      </c>
      <c r="I419" s="207">
        <v>5</v>
      </c>
      <c r="J419" s="208">
        <v>5</v>
      </c>
      <c r="K419" s="208">
        <v>5</v>
      </c>
      <c r="L419" s="208">
        <v>5</v>
      </c>
      <c r="M419" s="208">
        <v>5</v>
      </c>
      <c r="N419" s="208">
        <v>4</v>
      </c>
      <c r="O419" s="207">
        <v>5</v>
      </c>
      <c r="P419" s="209">
        <v>5</v>
      </c>
      <c r="Q419" s="207">
        <v>4</v>
      </c>
      <c r="R419" s="209">
        <v>4</v>
      </c>
      <c r="S419" s="208">
        <v>5</v>
      </c>
      <c r="T419" s="208">
        <v>5</v>
      </c>
      <c r="U419" s="208">
        <v>5</v>
      </c>
      <c r="V419" s="210">
        <v>5</v>
      </c>
      <c r="W419" s="210">
        <v>5</v>
      </c>
      <c r="X419" s="64"/>
      <c r="Y419" s="64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66"/>
      <c r="AS419" s="66"/>
      <c r="AT419" s="66"/>
      <c r="AU419" s="66"/>
      <c r="AV419" s="66"/>
      <c r="AW419" s="66"/>
      <c r="AX419" s="66"/>
      <c r="AY419" s="66"/>
      <c r="AZ419" s="65"/>
      <c r="BA419" s="65"/>
      <c r="BB419" s="66"/>
      <c r="BC419" s="66"/>
      <c r="BD419" s="66"/>
      <c r="BE419" s="66"/>
      <c r="BF419" s="66"/>
      <c r="BG419" s="66"/>
      <c r="BH419" s="66"/>
      <c r="BI419" s="66"/>
      <c r="BJ419" s="66"/>
      <c r="BK419" s="66"/>
      <c r="BL419" s="66"/>
      <c r="BM419" s="66"/>
      <c r="BN419" s="66"/>
      <c r="BO419" s="66"/>
      <c r="BP419" s="66"/>
      <c r="BQ419" s="66"/>
      <c r="BR419" s="129"/>
      <c r="BS419" s="66"/>
      <c r="BT419" s="66"/>
      <c r="BU419" s="66"/>
      <c r="BV419" s="66"/>
      <c r="BW419" s="66"/>
      <c r="BX419" s="66"/>
      <c r="BY419" s="66"/>
      <c r="BZ419" s="66"/>
      <c r="CA419" s="66"/>
      <c r="CB419" s="66"/>
      <c r="CC419" s="66"/>
      <c r="CD419" s="66"/>
      <c r="CE419" s="66"/>
      <c r="CF419" s="66"/>
      <c r="CG419" s="66"/>
      <c r="CH419" s="66"/>
      <c r="CI419" s="65"/>
    </row>
    <row r="420" spans="2:87" ht="30" customHeight="1">
      <c r="B420" s="195">
        <v>520</v>
      </c>
      <c r="C420" s="196">
        <v>44757</v>
      </c>
      <c r="D420" s="195" t="s">
        <v>134</v>
      </c>
      <c r="E420" s="195" t="s">
        <v>95</v>
      </c>
      <c r="F420" s="195" t="s">
        <v>97</v>
      </c>
      <c r="G420" s="195" t="s">
        <v>32</v>
      </c>
      <c r="H420" s="197" t="s">
        <v>61</v>
      </c>
      <c r="I420" s="207">
        <v>3</v>
      </c>
      <c r="J420" s="208">
        <v>2</v>
      </c>
      <c r="K420" s="208">
        <v>1</v>
      </c>
      <c r="L420" s="208">
        <v>5</v>
      </c>
      <c r="M420" s="208">
        <v>5</v>
      </c>
      <c r="N420" s="208"/>
      <c r="O420" s="207">
        <v>3</v>
      </c>
      <c r="P420" s="209">
        <v>3</v>
      </c>
      <c r="Q420" s="207">
        <v>3</v>
      </c>
      <c r="R420" s="209">
        <v>2</v>
      </c>
      <c r="S420" s="208"/>
      <c r="T420" s="208">
        <v>3</v>
      </c>
      <c r="U420" s="208"/>
      <c r="V420" s="210">
        <v>5</v>
      </c>
      <c r="W420" s="210">
        <v>4</v>
      </c>
      <c r="X420" s="64"/>
      <c r="Y420" s="64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66"/>
      <c r="AS420" s="66"/>
      <c r="AT420" s="66"/>
      <c r="AU420" s="66"/>
      <c r="AV420" s="66"/>
      <c r="AW420" s="66"/>
      <c r="AX420" s="66"/>
      <c r="AY420" s="66"/>
      <c r="AZ420" s="65"/>
      <c r="BA420" s="65"/>
      <c r="BB420" s="66"/>
      <c r="BC420" s="66"/>
      <c r="BD420" s="66"/>
      <c r="BE420" s="66"/>
      <c r="BF420" s="66"/>
      <c r="BG420" s="66"/>
      <c r="BH420" s="66"/>
      <c r="BI420" s="66"/>
      <c r="BJ420" s="66"/>
      <c r="BK420" s="66"/>
      <c r="BL420" s="66"/>
      <c r="BM420" s="66"/>
      <c r="BN420" s="66"/>
      <c r="BO420" s="66"/>
      <c r="BP420" s="66"/>
      <c r="BQ420" s="66"/>
      <c r="BR420" s="129"/>
      <c r="BS420" s="66"/>
      <c r="BT420" s="66"/>
      <c r="BU420" s="66"/>
      <c r="BV420" s="66"/>
      <c r="BW420" s="66"/>
      <c r="BX420" s="66"/>
      <c r="BY420" s="66"/>
      <c r="BZ420" s="66"/>
      <c r="CA420" s="66"/>
      <c r="CB420" s="66"/>
      <c r="CC420" s="66"/>
      <c r="CD420" s="66"/>
      <c r="CE420" s="66"/>
      <c r="CF420" s="66"/>
      <c r="CG420" s="66"/>
      <c r="CH420" s="66"/>
      <c r="CI420" s="65"/>
    </row>
    <row r="421" spans="2:87" ht="30" customHeight="1">
      <c r="B421" s="195">
        <v>521</v>
      </c>
      <c r="C421" s="196">
        <v>44758</v>
      </c>
      <c r="D421" s="195" t="s">
        <v>134</v>
      </c>
      <c r="E421" s="195" t="s">
        <v>94</v>
      </c>
      <c r="F421" s="195" t="s">
        <v>98</v>
      </c>
      <c r="G421" s="195" t="s">
        <v>39</v>
      </c>
      <c r="H421" s="197" t="s">
        <v>74</v>
      </c>
      <c r="I421" s="207">
        <v>5</v>
      </c>
      <c r="J421" s="208">
        <v>5</v>
      </c>
      <c r="K421" s="208">
        <v>4</v>
      </c>
      <c r="L421" s="208">
        <v>5</v>
      </c>
      <c r="M421" s="208">
        <v>4</v>
      </c>
      <c r="N421" s="208">
        <v>3</v>
      </c>
      <c r="O421" s="207">
        <v>5</v>
      </c>
      <c r="P421" s="209">
        <v>5</v>
      </c>
      <c r="Q421" s="207"/>
      <c r="R421" s="209"/>
      <c r="S421" s="208">
        <v>4</v>
      </c>
      <c r="T421" s="208">
        <v>2</v>
      </c>
      <c r="U421" s="208">
        <v>3</v>
      </c>
      <c r="V421" s="210">
        <v>4</v>
      </c>
      <c r="W421" s="210">
        <v>4</v>
      </c>
      <c r="X421" s="64"/>
      <c r="Y421" s="64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66"/>
      <c r="AS421" s="66"/>
      <c r="AT421" s="66"/>
      <c r="AU421" s="66"/>
      <c r="AV421" s="66"/>
      <c r="AW421" s="66"/>
      <c r="AX421" s="66"/>
      <c r="AY421" s="66"/>
      <c r="AZ421" s="65"/>
      <c r="BA421" s="65"/>
      <c r="BB421" s="66"/>
      <c r="BC421" s="66"/>
      <c r="BD421" s="66"/>
      <c r="BE421" s="66"/>
      <c r="BF421" s="66"/>
      <c r="BG421" s="66"/>
      <c r="BH421" s="66"/>
      <c r="BI421" s="66"/>
      <c r="BJ421" s="66"/>
      <c r="BK421" s="66"/>
      <c r="BL421" s="66"/>
      <c r="BM421" s="66"/>
      <c r="BN421" s="66"/>
      <c r="BO421" s="66"/>
      <c r="BP421" s="66"/>
      <c r="BQ421" s="66"/>
      <c r="BR421" s="129"/>
      <c r="BS421" s="66"/>
      <c r="BT421" s="66"/>
      <c r="BU421" s="66"/>
      <c r="BV421" s="66"/>
      <c r="BW421" s="66"/>
      <c r="BX421" s="66"/>
      <c r="BY421" s="66"/>
      <c r="BZ421" s="66"/>
      <c r="CA421" s="66"/>
      <c r="CB421" s="66"/>
      <c r="CC421" s="66"/>
      <c r="CD421" s="66"/>
      <c r="CE421" s="66"/>
      <c r="CF421" s="66"/>
      <c r="CG421" s="66"/>
      <c r="CH421" s="66"/>
      <c r="CI421" s="65"/>
    </row>
    <row r="422" spans="2:87" ht="30" customHeight="1">
      <c r="B422" s="195">
        <v>523</v>
      </c>
      <c r="C422" s="196">
        <v>44760</v>
      </c>
      <c r="D422" s="195" t="s">
        <v>134</v>
      </c>
      <c r="E422" s="195" t="s">
        <v>95</v>
      </c>
      <c r="F422" s="195" t="s">
        <v>96</v>
      </c>
      <c r="G422" s="195" t="s">
        <v>136</v>
      </c>
      <c r="H422" s="197" t="s">
        <v>85</v>
      </c>
      <c r="I422" s="207">
        <v>4</v>
      </c>
      <c r="J422" s="208">
        <v>4</v>
      </c>
      <c r="K422" s="208">
        <v>3</v>
      </c>
      <c r="L422" s="208">
        <v>5</v>
      </c>
      <c r="M422" s="208">
        <v>4</v>
      </c>
      <c r="N422" s="208">
        <v>1</v>
      </c>
      <c r="O422" s="207">
        <v>4</v>
      </c>
      <c r="P422" s="209">
        <v>4</v>
      </c>
      <c r="Q422" s="207">
        <v>3</v>
      </c>
      <c r="R422" s="209">
        <v>4</v>
      </c>
      <c r="S422" s="208">
        <v>5</v>
      </c>
      <c r="T422" s="208">
        <v>2</v>
      </c>
      <c r="U422" s="208">
        <v>2</v>
      </c>
      <c r="V422" s="210">
        <v>4</v>
      </c>
      <c r="W422" s="210"/>
      <c r="X422" s="64"/>
      <c r="Y422" s="64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66"/>
      <c r="AS422" s="66"/>
      <c r="AT422" s="66"/>
      <c r="AU422" s="66"/>
      <c r="AV422" s="66"/>
      <c r="AW422" s="66"/>
      <c r="AX422" s="66"/>
      <c r="AY422" s="66"/>
      <c r="AZ422" s="65"/>
      <c r="BA422" s="65"/>
      <c r="BB422" s="66"/>
      <c r="BC422" s="66"/>
      <c r="BD422" s="66"/>
      <c r="BE422" s="66"/>
      <c r="BF422" s="66"/>
      <c r="BG422" s="66"/>
      <c r="BH422" s="66"/>
      <c r="BI422" s="66"/>
      <c r="BJ422" s="66"/>
      <c r="BK422" s="66"/>
      <c r="BL422" s="66"/>
      <c r="BM422" s="66"/>
      <c r="BN422" s="66"/>
      <c r="BO422" s="66"/>
      <c r="BP422" s="66"/>
      <c r="BQ422" s="66"/>
      <c r="BR422" s="129"/>
      <c r="BS422" s="66"/>
      <c r="BT422" s="66"/>
      <c r="BU422" s="66"/>
      <c r="BV422" s="66"/>
      <c r="BW422" s="66"/>
      <c r="BX422" s="66"/>
      <c r="BY422" s="66"/>
      <c r="BZ422" s="66"/>
      <c r="CA422" s="66"/>
      <c r="CB422" s="66"/>
      <c r="CC422" s="66"/>
      <c r="CD422" s="66"/>
      <c r="CE422" s="66"/>
      <c r="CF422" s="66"/>
      <c r="CG422" s="66"/>
      <c r="CH422" s="66"/>
      <c r="CI422" s="65"/>
    </row>
    <row r="423" spans="2:87" ht="30" customHeight="1">
      <c r="B423" s="195">
        <v>524</v>
      </c>
      <c r="C423" s="196">
        <v>44761</v>
      </c>
      <c r="D423" s="195" t="s">
        <v>134</v>
      </c>
      <c r="E423" s="195" t="s">
        <v>95</v>
      </c>
      <c r="F423" s="195" t="s">
        <v>97</v>
      </c>
      <c r="G423" s="195" t="s">
        <v>26</v>
      </c>
      <c r="H423" s="197" t="s">
        <v>71</v>
      </c>
      <c r="I423" s="207">
        <v>2</v>
      </c>
      <c r="J423" s="208">
        <v>3</v>
      </c>
      <c r="K423" s="208">
        <v>2</v>
      </c>
      <c r="L423" s="208">
        <v>2</v>
      </c>
      <c r="M423" s="208">
        <v>5</v>
      </c>
      <c r="N423" s="208">
        <v>1</v>
      </c>
      <c r="O423" s="207">
        <v>2</v>
      </c>
      <c r="P423" s="209">
        <v>2</v>
      </c>
      <c r="Q423" s="207">
        <v>4</v>
      </c>
      <c r="R423" s="209">
        <v>3</v>
      </c>
      <c r="S423" s="208">
        <v>2</v>
      </c>
      <c r="T423" s="208">
        <v>1</v>
      </c>
      <c r="U423" s="208">
        <v>1</v>
      </c>
      <c r="V423" s="210">
        <v>5</v>
      </c>
      <c r="W423" s="210">
        <v>2</v>
      </c>
      <c r="X423" s="64"/>
      <c r="Y423" s="64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66"/>
      <c r="AS423" s="66"/>
      <c r="AT423" s="66"/>
      <c r="AU423" s="66"/>
      <c r="AV423" s="66"/>
      <c r="AW423" s="66"/>
      <c r="AX423" s="66"/>
      <c r="AY423" s="66"/>
      <c r="AZ423" s="65"/>
      <c r="BA423" s="65"/>
      <c r="BB423" s="66"/>
      <c r="BC423" s="66"/>
      <c r="BD423" s="66"/>
      <c r="BE423" s="66"/>
      <c r="BF423" s="66"/>
      <c r="BG423" s="66"/>
      <c r="BH423" s="66"/>
      <c r="BI423" s="66"/>
      <c r="BJ423" s="66"/>
      <c r="BK423" s="66"/>
      <c r="BL423" s="66"/>
      <c r="BM423" s="66"/>
      <c r="BN423" s="66"/>
      <c r="BO423" s="66"/>
      <c r="BP423" s="66"/>
      <c r="BQ423" s="66"/>
      <c r="BR423" s="129"/>
      <c r="BS423" s="66"/>
      <c r="BT423" s="66"/>
      <c r="BU423" s="66"/>
      <c r="BV423" s="66"/>
      <c r="BW423" s="66"/>
      <c r="BX423" s="66"/>
      <c r="BY423" s="66"/>
      <c r="BZ423" s="66"/>
      <c r="CA423" s="66"/>
      <c r="CB423" s="66"/>
      <c r="CC423" s="66"/>
      <c r="CD423" s="66"/>
      <c r="CE423" s="66"/>
      <c r="CF423" s="66"/>
      <c r="CG423" s="66"/>
      <c r="CH423" s="66"/>
      <c r="CI423" s="65"/>
    </row>
    <row r="424" spans="2:87" ht="30" customHeight="1">
      <c r="B424" s="195">
        <v>525</v>
      </c>
      <c r="C424" s="196">
        <v>44761</v>
      </c>
      <c r="D424" s="195" t="s">
        <v>133</v>
      </c>
      <c r="E424" s="195" t="s">
        <v>94</v>
      </c>
      <c r="F424" s="195" t="s">
        <v>97</v>
      </c>
      <c r="G424" s="195" t="s">
        <v>39</v>
      </c>
      <c r="H424" s="197" t="s">
        <v>74</v>
      </c>
      <c r="I424" s="207">
        <v>4</v>
      </c>
      <c r="J424" s="208">
        <v>5</v>
      </c>
      <c r="K424" s="208">
        <v>3</v>
      </c>
      <c r="L424" s="208">
        <v>4</v>
      </c>
      <c r="M424" s="208">
        <v>5</v>
      </c>
      <c r="N424" s="208"/>
      <c r="O424" s="207"/>
      <c r="P424" s="209"/>
      <c r="Q424" s="207">
        <v>4</v>
      </c>
      <c r="R424" s="209">
        <v>5</v>
      </c>
      <c r="S424" s="208">
        <v>5</v>
      </c>
      <c r="T424" s="208">
        <v>4</v>
      </c>
      <c r="U424" s="208">
        <v>4</v>
      </c>
      <c r="V424" s="210">
        <v>5</v>
      </c>
      <c r="W424" s="210">
        <v>4</v>
      </c>
      <c r="X424" s="64"/>
      <c r="Y424" s="64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66"/>
      <c r="AS424" s="66"/>
      <c r="AT424" s="66"/>
      <c r="AU424" s="66"/>
      <c r="AV424" s="66"/>
      <c r="AW424" s="66"/>
      <c r="AX424" s="66"/>
      <c r="AY424" s="66"/>
      <c r="AZ424" s="65"/>
      <c r="BA424" s="65"/>
      <c r="BB424" s="66"/>
      <c r="BC424" s="66"/>
      <c r="BD424" s="66"/>
      <c r="BE424" s="66"/>
      <c r="BF424" s="66"/>
      <c r="BG424" s="66"/>
      <c r="BH424" s="66"/>
      <c r="BI424" s="66"/>
      <c r="BJ424" s="66"/>
      <c r="BK424" s="66"/>
      <c r="BL424" s="66"/>
      <c r="BM424" s="66"/>
      <c r="BN424" s="66"/>
      <c r="BO424" s="66"/>
      <c r="BP424" s="66"/>
      <c r="BQ424" s="66"/>
      <c r="BR424" s="129"/>
      <c r="BS424" s="66"/>
      <c r="BT424" s="66"/>
      <c r="BU424" s="66"/>
      <c r="BV424" s="66"/>
      <c r="BW424" s="66"/>
      <c r="BX424" s="66"/>
      <c r="BY424" s="66"/>
      <c r="BZ424" s="66"/>
      <c r="CA424" s="66"/>
      <c r="CB424" s="66"/>
      <c r="CC424" s="66"/>
      <c r="CD424" s="66"/>
      <c r="CE424" s="66"/>
      <c r="CF424" s="66"/>
      <c r="CG424" s="66"/>
      <c r="CH424" s="66"/>
      <c r="CI424" s="65"/>
    </row>
    <row r="425" spans="2:87" ht="30" customHeight="1">
      <c r="B425" s="195">
        <v>526</v>
      </c>
      <c r="C425" s="196">
        <v>44761</v>
      </c>
      <c r="D425" s="195" t="s">
        <v>134</v>
      </c>
      <c r="E425" s="195" t="s">
        <v>95</v>
      </c>
      <c r="F425" s="195" t="s">
        <v>96</v>
      </c>
      <c r="G425" s="195" t="s">
        <v>35</v>
      </c>
      <c r="H425" s="197" t="s">
        <v>56</v>
      </c>
      <c r="I425" s="207">
        <v>5</v>
      </c>
      <c r="J425" s="208">
        <v>5</v>
      </c>
      <c r="K425" s="208"/>
      <c r="L425" s="208">
        <v>5</v>
      </c>
      <c r="M425" s="208">
        <v>5</v>
      </c>
      <c r="N425" s="208"/>
      <c r="O425" s="207">
        <v>4</v>
      </c>
      <c r="P425" s="209">
        <v>5</v>
      </c>
      <c r="Q425" s="207">
        <v>5</v>
      </c>
      <c r="R425" s="209">
        <v>3</v>
      </c>
      <c r="S425" s="208">
        <v>4</v>
      </c>
      <c r="T425" s="208">
        <v>4</v>
      </c>
      <c r="U425" s="208">
        <v>5</v>
      </c>
      <c r="V425" s="210">
        <v>5</v>
      </c>
      <c r="W425" s="210">
        <v>5</v>
      </c>
      <c r="X425" s="64"/>
      <c r="Y425" s="64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66"/>
      <c r="AS425" s="66"/>
      <c r="AT425" s="66"/>
      <c r="AU425" s="66"/>
      <c r="AV425" s="66"/>
      <c r="AW425" s="66"/>
      <c r="AX425" s="66"/>
      <c r="AY425" s="66"/>
      <c r="AZ425" s="65"/>
      <c r="BA425" s="65"/>
      <c r="BB425" s="66"/>
      <c r="BC425" s="66"/>
      <c r="BD425" s="66"/>
      <c r="BE425" s="66"/>
      <c r="BF425" s="66"/>
      <c r="BG425" s="66"/>
      <c r="BH425" s="66"/>
      <c r="BI425" s="66"/>
      <c r="BJ425" s="66"/>
      <c r="BK425" s="66"/>
      <c r="BL425" s="66"/>
      <c r="BM425" s="66"/>
      <c r="BN425" s="66"/>
      <c r="BO425" s="66"/>
      <c r="BP425" s="66"/>
      <c r="BQ425" s="66"/>
      <c r="BR425" s="129"/>
      <c r="BS425" s="66"/>
      <c r="BT425" s="66"/>
      <c r="BU425" s="66"/>
      <c r="BV425" s="66"/>
      <c r="BW425" s="66"/>
      <c r="BX425" s="66"/>
      <c r="BY425" s="66"/>
      <c r="BZ425" s="66"/>
      <c r="CA425" s="66"/>
      <c r="CB425" s="66"/>
      <c r="CC425" s="66"/>
      <c r="CD425" s="66"/>
      <c r="CE425" s="66"/>
      <c r="CF425" s="66"/>
      <c r="CG425" s="66"/>
      <c r="CH425" s="66"/>
      <c r="CI425" s="65"/>
    </row>
    <row r="426" spans="2:87" ht="30" customHeight="1">
      <c r="B426" s="195">
        <v>527</v>
      </c>
      <c r="C426" s="196">
        <v>44762</v>
      </c>
      <c r="D426" s="195" t="s">
        <v>134</v>
      </c>
      <c r="E426" s="195" t="s">
        <v>95</v>
      </c>
      <c r="F426" s="195" t="s">
        <v>97</v>
      </c>
      <c r="G426" s="195" t="s">
        <v>47</v>
      </c>
      <c r="H426" s="197" t="s">
        <v>69</v>
      </c>
      <c r="I426" s="207">
        <v>1</v>
      </c>
      <c r="J426" s="208">
        <v>1</v>
      </c>
      <c r="K426" s="208">
        <v>1</v>
      </c>
      <c r="L426" s="208">
        <v>1</v>
      </c>
      <c r="M426" s="208">
        <v>1</v>
      </c>
      <c r="N426" s="208">
        <v>1</v>
      </c>
      <c r="O426" s="207">
        <v>1</v>
      </c>
      <c r="P426" s="209">
        <v>1</v>
      </c>
      <c r="Q426" s="207">
        <v>2</v>
      </c>
      <c r="R426" s="209">
        <v>3</v>
      </c>
      <c r="S426" s="208">
        <v>1</v>
      </c>
      <c r="T426" s="208">
        <v>3</v>
      </c>
      <c r="U426" s="208">
        <v>3</v>
      </c>
      <c r="V426" s="210">
        <v>1</v>
      </c>
      <c r="W426" s="210">
        <v>1</v>
      </c>
      <c r="X426" s="64"/>
      <c r="Y426" s="64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66"/>
      <c r="AS426" s="66"/>
      <c r="AT426" s="66"/>
      <c r="AU426" s="66"/>
      <c r="AV426" s="66"/>
      <c r="AW426" s="66"/>
      <c r="AX426" s="66"/>
      <c r="AY426" s="66"/>
      <c r="AZ426" s="65"/>
      <c r="BA426" s="65"/>
      <c r="BB426" s="66"/>
      <c r="BC426" s="66"/>
      <c r="BD426" s="66"/>
      <c r="BE426" s="66"/>
      <c r="BF426" s="66"/>
      <c r="BG426" s="66"/>
      <c r="BH426" s="66"/>
      <c r="BI426" s="66"/>
      <c r="BJ426" s="66"/>
      <c r="BK426" s="66"/>
      <c r="BL426" s="66"/>
      <c r="BM426" s="66"/>
      <c r="BN426" s="66"/>
      <c r="BO426" s="66"/>
      <c r="BP426" s="66"/>
      <c r="BQ426" s="66"/>
      <c r="BR426" s="129"/>
      <c r="BS426" s="66"/>
      <c r="BT426" s="66"/>
      <c r="BU426" s="66"/>
      <c r="BV426" s="66"/>
      <c r="BW426" s="66"/>
      <c r="BX426" s="66"/>
      <c r="BY426" s="66"/>
      <c r="BZ426" s="66"/>
      <c r="CA426" s="66"/>
      <c r="CB426" s="66"/>
      <c r="CC426" s="66"/>
      <c r="CD426" s="66"/>
      <c r="CE426" s="66"/>
      <c r="CF426" s="66"/>
      <c r="CG426" s="66"/>
      <c r="CH426" s="66"/>
      <c r="CI426" s="65"/>
    </row>
    <row r="427" spans="2:87" ht="30" customHeight="1">
      <c r="B427" s="195">
        <v>528</v>
      </c>
      <c r="C427" s="196">
        <v>44762</v>
      </c>
      <c r="D427" s="195" t="s">
        <v>134</v>
      </c>
      <c r="E427" s="195" t="s">
        <v>94</v>
      </c>
      <c r="F427" s="195" t="s">
        <v>97</v>
      </c>
      <c r="G427" s="195" t="s">
        <v>138</v>
      </c>
      <c r="H427" s="197" t="s">
        <v>66</v>
      </c>
      <c r="I427" s="207">
        <v>5</v>
      </c>
      <c r="J427" s="208">
        <v>5</v>
      </c>
      <c r="K427" s="208">
        <v>3</v>
      </c>
      <c r="L427" s="208">
        <v>5</v>
      </c>
      <c r="M427" s="208">
        <v>3</v>
      </c>
      <c r="N427" s="208">
        <v>2</v>
      </c>
      <c r="O427" s="207">
        <v>3</v>
      </c>
      <c r="P427" s="209">
        <v>4</v>
      </c>
      <c r="Q427" s="207">
        <v>4</v>
      </c>
      <c r="R427" s="209">
        <v>3</v>
      </c>
      <c r="S427" s="208">
        <v>5</v>
      </c>
      <c r="T427" s="208">
        <v>3</v>
      </c>
      <c r="U427" s="208">
        <v>2</v>
      </c>
      <c r="V427" s="210">
        <v>4</v>
      </c>
      <c r="W427" s="210">
        <v>4</v>
      </c>
      <c r="X427" s="64"/>
      <c r="Y427" s="64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66"/>
      <c r="AS427" s="66"/>
      <c r="AT427" s="66"/>
      <c r="AU427" s="66"/>
      <c r="AV427" s="66"/>
      <c r="AW427" s="66"/>
      <c r="AX427" s="66"/>
      <c r="AY427" s="66"/>
      <c r="AZ427" s="65"/>
      <c r="BA427" s="65"/>
      <c r="BB427" s="66"/>
      <c r="BC427" s="66"/>
      <c r="BD427" s="66"/>
      <c r="BE427" s="66"/>
      <c r="BF427" s="66"/>
      <c r="BG427" s="66"/>
      <c r="BH427" s="66"/>
      <c r="BI427" s="66"/>
      <c r="BJ427" s="66"/>
      <c r="BK427" s="66"/>
      <c r="BL427" s="66"/>
      <c r="BM427" s="66"/>
      <c r="BN427" s="66"/>
      <c r="BO427" s="66"/>
      <c r="BP427" s="66"/>
      <c r="BQ427" s="66"/>
      <c r="BR427" s="129"/>
      <c r="BS427" s="66"/>
      <c r="BT427" s="66"/>
      <c r="BU427" s="66"/>
      <c r="BV427" s="66"/>
      <c r="BW427" s="66"/>
      <c r="BX427" s="66"/>
      <c r="BY427" s="66"/>
      <c r="BZ427" s="66"/>
      <c r="CA427" s="66"/>
      <c r="CB427" s="66"/>
      <c r="CC427" s="66"/>
      <c r="CD427" s="66"/>
      <c r="CE427" s="66"/>
      <c r="CF427" s="66"/>
      <c r="CG427" s="66"/>
      <c r="CH427" s="66"/>
      <c r="CI427" s="65"/>
    </row>
    <row r="428" spans="2:87" ht="30" customHeight="1">
      <c r="B428" s="195">
        <v>529</v>
      </c>
      <c r="C428" s="196">
        <v>44762</v>
      </c>
      <c r="D428" s="195" t="s">
        <v>134</v>
      </c>
      <c r="E428" s="195" t="s">
        <v>94</v>
      </c>
      <c r="F428" s="195" t="s">
        <v>97</v>
      </c>
      <c r="G428" s="195" t="s">
        <v>39</v>
      </c>
      <c r="H428" s="197" t="s">
        <v>74</v>
      </c>
      <c r="I428" s="207">
        <v>4</v>
      </c>
      <c r="J428" s="208"/>
      <c r="K428" s="208"/>
      <c r="L428" s="208">
        <v>4</v>
      </c>
      <c r="M428" s="208">
        <v>4</v>
      </c>
      <c r="N428" s="208">
        <v>1</v>
      </c>
      <c r="O428" s="207">
        <v>2</v>
      </c>
      <c r="P428" s="209">
        <v>1</v>
      </c>
      <c r="Q428" s="207">
        <v>3</v>
      </c>
      <c r="R428" s="209">
        <v>1</v>
      </c>
      <c r="S428" s="208">
        <v>2</v>
      </c>
      <c r="T428" s="208">
        <v>4</v>
      </c>
      <c r="U428" s="208">
        <v>3</v>
      </c>
      <c r="V428" s="210">
        <v>4</v>
      </c>
      <c r="W428" s="210">
        <v>4</v>
      </c>
      <c r="X428" s="64"/>
      <c r="Y428" s="64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66"/>
      <c r="AS428" s="66"/>
      <c r="AT428" s="66"/>
      <c r="AU428" s="66"/>
      <c r="AV428" s="66"/>
      <c r="AW428" s="66"/>
      <c r="AX428" s="66"/>
      <c r="AY428" s="66"/>
      <c r="AZ428" s="65"/>
      <c r="BA428" s="65"/>
      <c r="BB428" s="66"/>
      <c r="BC428" s="66"/>
      <c r="BD428" s="66"/>
      <c r="BE428" s="66"/>
      <c r="BF428" s="66"/>
      <c r="BG428" s="66"/>
      <c r="BH428" s="66"/>
      <c r="BI428" s="66"/>
      <c r="BJ428" s="66"/>
      <c r="BK428" s="66"/>
      <c r="BL428" s="66"/>
      <c r="BM428" s="66"/>
      <c r="BN428" s="66"/>
      <c r="BO428" s="66"/>
      <c r="BP428" s="66"/>
      <c r="BQ428" s="66"/>
      <c r="BR428" s="129"/>
      <c r="BS428" s="66"/>
      <c r="BT428" s="66"/>
      <c r="BU428" s="66"/>
      <c r="BV428" s="66"/>
      <c r="BW428" s="66"/>
      <c r="BX428" s="66"/>
      <c r="BY428" s="66"/>
      <c r="BZ428" s="66"/>
      <c r="CA428" s="66"/>
      <c r="CB428" s="66"/>
      <c r="CC428" s="66"/>
      <c r="CD428" s="66"/>
      <c r="CE428" s="66"/>
      <c r="CF428" s="66"/>
      <c r="CG428" s="66"/>
      <c r="CH428" s="66"/>
      <c r="CI428" s="65"/>
    </row>
    <row r="429" spans="2:87" ht="30" customHeight="1">
      <c r="B429" s="195">
        <v>530</v>
      </c>
      <c r="C429" s="196">
        <v>44762</v>
      </c>
      <c r="D429" s="195" t="s">
        <v>134</v>
      </c>
      <c r="E429" s="195" t="s">
        <v>95</v>
      </c>
      <c r="F429" s="195" t="s">
        <v>97</v>
      </c>
      <c r="G429" s="195" t="s">
        <v>159</v>
      </c>
      <c r="H429" s="197" t="s">
        <v>64</v>
      </c>
      <c r="I429" s="207">
        <v>2</v>
      </c>
      <c r="J429" s="208">
        <v>2</v>
      </c>
      <c r="K429" s="208">
        <v>2</v>
      </c>
      <c r="L429" s="208">
        <v>4</v>
      </c>
      <c r="M429" s="208">
        <v>3</v>
      </c>
      <c r="N429" s="208">
        <v>2</v>
      </c>
      <c r="O429" s="207">
        <v>4</v>
      </c>
      <c r="P429" s="209">
        <v>4</v>
      </c>
      <c r="Q429" s="207">
        <v>4</v>
      </c>
      <c r="R429" s="209">
        <v>2</v>
      </c>
      <c r="S429" s="208">
        <v>3</v>
      </c>
      <c r="T429" s="208">
        <v>2</v>
      </c>
      <c r="U429" s="208"/>
      <c r="V429" s="210">
        <v>4</v>
      </c>
      <c r="W429" s="210">
        <v>2</v>
      </c>
      <c r="X429" s="64"/>
      <c r="Y429" s="64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66"/>
      <c r="AS429" s="66"/>
      <c r="AT429" s="66"/>
      <c r="AU429" s="66"/>
      <c r="AV429" s="66"/>
      <c r="AW429" s="66"/>
      <c r="AX429" s="66"/>
      <c r="AY429" s="66"/>
      <c r="AZ429" s="65"/>
      <c r="BA429" s="65"/>
      <c r="BB429" s="66"/>
      <c r="BC429" s="66"/>
      <c r="BD429" s="66"/>
      <c r="BE429" s="66"/>
      <c r="BF429" s="66"/>
      <c r="BG429" s="66"/>
      <c r="BH429" s="66"/>
      <c r="BI429" s="66"/>
      <c r="BJ429" s="66"/>
      <c r="BK429" s="66"/>
      <c r="BL429" s="66"/>
      <c r="BM429" s="66"/>
      <c r="BN429" s="66"/>
      <c r="BO429" s="66"/>
      <c r="BP429" s="66"/>
      <c r="BQ429" s="66"/>
      <c r="BR429" s="129"/>
      <c r="BS429" s="66"/>
      <c r="BT429" s="66"/>
      <c r="BU429" s="66"/>
      <c r="BV429" s="66"/>
      <c r="BW429" s="66"/>
      <c r="BX429" s="66"/>
      <c r="BY429" s="66"/>
      <c r="BZ429" s="66"/>
      <c r="CA429" s="66"/>
      <c r="CB429" s="66"/>
      <c r="CC429" s="66"/>
      <c r="CD429" s="66"/>
      <c r="CE429" s="66"/>
      <c r="CF429" s="66"/>
      <c r="CG429" s="66"/>
      <c r="CH429" s="66"/>
      <c r="CI429" s="65"/>
    </row>
    <row r="430" spans="2:87" ht="30" customHeight="1">
      <c r="B430" s="195">
        <v>531</v>
      </c>
      <c r="C430" s="196">
        <v>44762</v>
      </c>
      <c r="D430" s="195" t="s">
        <v>134</v>
      </c>
      <c r="E430" s="195" t="s">
        <v>94</v>
      </c>
      <c r="F430" s="195" t="s">
        <v>96</v>
      </c>
      <c r="G430" s="195" t="s">
        <v>138</v>
      </c>
      <c r="H430" s="197" t="s">
        <v>66</v>
      </c>
      <c r="I430" s="207">
        <v>5</v>
      </c>
      <c r="J430" s="208">
        <v>5</v>
      </c>
      <c r="K430" s="208">
        <v>5</v>
      </c>
      <c r="L430" s="208">
        <v>5</v>
      </c>
      <c r="M430" s="208">
        <v>4</v>
      </c>
      <c r="N430" s="208">
        <v>3</v>
      </c>
      <c r="O430" s="207">
        <v>3</v>
      </c>
      <c r="P430" s="209">
        <v>5</v>
      </c>
      <c r="Q430" s="207">
        <v>5</v>
      </c>
      <c r="R430" s="209">
        <v>1</v>
      </c>
      <c r="S430" s="208">
        <v>5</v>
      </c>
      <c r="T430" s="208">
        <v>5</v>
      </c>
      <c r="U430" s="208">
        <v>4</v>
      </c>
      <c r="V430" s="210">
        <v>5</v>
      </c>
      <c r="W430" s="210">
        <v>5</v>
      </c>
      <c r="X430" s="64"/>
      <c r="Y430" s="64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66"/>
      <c r="AS430" s="66"/>
      <c r="AT430" s="66"/>
      <c r="AU430" s="66"/>
      <c r="AV430" s="66"/>
      <c r="AW430" s="66"/>
      <c r="AX430" s="66"/>
      <c r="AY430" s="66"/>
      <c r="AZ430" s="65"/>
      <c r="BA430" s="65"/>
      <c r="BB430" s="66"/>
      <c r="BC430" s="66"/>
      <c r="BD430" s="66"/>
      <c r="BE430" s="66"/>
      <c r="BF430" s="66"/>
      <c r="BG430" s="66"/>
      <c r="BH430" s="66"/>
      <c r="BI430" s="66"/>
      <c r="BJ430" s="66"/>
      <c r="BK430" s="66"/>
      <c r="BL430" s="66"/>
      <c r="BM430" s="66"/>
      <c r="BN430" s="66"/>
      <c r="BO430" s="66"/>
      <c r="BP430" s="66"/>
      <c r="BQ430" s="66"/>
      <c r="BR430" s="129"/>
      <c r="BS430" s="66"/>
      <c r="BT430" s="66"/>
      <c r="BU430" s="66"/>
      <c r="BV430" s="66"/>
      <c r="BW430" s="66"/>
      <c r="BX430" s="66"/>
      <c r="BY430" s="66"/>
      <c r="BZ430" s="66"/>
      <c r="CA430" s="66"/>
      <c r="CB430" s="66"/>
      <c r="CC430" s="66"/>
      <c r="CD430" s="66"/>
      <c r="CE430" s="66"/>
      <c r="CF430" s="66"/>
      <c r="CG430" s="66"/>
      <c r="CH430" s="66"/>
      <c r="CI430" s="65"/>
    </row>
    <row r="431" spans="2:87" ht="30" customHeight="1">
      <c r="B431" s="195">
        <v>532</v>
      </c>
      <c r="C431" s="196">
        <v>44762</v>
      </c>
      <c r="D431" s="195" t="s">
        <v>134</v>
      </c>
      <c r="E431" s="195" t="s">
        <v>95</v>
      </c>
      <c r="F431" s="195" t="s">
        <v>96</v>
      </c>
      <c r="G431" s="195" t="s">
        <v>22</v>
      </c>
      <c r="H431" s="197" t="s">
        <v>67</v>
      </c>
      <c r="I431" s="207">
        <v>5</v>
      </c>
      <c r="J431" s="208">
        <v>5</v>
      </c>
      <c r="K431" s="208">
        <v>4</v>
      </c>
      <c r="L431" s="208">
        <v>5</v>
      </c>
      <c r="M431" s="208">
        <v>5</v>
      </c>
      <c r="N431" s="208">
        <v>4</v>
      </c>
      <c r="O431" s="207">
        <v>5</v>
      </c>
      <c r="P431" s="209">
        <v>5</v>
      </c>
      <c r="Q431" s="207">
        <v>5</v>
      </c>
      <c r="R431" s="209">
        <v>5</v>
      </c>
      <c r="S431" s="208">
        <v>5</v>
      </c>
      <c r="T431" s="208">
        <v>4</v>
      </c>
      <c r="U431" s="208">
        <v>4</v>
      </c>
      <c r="V431" s="210">
        <v>5</v>
      </c>
      <c r="W431" s="210">
        <v>5</v>
      </c>
      <c r="X431" s="64"/>
      <c r="Y431" s="64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66"/>
      <c r="AS431" s="66"/>
      <c r="AT431" s="66"/>
      <c r="AU431" s="66"/>
      <c r="AV431" s="66"/>
      <c r="AW431" s="66"/>
      <c r="AX431" s="66"/>
      <c r="AY431" s="66"/>
      <c r="AZ431" s="65"/>
      <c r="BA431" s="65"/>
      <c r="BB431" s="66"/>
      <c r="BC431" s="66"/>
      <c r="BD431" s="66"/>
      <c r="BE431" s="66"/>
      <c r="BF431" s="66"/>
      <c r="BG431" s="66"/>
      <c r="BH431" s="66"/>
      <c r="BI431" s="66"/>
      <c r="BJ431" s="66"/>
      <c r="BK431" s="66"/>
      <c r="BL431" s="66"/>
      <c r="BM431" s="66"/>
      <c r="BN431" s="66"/>
      <c r="BO431" s="66"/>
      <c r="BP431" s="66"/>
      <c r="BQ431" s="66"/>
      <c r="BR431" s="129"/>
      <c r="BS431" s="66"/>
      <c r="BT431" s="66"/>
      <c r="BU431" s="66"/>
      <c r="BV431" s="66"/>
      <c r="BW431" s="66"/>
      <c r="BX431" s="66"/>
      <c r="BY431" s="66"/>
      <c r="BZ431" s="66"/>
      <c r="CA431" s="66"/>
      <c r="CB431" s="66"/>
      <c r="CC431" s="66"/>
      <c r="CD431" s="66"/>
      <c r="CE431" s="66"/>
      <c r="CF431" s="66"/>
      <c r="CG431" s="66"/>
      <c r="CH431" s="66"/>
      <c r="CI431" s="65"/>
    </row>
    <row r="432" spans="2:87" ht="30" customHeight="1">
      <c r="B432" s="195">
        <v>535</v>
      </c>
      <c r="C432" s="196">
        <v>44762</v>
      </c>
      <c r="D432" s="195" t="s">
        <v>134</v>
      </c>
      <c r="E432" s="195" t="s">
        <v>95</v>
      </c>
      <c r="F432" s="195" t="s">
        <v>97</v>
      </c>
      <c r="G432" s="195" t="s">
        <v>30</v>
      </c>
      <c r="H432" s="197" t="s">
        <v>81</v>
      </c>
      <c r="I432" s="207">
        <v>2</v>
      </c>
      <c r="J432" s="208"/>
      <c r="K432" s="208">
        <v>3</v>
      </c>
      <c r="L432" s="208">
        <v>3</v>
      </c>
      <c r="M432" s="208">
        <v>5</v>
      </c>
      <c r="N432" s="208">
        <v>3</v>
      </c>
      <c r="O432" s="207">
        <v>1</v>
      </c>
      <c r="P432" s="209">
        <v>2</v>
      </c>
      <c r="Q432" s="207">
        <v>3</v>
      </c>
      <c r="R432" s="209">
        <v>3</v>
      </c>
      <c r="S432" s="208">
        <v>4</v>
      </c>
      <c r="T432" s="208">
        <v>1</v>
      </c>
      <c r="U432" s="208">
        <v>1</v>
      </c>
      <c r="V432" s="210">
        <v>5</v>
      </c>
      <c r="W432" s="210">
        <v>4</v>
      </c>
      <c r="X432" s="64"/>
      <c r="Y432" s="64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66"/>
      <c r="AS432" s="66"/>
      <c r="AT432" s="66"/>
      <c r="AU432" s="66"/>
      <c r="AV432" s="66"/>
      <c r="AW432" s="66"/>
      <c r="AX432" s="66"/>
      <c r="AY432" s="66"/>
      <c r="AZ432" s="65"/>
      <c r="BA432" s="65"/>
      <c r="BB432" s="66"/>
      <c r="BC432" s="66"/>
      <c r="BD432" s="66"/>
      <c r="BE432" s="66"/>
      <c r="BF432" s="66"/>
      <c r="BG432" s="66"/>
      <c r="BH432" s="66"/>
      <c r="BI432" s="66"/>
      <c r="BJ432" s="66"/>
      <c r="BK432" s="66"/>
      <c r="BL432" s="66"/>
      <c r="BM432" s="66"/>
      <c r="BN432" s="66"/>
      <c r="BO432" s="66"/>
      <c r="BP432" s="66"/>
      <c r="BQ432" s="66"/>
      <c r="BR432" s="129"/>
      <c r="BS432" s="66"/>
      <c r="BT432" s="66"/>
      <c r="BU432" s="66"/>
      <c r="BV432" s="66"/>
      <c r="BW432" s="66"/>
      <c r="BX432" s="66"/>
      <c r="BY432" s="66"/>
      <c r="BZ432" s="66"/>
      <c r="CA432" s="66"/>
      <c r="CB432" s="66"/>
      <c r="CC432" s="66"/>
      <c r="CD432" s="66"/>
      <c r="CE432" s="66"/>
      <c r="CF432" s="66"/>
      <c r="CG432" s="66"/>
      <c r="CH432" s="66"/>
      <c r="CI432" s="65"/>
    </row>
    <row r="433" spans="2:87" ht="30" customHeight="1">
      <c r="B433" s="195">
        <v>536</v>
      </c>
      <c r="C433" s="196">
        <v>44762</v>
      </c>
      <c r="D433" s="195" t="s">
        <v>134</v>
      </c>
      <c r="E433" s="195" t="s">
        <v>94</v>
      </c>
      <c r="F433" s="195" t="s">
        <v>97</v>
      </c>
      <c r="G433" s="195" t="s">
        <v>34</v>
      </c>
      <c r="H433" s="197" t="s">
        <v>72</v>
      </c>
      <c r="I433" s="207">
        <v>4</v>
      </c>
      <c r="J433" s="208">
        <v>4</v>
      </c>
      <c r="K433" s="208">
        <v>1</v>
      </c>
      <c r="L433" s="208">
        <v>4</v>
      </c>
      <c r="M433" s="208">
        <v>5</v>
      </c>
      <c r="N433" s="208">
        <v>2</v>
      </c>
      <c r="O433" s="207">
        <v>4</v>
      </c>
      <c r="P433" s="209">
        <v>4</v>
      </c>
      <c r="Q433" s="207">
        <v>5</v>
      </c>
      <c r="R433" s="209">
        <v>5</v>
      </c>
      <c r="S433" s="208">
        <v>2</v>
      </c>
      <c r="T433" s="208">
        <v>3</v>
      </c>
      <c r="U433" s="208">
        <v>4</v>
      </c>
      <c r="V433" s="210">
        <v>5</v>
      </c>
      <c r="W433" s="210">
        <v>4</v>
      </c>
      <c r="X433" s="64"/>
      <c r="Y433" s="64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66"/>
      <c r="AS433" s="66"/>
      <c r="AT433" s="66"/>
      <c r="AU433" s="66"/>
      <c r="AV433" s="66"/>
      <c r="AW433" s="66"/>
      <c r="AX433" s="66"/>
      <c r="AY433" s="66"/>
      <c r="AZ433" s="65"/>
      <c r="BA433" s="65"/>
      <c r="BB433" s="66"/>
      <c r="BC433" s="66"/>
      <c r="BD433" s="66"/>
      <c r="BE433" s="66"/>
      <c r="BF433" s="66"/>
      <c r="BG433" s="66"/>
      <c r="BH433" s="66"/>
      <c r="BI433" s="66"/>
      <c r="BJ433" s="66"/>
      <c r="BK433" s="66"/>
      <c r="BL433" s="66"/>
      <c r="BM433" s="66"/>
      <c r="BN433" s="66"/>
      <c r="BO433" s="66"/>
      <c r="BP433" s="66"/>
      <c r="BQ433" s="66"/>
      <c r="BR433" s="129"/>
      <c r="BS433" s="66"/>
      <c r="BT433" s="66"/>
      <c r="BU433" s="66"/>
      <c r="BV433" s="66"/>
      <c r="BW433" s="66"/>
      <c r="BX433" s="66"/>
      <c r="BY433" s="66"/>
      <c r="BZ433" s="66"/>
      <c r="CA433" s="66"/>
      <c r="CB433" s="66"/>
      <c r="CC433" s="66"/>
      <c r="CD433" s="66"/>
      <c r="CE433" s="66"/>
      <c r="CF433" s="66"/>
      <c r="CG433" s="66"/>
      <c r="CH433" s="66"/>
      <c r="CI433" s="65"/>
    </row>
    <row r="434" spans="2:87" ht="30" customHeight="1">
      <c r="B434" s="195">
        <v>537</v>
      </c>
      <c r="C434" s="196">
        <v>44762</v>
      </c>
      <c r="D434" s="195" t="s">
        <v>133</v>
      </c>
      <c r="E434" s="195" t="s">
        <v>94</v>
      </c>
      <c r="F434" s="195" t="s">
        <v>97</v>
      </c>
      <c r="G434" s="195" t="s">
        <v>24</v>
      </c>
      <c r="H434" s="197" t="s">
        <v>83</v>
      </c>
      <c r="I434" s="207">
        <v>5</v>
      </c>
      <c r="J434" s="208">
        <v>5</v>
      </c>
      <c r="K434" s="208">
        <v>5</v>
      </c>
      <c r="L434" s="208">
        <v>5</v>
      </c>
      <c r="M434" s="208"/>
      <c r="N434" s="208"/>
      <c r="O434" s="207">
        <v>5</v>
      </c>
      <c r="P434" s="209">
        <v>5</v>
      </c>
      <c r="Q434" s="207">
        <v>5</v>
      </c>
      <c r="R434" s="209">
        <v>5</v>
      </c>
      <c r="S434" s="208">
        <v>5</v>
      </c>
      <c r="T434" s="208">
        <v>5</v>
      </c>
      <c r="U434" s="208">
        <v>5</v>
      </c>
      <c r="V434" s="210">
        <v>3</v>
      </c>
      <c r="W434" s="210">
        <v>5</v>
      </c>
      <c r="X434" s="64"/>
      <c r="Y434" s="64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66"/>
      <c r="AS434" s="66"/>
      <c r="AT434" s="66"/>
      <c r="AU434" s="66"/>
      <c r="AV434" s="66"/>
      <c r="AW434" s="66"/>
      <c r="AX434" s="66"/>
      <c r="AY434" s="66"/>
      <c r="AZ434" s="65"/>
      <c r="BA434" s="65"/>
      <c r="BB434" s="66"/>
      <c r="BC434" s="66"/>
      <c r="BD434" s="66"/>
      <c r="BE434" s="66"/>
      <c r="BF434" s="66"/>
      <c r="BG434" s="66"/>
      <c r="BH434" s="66"/>
      <c r="BI434" s="66"/>
      <c r="BJ434" s="66"/>
      <c r="BK434" s="66"/>
      <c r="BL434" s="66"/>
      <c r="BM434" s="66"/>
      <c r="BN434" s="66"/>
      <c r="BO434" s="66"/>
      <c r="BP434" s="66"/>
      <c r="BQ434" s="66"/>
      <c r="BR434" s="129"/>
      <c r="BS434" s="66"/>
      <c r="BT434" s="66"/>
      <c r="BU434" s="66"/>
      <c r="BV434" s="66"/>
      <c r="BW434" s="66"/>
      <c r="BX434" s="66"/>
      <c r="BY434" s="66"/>
      <c r="BZ434" s="66"/>
      <c r="CA434" s="66"/>
      <c r="CB434" s="66"/>
      <c r="CC434" s="66"/>
      <c r="CD434" s="66"/>
      <c r="CE434" s="66"/>
      <c r="CF434" s="66"/>
      <c r="CG434" s="66"/>
      <c r="CH434" s="66"/>
      <c r="CI434" s="65"/>
    </row>
    <row r="435" spans="2:87" ht="30" customHeight="1">
      <c r="B435" s="195">
        <v>538</v>
      </c>
      <c r="C435" s="196">
        <v>44762</v>
      </c>
      <c r="D435" s="195" t="s">
        <v>134</v>
      </c>
      <c r="E435" s="195" t="s">
        <v>95</v>
      </c>
      <c r="F435" s="195" t="s">
        <v>97</v>
      </c>
      <c r="G435" s="195" t="s">
        <v>34</v>
      </c>
      <c r="H435" s="197" t="s">
        <v>72</v>
      </c>
      <c r="I435" s="207">
        <v>4</v>
      </c>
      <c r="J435" s="208">
        <v>3</v>
      </c>
      <c r="K435" s="208">
        <v>2</v>
      </c>
      <c r="L435" s="208">
        <v>4</v>
      </c>
      <c r="M435" s="208">
        <v>3</v>
      </c>
      <c r="N435" s="208">
        <v>2</v>
      </c>
      <c r="O435" s="207">
        <v>3</v>
      </c>
      <c r="P435" s="209">
        <v>2</v>
      </c>
      <c r="Q435" s="207"/>
      <c r="R435" s="209"/>
      <c r="S435" s="208"/>
      <c r="T435" s="208"/>
      <c r="U435" s="208"/>
      <c r="V435" s="210">
        <v>4</v>
      </c>
      <c r="W435" s="210">
        <v>4</v>
      </c>
      <c r="X435" s="64"/>
      <c r="Y435" s="64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66"/>
      <c r="AS435" s="66"/>
      <c r="AT435" s="66"/>
      <c r="AU435" s="66"/>
      <c r="AV435" s="66"/>
      <c r="AW435" s="66"/>
      <c r="AX435" s="66"/>
      <c r="AY435" s="66"/>
      <c r="AZ435" s="65"/>
      <c r="BA435" s="65"/>
      <c r="BB435" s="66"/>
      <c r="BC435" s="66"/>
      <c r="BD435" s="66"/>
      <c r="BE435" s="66"/>
      <c r="BF435" s="66"/>
      <c r="BG435" s="66"/>
      <c r="BH435" s="66"/>
      <c r="BI435" s="66"/>
      <c r="BJ435" s="66"/>
      <c r="BK435" s="66"/>
      <c r="BL435" s="66"/>
      <c r="BM435" s="66"/>
      <c r="BN435" s="66"/>
      <c r="BO435" s="66"/>
      <c r="BP435" s="66"/>
      <c r="BQ435" s="66"/>
      <c r="BR435" s="129"/>
      <c r="BS435" s="66"/>
      <c r="BT435" s="66"/>
      <c r="BU435" s="66"/>
      <c r="BV435" s="66"/>
      <c r="BW435" s="66"/>
      <c r="BX435" s="66"/>
      <c r="BY435" s="66"/>
      <c r="BZ435" s="66"/>
      <c r="CA435" s="66"/>
      <c r="CB435" s="66"/>
      <c r="CC435" s="66"/>
      <c r="CD435" s="66"/>
      <c r="CE435" s="66"/>
      <c r="CF435" s="66"/>
      <c r="CG435" s="66"/>
      <c r="CH435" s="66"/>
      <c r="CI435" s="65"/>
    </row>
    <row r="436" spans="2:87" ht="30" customHeight="1">
      <c r="B436" s="195">
        <v>539</v>
      </c>
      <c r="C436" s="196">
        <v>44762</v>
      </c>
      <c r="D436" s="195" t="s">
        <v>134</v>
      </c>
      <c r="E436" s="195" t="s">
        <v>94</v>
      </c>
      <c r="F436" s="195" t="s">
        <v>97</v>
      </c>
      <c r="G436" s="195" t="s">
        <v>36</v>
      </c>
      <c r="H436" s="197" t="s">
        <v>73</v>
      </c>
      <c r="I436" s="207">
        <v>5</v>
      </c>
      <c r="J436" s="208">
        <v>3</v>
      </c>
      <c r="K436" s="208">
        <v>3</v>
      </c>
      <c r="L436" s="208">
        <v>5</v>
      </c>
      <c r="M436" s="208">
        <v>5</v>
      </c>
      <c r="N436" s="208">
        <v>2</v>
      </c>
      <c r="O436" s="207">
        <v>2</v>
      </c>
      <c r="P436" s="209">
        <v>2</v>
      </c>
      <c r="Q436" s="207">
        <v>5</v>
      </c>
      <c r="R436" s="209">
        <v>2</v>
      </c>
      <c r="S436" s="208">
        <v>2</v>
      </c>
      <c r="T436" s="208">
        <v>2</v>
      </c>
      <c r="U436" s="208">
        <v>5</v>
      </c>
      <c r="V436" s="210">
        <v>5</v>
      </c>
      <c r="W436" s="210">
        <v>3</v>
      </c>
      <c r="X436" s="64"/>
      <c r="Y436" s="64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66"/>
      <c r="AS436" s="66"/>
      <c r="AT436" s="66"/>
      <c r="AU436" s="66"/>
      <c r="AV436" s="66"/>
      <c r="AW436" s="66"/>
      <c r="AX436" s="66"/>
      <c r="AY436" s="66"/>
      <c r="AZ436" s="65"/>
      <c r="BA436" s="65"/>
      <c r="BB436" s="66"/>
      <c r="BC436" s="66"/>
      <c r="BD436" s="66"/>
      <c r="BE436" s="66"/>
      <c r="BF436" s="66"/>
      <c r="BG436" s="66"/>
      <c r="BH436" s="66"/>
      <c r="BI436" s="66"/>
      <c r="BJ436" s="66"/>
      <c r="BK436" s="66"/>
      <c r="BL436" s="66"/>
      <c r="BM436" s="66"/>
      <c r="BN436" s="66"/>
      <c r="BO436" s="66"/>
      <c r="BP436" s="66"/>
      <c r="BQ436" s="66"/>
      <c r="BR436" s="129"/>
      <c r="BS436" s="66"/>
      <c r="BT436" s="66"/>
      <c r="BU436" s="66"/>
      <c r="BV436" s="66"/>
      <c r="BW436" s="66"/>
      <c r="BX436" s="66"/>
      <c r="BY436" s="66"/>
      <c r="BZ436" s="66"/>
      <c r="CA436" s="66"/>
      <c r="CB436" s="66"/>
      <c r="CC436" s="66"/>
      <c r="CD436" s="66"/>
      <c r="CE436" s="66"/>
      <c r="CF436" s="66"/>
      <c r="CG436" s="66"/>
      <c r="CH436" s="66"/>
      <c r="CI436" s="65"/>
    </row>
    <row r="437" spans="2:87" ht="30" customHeight="1">
      <c r="B437" s="195">
        <v>540</v>
      </c>
      <c r="C437" s="196">
        <v>44762</v>
      </c>
      <c r="D437" s="195" t="s">
        <v>134</v>
      </c>
      <c r="E437" s="195" t="s">
        <v>94</v>
      </c>
      <c r="F437" s="195" t="s">
        <v>98</v>
      </c>
      <c r="G437" s="195" t="s">
        <v>20</v>
      </c>
      <c r="H437" s="197" t="s">
        <v>60</v>
      </c>
      <c r="I437" s="207">
        <v>3</v>
      </c>
      <c r="J437" s="208">
        <v>3</v>
      </c>
      <c r="K437" s="208">
        <v>3</v>
      </c>
      <c r="L437" s="208">
        <v>3</v>
      </c>
      <c r="M437" s="208">
        <v>4</v>
      </c>
      <c r="N437" s="208">
        <v>3</v>
      </c>
      <c r="O437" s="207">
        <v>2</v>
      </c>
      <c r="P437" s="209">
        <v>3</v>
      </c>
      <c r="Q437" s="207">
        <v>3</v>
      </c>
      <c r="R437" s="209">
        <v>2</v>
      </c>
      <c r="S437" s="208">
        <v>3</v>
      </c>
      <c r="T437" s="208">
        <v>1</v>
      </c>
      <c r="U437" s="208">
        <v>1</v>
      </c>
      <c r="V437" s="210">
        <v>3</v>
      </c>
      <c r="W437" s="210">
        <v>2</v>
      </c>
      <c r="X437" s="64"/>
      <c r="Y437" s="64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66"/>
      <c r="AS437" s="66"/>
      <c r="AT437" s="66"/>
      <c r="AU437" s="66"/>
      <c r="AV437" s="66"/>
      <c r="AW437" s="66"/>
      <c r="AX437" s="66"/>
      <c r="AY437" s="66"/>
      <c r="AZ437" s="65"/>
      <c r="BA437" s="65"/>
      <c r="BB437" s="66"/>
      <c r="BC437" s="66"/>
      <c r="BD437" s="66"/>
      <c r="BE437" s="66"/>
      <c r="BF437" s="66"/>
      <c r="BG437" s="66"/>
      <c r="BH437" s="66"/>
      <c r="BI437" s="66"/>
      <c r="BJ437" s="66"/>
      <c r="BK437" s="66"/>
      <c r="BL437" s="66"/>
      <c r="BM437" s="66"/>
      <c r="BN437" s="66"/>
      <c r="BO437" s="66"/>
      <c r="BP437" s="66"/>
      <c r="BQ437" s="66"/>
      <c r="BR437" s="129"/>
      <c r="BS437" s="66"/>
      <c r="BT437" s="66"/>
      <c r="BU437" s="66"/>
      <c r="BV437" s="66"/>
      <c r="BW437" s="66"/>
      <c r="BX437" s="66"/>
      <c r="BY437" s="66"/>
      <c r="BZ437" s="66"/>
      <c r="CA437" s="66"/>
      <c r="CB437" s="66"/>
      <c r="CC437" s="66"/>
      <c r="CD437" s="66"/>
      <c r="CE437" s="66"/>
      <c r="CF437" s="66"/>
      <c r="CG437" s="66"/>
      <c r="CH437" s="66"/>
      <c r="CI437" s="65"/>
    </row>
    <row r="438" spans="2:87" ht="30" customHeight="1">
      <c r="B438" s="195">
        <v>541</v>
      </c>
      <c r="C438" s="196">
        <v>44762</v>
      </c>
      <c r="D438" s="195" t="s">
        <v>134</v>
      </c>
      <c r="E438" s="195" t="s">
        <v>95</v>
      </c>
      <c r="F438" s="195" t="s">
        <v>97</v>
      </c>
      <c r="G438" s="195" t="s">
        <v>34</v>
      </c>
      <c r="H438" s="197" t="s">
        <v>72</v>
      </c>
      <c r="I438" s="207">
        <v>1</v>
      </c>
      <c r="J438" s="208">
        <v>3</v>
      </c>
      <c r="K438" s="208">
        <v>3</v>
      </c>
      <c r="L438" s="208">
        <v>1</v>
      </c>
      <c r="M438" s="208">
        <v>3</v>
      </c>
      <c r="N438" s="208">
        <v>5</v>
      </c>
      <c r="O438" s="207"/>
      <c r="P438" s="209"/>
      <c r="Q438" s="207"/>
      <c r="R438" s="209"/>
      <c r="S438" s="208"/>
      <c r="T438" s="208"/>
      <c r="U438" s="208"/>
      <c r="V438" s="210"/>
      <c r="W438" s="210"/>
      <c r="X438" s="64"/>
      <c r="Y438" s="64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66"/>
      <c r="AS438" s="66"/>
      <c r="AT438" s="66"/>
      <c r="AU438" s="66"/>
      <c r="AV438" s="66"/>
      <c r="AW438" s="66"/>
      <c r="AX438" s="66"/>
      <c r="AY438" s="66"/>
      <c r="AZ438" s="65"/>
      <c r="BA438" s="65"/>
      <c r="BB438" s="66"/>
      <c r="BC438" s="66"/>
      <c r="BD438" s="66"/>
      <c r="BE438" s="66"/>
      <c r="BF438" s="66"/>
      <c r="BG438" s="66"/>
      <c r="BH438" s="66"/>
      <c r="BI438" s="66"/>
      <c r="BJ438" s="66"/>
      <c r="BK438" s="66"/>
      <c r="BL438" s="66"/>
      <c r="BM438" s="66"/>
      <c r="BN438" s="66"/>
      <c r="BO438" s="66"/>
      <c r="BP438" s="66"/>
      <c r="BQ438" s="66"/>
      <c r="BR438" s="129"/>
      <c r="BS438" s="66"/>
      <c r="BT438" s="66"/>
      <c r="BU438" s="66"/>
      <c r="BV438" s="66"/>
      <c r="BW438" s="66"/>
      <c r="BX438" s="66"/>
      <c r="BY438" s="66"/>
      <c r="BZ438" s="66"/>
      <c r="CA438" s="66"/>
      <c r="CB438" s="66"/>
      <c r="CC438" s="66"/>
      <c r="CD438" s="66"/>
      <c r="CE438" s="66"/>
      <c r="CF438" s="66"/>
      <c r="CG438" s="66"/>
      <c r="CH438" s="66"/>
      <c r="CI438" s="65"/>
    </row>
    <row r="439" spans="2:87" ht="30" customHeight="1">
      <c r="B439" s="195">
        <v>544</v>
      </c>
      <c r="C439" s="196">
        <v>44762</v>
      </c>
      <c r="D439" s="195" t="s">
        <v>133</v>
      </c>
      <c r="E439" s="195" t="s">
        <v>94</v>
      </c>
      <c r="F439" s="195" t="s">
        <v>96</v>
      </c>
      <c r="G439" s="195" t="s">
        <v>161</v>
      </c>
      <c r="H439" s="197" t="s">
        <v>89</v>
      </c>
      <c r="I439" s="207">
        <v>5</v>
      </c>
      <c r="J439" s="208">
        <v>5</v>
      </c>
      <c r="K439" s="208"/>
      <c r="L439" s="208">
        <v>5</v>
      </c>
      <c r="M439" s="208">
        <v>5</v>
      </c>
      <c r="N439" s="208"/>
      <c r="O439" s="207">
        <v>5</v>
      </c>
      <c r="P439" s="209">
        <v>5</v>
      </c>
      <c r="Q439" s="207">
        <v>5</v>
      </c>
      <c r="R439" s="209">
        <v>5</v>
      </c>
      <c r="S439" s="208"/>
      <c r="T439" s="208">
        <v>5</v>
      </c>
      <c r="U439" s="208"/>
      <c r="V439" s="210">
        <v>5</v>
      </c>
      <c r="W439" s="210">
        <v>5</v>
      </c>
      <c r="X439" s="64"/>
      <c r="Y439" s="64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66"/>
      <c r="AS439" s="66"/>
      <c r="AT439" s="66"/>
      <c r="AU439" s="66"/>
      <c r="AV439" s="66"/>
      <c r="AW439" s="66"/>
      <c r="AX439" s="66"/>
      <c r="AY439" s="66"/>
      <c r="AZ439" s="65"/>
      <c r="BA439" s="65"/>
      <c r="BB439" s="66"/>
      <c r="BC439" s="66"/>
      <c r="BD439" s="66"/>
      <c r="BE439" s="66"/>
      <c r="BF439" s="66"/>
      <c r="BG439" s="66"/>
      <c r="BH439" s="66"/>
      <c r="BI439" s="66"/>
      <c r="BJ439" s="66"/>
      <c r="BK439" s="66"/>
      <c r="BL439" s="66"/>
      <c r="BM439" s="66"/>
      <c r="BN439" s="66"/>
      <c r="BO439" s="66"/>
      <c r="BP439" s="66"/>
      <c r="BQ439" s="66"/>
      <c r="BR439" s="129"/>
      <c r="BS439" s="66"/>
      <c r="BT439" s="66"/>
      <c r="BU439" s="66"/>
      <c r="BV439" s="66"/>
      <c r="BW439" s="66"/>
      <c r="BX439" s="66"/>
      <c r="BY439" s="66"/>
      <c r="BZ439" s="66"/>
      <c r="CA439" s="66"/>
      <c r="CB439" s="66"/>
      <c r="CC439" s="66"/>
      <c r="CD439" s="66"/>
      <c r="CE439" s="66"/>
      <c r="CF439" s="66"/>
      <c r="CG439" s="66"/>
      <c r="CH439" s="66"/>
      <c r="CI439" s="65"/>
    </row>
    <row r="440" spans="2:87" ht="30" customHeight="1">
      <c r="B440" s="195">
        <v>545</v>
      </c>
      <c r="C440" s="196">
        <v>44762</v>
      </c>
      <c r="D440" s="195" t="s">
        <v>134</v>
      </c>
      <c r="E440" s="195" t="s">
        <v>94</v>
      </c>
      <c r="F440" s="195" t="s">
        <v>96</v>
      </c>
      <c r="G440" s="195" t="s">
        <v>28</v>
      </c>
      <c r="H440" s="197" t="s">
        <v>90</v>
      </c>
      <c r="I440" s="207">
        <v>5</v>
      </c>
      <c r="J440" s="208">
        <v>5</v>
      </c>
      <c r="K440" s="208">
        <v>3</v>
      </c>
      <c r="L440" s="208">
        <v>5</v>
      </c>
      <c r="M440" s="208">
        <v>4</v>
      </c>
      <c r="N440" s="208">
        <v>3</v>
      </c>
      <c r="O440" s="207">
        <v>4</v>
      </c>
      <c r="P440" s="209">
        <v>5</v>
      </c>
      <c r="Q440" s="207">
        <v>3</v>
      </c>
      <c r="R440" s="209">
        <v>4</v>
      </c>
      <c r="S440" s="208">
        <v>4</v>
      </c>
      <c r="T440" s="208">
        <v>4</v>
      </c>
      <c r="U440" s="208">
        <v>4</v>
      </c>
      <c r="V440" s="210">
        <v>4</v>
      </c>
      <c r="W440" s="210">
        <v>5</v>
      </c>
      <c r="X440" s="64"/>
      <c r="Y440" s="64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66"/>
      <c r="AS440" s="66"/>
      <c r="AT440" s="66"/>
      <c r="AU440" s="66"/>
      <c r="AV440" s="66"/>
      <c r="AW440" s="66"/>
      <c r="AX440" s="66"/>
      <c r="AY440" s="66"/>
      <c r="AZ440" s="65"/>
      <c r="BA440" s="65"/>
      <c r="BB440" s="66"/>
      <c r="BC440" s="66"/>
      <c r="BD440" s="66"/>
      <c r="BE440" s="66"/>
      <c r="BF440" s="66"/>
      <c r="BG440" s="66"/>
      <c r="BH440" s="66"/>
      <c r="BI440" s="66"/>
      <c r="BJ440" s="66"/>
      <c r="BK440" s="66"/>
      <c r="BL440" s="66"/>
      <c r="BM440" s="66"/>
      <c r="BN440" s="66"/>
      <c r="BO440" s="66"/>
      <c r="BP440" s="66"/>
      <c r="BQ440" s="66"/>
      <c r="BR440" s="129"/>
      <c r="BS440" s="66"/>
      <c r="BT440" s="66"/>
      <c r="BU440" s="66"/>
      <c r="BV440" s="66"/>
      <c r="BW440" s="66"/>
      <c r="BX440" s="66"/>
      <c r="BY440" s="66"/>
      <c r="BZ440" s="66"/>
      <c r="CA440" s="66"/>
      <c r="CB440" s="66"/>
      <c r="CC440" s="66"/>
      <c r="CD440" s="66"/>
      <c r="CE440" s="66"/>
      <c r="CF440" s="66"/>
      <c r="CG440" s="66"/>
      <c r="CH440" s="66"/>
      <c r="CI440" s="65"/>
    </row>
    <row r="441" spans="2:87" ht="30" customHeight="1">
      <c r="B441" s="195">
        <v>546</v>
      </c>
      <c r="C441" s="196">
        <v>44762</v>
      </c>
      <c r="D441" s="195" t="s">
        <v>134</v>
      </c>
      <c r="E441" s="195" t="s">
        <v>94</v>
      </c>
      <c r="F441" s="195" t="s">
        <v>97</v>
      </c>
      <c r="G441" s="195" t="s">
        <v>39</v>
      </c>
      <c r="H441" s="197" t="s">
        <v>74</v>
      </c>
      <c r="I441" s="207">
        <v>4</v>
      </c>
      <c r="J441" s="208">
        <v>4</v>
      </c>
      <c r="K441" s="208">
        <v>4</v>
      </c>
      <c r="L441" s="208">
        <v>5</v>
      </c>
      <c r="M441" s="208">
        <v>4</v>
      </c>
      <c r="N441" s="208">
        <v>5</v>
      </c>
      <c r="O441" s="207">
        <v>5</v>
      </c>
      <c r="P441" s="209">
        <v>5</v>
      </c>
      <c r="Q441" s="207">
        <v>5</v>
      </c>
      <c r="R441" s="209">
        <v>5</v>
      </c>
      <c r="S441" s="208">
        <v>5</v>
      </c>
      <c r="T441" s="208">
        <v>5</v>
      </c>
      <c r="U441" s="208">
        <v>4</v>
      </c>
      <c r="V441" s="210">
        <v>5</v>
      </c>
      <c r="W441" s="210">
        <v>5</v>
      </c>
      <c r="X441" s="64"/>
      <c r="Y441" s="64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66"/>
      <c r="AS441" s="66"/>
      <c r="AT441" s="66"/>
      <c r="AU441" s="66"/>
      <c r="AV441" s="66"/>
      <c r="AW441" s="66"/>
      <c r="AX441" s="66"/>
      <c r="AY441" s="66"/>
      <c r="AZ441" s="65"/>
      <c r="BA441" s="65"/>
      <c r="BB441" s="66"/>
      <c r="BC441" s="66"/>
      <c r="BD441" s="66"/>
      <c r="BE441" s="66"/>
      <c r="BF441" s="66"/>
      <c r="BG441" s="66"/>
      <c r="BH441" s="66"/>
      <c r="BI441" s="66"/>
      <c r="BJ441" s="66"/>
      <c r="BK441" s="66"/>
      <c r="BL441" s="66"/>
      <c r="BM441" s="66"/>
      <c r="BN441" s="66"/>
      <c r="BO441" s="66"/>
      <c r="BP441" s="66"/>
      <c r="BQ441" s="66"/>
      <c r="BR441" s="129"/>
      <c r="BS441" s="66"/>
      <c r="BT441" s="66"/>
      <c r="BU441" s="66"/>
      <c r="BV441" s="66"/>
      <c r="BW441" s="66"/>
      <c r="BX441" s="66"/>
      <c r="BY441" s="66"/>
      <c r="BZ441" s="66"/>
      <c r="CA441" s="66"/>
      <c r="CB441" s="66"/>
      <c r="CC441" s="66"/>
      <c r="CD441" s="66"/>
      <c r="CE441" s="66"/>
      <c r="CF441" s="66"/>
      <c r="CG441" s="66"/>
      <c r="CH441" s="66"/>
      <c r="CI441" s="65"/>
    </row>
    <row r="442" spans="2:87" ht="30" customHeight="1">
      <c r="B442" s="195">
        <v>548</v>
      </c>
      <c r="C442" s="196">
        <v>44762</v>
      </c>
      <c r="D442" s="195" t="s">
        <v>134</v>
      </c>
      <c r="E442" s="195" t="s">
        <v>95</v>
      </c>
      <c r="F442" s="195" t="s">
        <v>97</v>
      </c>
      <c r="G442" s="195" t="s">
        <v>47</v>
      </c>
      <c r="H442" s="197" t="s">
        <v>69</v>
      </c>
      <c r="I442" s="207">
        <v>5</v>
      </c>
      <c r="J442" s="208">
        <v>5</v>
      </c>
      <c r="K442" s="208">
        <v>4</v>
      </c>
      <c r="L442" s="208">
        <v>5</v>
      </c>
      <c r="M442" s="208">
        <v>5</v>
      </c>
      <c r="N442" s="208">
        <v>4</v>
      </c>
      <c r="O442" s="207">
        <v>5</v>
      </c>
      <c r="P442" s="209">
        <v>5</v>
      </c>
      <c r="Q442" s="207">
        <v>5</v>
      </c>
      <c r="R442" s="209">
        <v>5</v>
      </c>
      <c r="S442" s="208">
        <v>5</v>
      </c>
      <c r="T442" s="208">
        <v>5</v>
      </c>
      <c r="U442" s="208">
        <v>5</v>
      </c>
      <c r="V442" s="210">
        <v>5</v>
      </c>
      <c r="W442" s="210">
        <v>5</v>
      </c>
      <c r="X442" s="64"/>
      <c r="Y442" s="64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66"/>
      <c r="AS442" s="66"/>
      <c r="AT442" s="66"/>
      <c r="AU442" s="66"/>
      <c r="AV442" s="66"/>
      <c r="AW442" s="66"/>
      <c r="AX442" s="66"/>
      <c r="AY442" s="66"/>
      <c r="AZ442" s="65"/>
      <c r="BA442" s="65"/>
      <c r="BB442" s="66"/>
      <c r="BC442" s="66"/>
      <c r="BD442" s="66"/>
      <c r="BE442" s="66"/>
      <c r="BF442" s="66"/>
      <c r="BG442" s="66"/>
      <c r="BH442" s="66"/>
      <c r="BI442" s="66"/>
      <c r="BJ442" s="66"/>
      <c r="BK442" s="66"/>
      <c r="BL442" s="66"/>
      <c r="BM442" s="66"/>
      <c r="BN442" s="66"/>
      <c r="BO442" s="66"/>
      <c r="BP442" s="66"/>
      <c r="BQ442" s="66"/>
      <c r="BR442" s="129"/>
      <c r="BS442" s="66"/>
      <c r="BT442" s="66"/>
      <c r="BU442" s="66"/>
      <c r="BV442" s="66"/>
      <c r="BW442" s="66"/>
      <c r="BX442" s="66"/>
      <c r="BY442" s="66"/>
      <c r="BZ442" s="66"/>
      <c r="CA442" s="66"/>
      <c r="CB442" s="66"/>
      <c r="CC442" s="66"/>
      <c r="CD442" s="66"/>
      <c r="CE442" s="66"/>
      <c r="CF442" s="66"/>
      <c r="CG442" s="66"/>
      <c r="CH442" s="66"/>
      <c r="CI442" s="65"/>
    </row>
    <row r="443" spans="2:87" ht="30" customHeight="1">
      <c r="B443" s="195">
        <v>549</v>
      </c>
      <c r="C443" s="196">
        <v>44762</v>
      </c>
      <c r="D443" s="195" t="s">
        <v>134</v>
      </c>
      <c r="E443" s="195" t="s">
        <v>94</v>
      </c>
      <c r="F443" s="195" t="s">
        <v>97</v>
      </c>
      <c r="G443" s="195" t="s">
        <v>33</v>
      </c>
      <c r="H443" s="197" t="s">
        <v>57</v>
      </c>
      <c r="I443" s="207">
        <v>5</v>
      </c>
      <c r="J443" s="208">
        <v>5</v>
      </c>
      <c r="K443" s="208">
        <v>5</v>
      </c>
      <c r="L443" s="208">
        <v>5</v>
      </c>
      <c r="M443" s="208">
        <v>5</v>
      </c>
      <c r="N443" s="208">
        <v>5</v>
      </c>
      <c r="O443" s="207">
        <v>5</v>
      </c>
      <c r="P443" s="209">
        <v>5</v>
      </c>
      <c r="Q443" s="207">
        <v>5</v>
      </c>
      <c r="R443" s="209">
        <v>5</v>
      </c>
      <c r="S443" s="208">
        <v>5</v>
      </c>
      <c r="T443" s="208">
        <v>5</v>
      </c>
      <c r="U443" s="208">
        <v>5</v>
      </c>
      <c r="V443" s="210">
        <v>5</v>
      </c>
      <c r="W443" s="210">
        <v>5</v>
      </c>
      <c r="X443" s="64"/>
      <c r="Y443" s="64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66"/>
      <c r="AS443" s="66"/>
      <c r="AT443" s="66"/>
      <c r="AU443" s="66"/>
      <c r="AV443" s="66"/>
      <c r="AW443" s="66"/>
      <c r="AX443" s="66"/>
      <c r="AY443" s="66"/>
      <c r="AZ443" s="65"/>
      <c r="BA443" s="65"/>
      <c r="BB443" s="66"/>
      <c r="BC443" s="66"/>
      <c r="BD443" s="66"/>
      <c r="BE443" s="66"/>
      <c r="BF443" s="66"/>
      <c r="BG443" s="66"/>
      <c r="BH443" s="66"/>
      <c r="BI443" s="66"/>
      <c r="BJ443" s="66"/>
      <c r="BK443" s="66"/>
      <c r="BL443" s="66"/>
      <c r="BM443" s="66"/>
      <c r="BN443" s="66"/>
      <c r="BO443" s="66"/>
      <c r="BP443" s="66"/>
      <c r="BQ443" s="66"/>
      <c r="BR443" s="129"/>
      <c r="BS443" s="66"/>
      <c r="BT443" s="66"/>
      <c r="BU443" s="66"/>
      <c r="BV443" s="66"/>
      <c r="BW443" s="66"/>
      <c r="BX443" s="66"/>
      <c r="BY443" s="66"/>
      <c r="BZ443" s="66"/>
      <c r="CA443" s="66"/>
      <c r="CB443" s="66"/>
      <c r="CC443" s="66"/>
      <c r="CD443" s="66"/>
      <c r="CE443" s="66"/>
      <c r="CF443" s="66"/>
      <c r="CG443" s="66"/>
      <c r="CH443" s="66"/>
      <c r="CI443" s="65"/>
    </row>
    <row r="444" spans="2:87" ht="30" customHeight="1">
      <c r="B444" s="195">
        <v>550</v>
      </c>
      <c r="C444" s="196">
        <v>44762</v>
      </c>
      <c r="D444" s="195" t="s">
        <v>133</v>
      </c>
      <c r="E444" s="195" t="s">
        <v>94</v>
      </c>
      <c r="F444" s="195" t="s">
        <v>97</v>
      </c>
      <c r="G444" s="195" t="s">
        <v>136</v>
      </c>
      <c r="H444" s="197" t="s">
        <v>85</v>
      </c>
      <c r="I444" s="207">
        <v>2</v>
      </c>
      <c r="J444" s="208">
        <v>2</v>
      </c>
      <c r="K444" s="208">
        <v>2</v>
      </c>
      <c r="L444" s="208">
        <v>2</v>
      </c>
      <c r="M444" s="208">
        <v>4</v>
      </c>
      <c r="N444" s="208">
        <v>2</v>
      </c>
      <c r="O444" s="207">
        <v>1</v>
      </c>
      <c r="P444" s="209">
        <v>1</v>
      </c>
      <c r="Q444" s="207">
        <v>2</v>
      </c>
      <c r="R444" s="209">
        <v>1</v>
      </c>
      <c r="S444" s="208"/>
      <c r="T444" s="208">
        <v>3</v>
      </c>
      <c r="U444" s="208">
        <v>1</v>
      </c>
      <c r="V444" s="210">
        <v>3</v>
      </c>
      <c r="W444" s="210">
        <v>2</v>
      </c>
      <c r="X444" s="64"/>
      <c r="Y444" s="64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66"/>
      <c r="AS444" s="66"/>
      <c r="AT444" s="66"/>
      <c r="AU444" s="66"/>
      <c r="AV444" s="66"/>
      <c r="AW444" s="66"/>
      <c r="AX444" s="66"/>
      <c r="AY444" s="66"/>
      <c r="AZ444" s="65"/>
      <c r="BA444" s="65"/>
      <c r="BB444" s="66"/>
      <c r="BC444" s="66"/>
      <c r="BD444" s="66"/>
      <c r="BE444" s="66"/>
      <c r="BF444" s="66"/>
      <c r="BG444" s="66"/>
      <c r="BH444" s="66"/>
      <c r="BI444" s="66"/>
      <c r="BJ444" s="66"/>
      <c r="BK444" s="66"/>
      <c r="BL444" s="66"/>
      <c r="BM444" s="66"/>
      <c r="BN444" s="66"/>
      <c r="BO444" s="66"/>
      <c r="BP444" s="66"/>
      <c r="BQ444" s="66"/>
      <c r="BR444" s="129"/>
      <c r="BS444" s="66"/>
      <c r="BT444" s="66"/>
      <c r="BU444" s="66"/>
      <c r="BV444" s="66"/>
      <c r="BW444" s="66"/>
      <c r="BX444" s="66"/>
      <c r="BY444" s="66"/>
      <c r="BZ444" s="66"/>
      <c r="CA444" s="66"/>
      <c r="CB444" s="66"/>
      <c r="CC444" s="66"/>
      <c r="CD444" s="66"/>
      <c r="CE444" s="66"/>
      <c r="CF444" s="66"/>
      <c r="CG444" s="66"/>
      <c r="CH444" s="66"/>
      <c r="CI444" s="65"/>
    </row>
    <row r="445" spans="2:87" ht="30" customHeight="1">
      <c r="B445" s="195">
        <v>551</v>
      </c>
      <c r="C445" s="196">
        <v>44762</v>
      </c>
      <c r="D445" s="195" t="s">
        <v>134</v>
      </c>
      <c r="E445" s="195" t="s">
        <v>94</v>
      </c>
      <c r="F445" s="195" t="s">
        <v>97</v>
      </c>
      <c r="G445" s="195" t="s">
        <v>50</v>
      </c>
      <c r="H445" s="197" t="s">
        <v>86</v>
      </c>
      <c r="I445" s="207">
        <v>5</v>
      </c>
      <c r="J445" s="208">
        <v>5</v>
      </c>
      <c r="K445" s="208">
        <v>4</v>
      </c>
      <c r="L445" s="208">
        <v>5</v>
      </c>
      <c r="M445" s="208">
        <v>5</v>
      </c>
      <c r="N445" s="208">
        <v>4</v>
      </c>
      <c r="O445" s="207">
        <v>5</v>
      </c>
      <c r="P445" s="209">
        <v>5</v>
      </c>
      <c r="Q445" s="207">
        <v>5</v>
      </c>
      <c r="R445" s="209">
        <v>4</v>
      </c>
      <c r="S445" s="208">
        <v>5</v>
      </c>
      <c r="T445" s="208">
        <v>5</v>
      </c>
      <c r="U445" s="208">
        <v>4</v>
      </c>
      <c r="V445" s="210">
        <v>5</v>
      </c>
      <c r="W445" s="210">
        <v>5</v>
      </c>
      <c r="X445" s="64"/>
      <c r="Y445" s="64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66"/>
      <c r="AS445" s="66"/>
      <c r="AT445" s="66"/>
      <c r="AU445" s="66"/>
      <c r="AV445" s="66"/>
      <c r="AW445" s="66"/>
      <c r="AX445" s="66"/>
      <c r="AY445" s="66"/>
      <c r="AZ445" s="65"/>
      <c r="BA445" s="65"/>
      <c r="BB445" s="66"/>
      <c r="BC445" s="66"/>
      <c r="BD445" s="66"/>
      <c r="BE445" s="66"/>
      <c r="BF445" s="66"/>
      <c r="BG445" s="66"/>
      <c r="BH445" s="66"/>
      <c r="BI445" s="66"/>
      <c r="BJ445" s="66"/>
      <c r="BK445" s="66"/>
      <c r="BL445" s="66"/>
      <c r="BM445" s="66"/>
      <c r="BN445" s="66"/>
      <c r="BO445" s="66"/>
      <c r="BP445" s="66"/>
      <c r="BQ445" s="66"/>
      <c r="BR445" s="129"/>
      <c r="BS445" s="66"/>
      <c r="BT445" s="66"/>
      <c r="BU445" s="66"/>
      <c r="BV445" s="66"/>
      <c r="BW445" s="66"/>
      <c r="BX445" s="66"/>
      <c r="BY445" s="66"/>
      <c r="BZ445" s="66"/>
      <c r="CA445" s="66"/>
      <c r="CB445" s="66"/>
      <c r="CC445" s="66"/>
      <c r="CD445" s="66"/>
      <c r="CE445" s="66"/>
      <c r="CF445" s="66"/>
      <c r="CG445" s="66"/>
      <c r="CH445" s="66"/>
      <c r="CI445" s="65"/>
    </row>
    <row r="446" spans="2:87" ht="30" customHeight="1">
      <c r="B446" s="195">
        <v>553</v>
      </c>
      <c r="C446" s="196">
        <v>44762</v>
      </c>
      <c r="D446" s="195" t="s">
        <v>134</v>
      </c>
      <c r="E446" s="195" t="s">
        <v>95</v>
      </c>
      <c r="F446" s="195" t="s">
        <v>97</v>
      </c>
      <c r="G446" s="195" t="s">
        <v>159</v>
      </c>
      <c r="H446" s="197" t="s">
        <v>64</v>
      </c>
      <c r="I446" s="207">
        <v>5</v>
      </c>
      <c r="J446" s="208">
        <v>5</v>
      </c>
      <c r="K446" s="208">
        <v>5</v>
      </c>
      <c r="L446" s="208">
        <v>5</v>
      </c>
      <c r="M446" s="208">
        <v>5</v>
      </c>
      <c r="N446" s="208">
        <v>5</v>
      </c>
      <c r="O446" s="207">
        <v>5</v>
      </c>
      <c r="P446" s="209">
        <v>5</v>
      </c>
      <c r="Q446" s="207">
        <v>5</v>
      </c>
      <c r="R446" s="209">
        <v>5</v>
      </c>
      <c r="S446" s="208">
        <v>5</v>
      </c>
      <c r="T446" s="208">
        <v>5</v>
      </c>
      <c r="U446" s="208">
        <v>5</v>
      </c>
      <c r="V446" s="210">
        <v>5</v>
      </c>
      <c r="W446" s="210"/>
      <c r="X446" s="64"/>
      <c r="Y446" s="64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66"/>
      <c r="AS446" s="66"/>
      <c r="AT446" s="66"/>
      <c r="AU446" s="66"/>
      <c r="AV446" s="66"/>
      <c r="AW446" s="66"/>
      <c r="AX446" s="66"/>
      <c r="AY446" s="66"/>
      <c r="AZ446" s="65"/>
      <c r="BA446" s="65"/>
      <c r="BB446" s="66"/>
      <c r="BC446" s="66"/>
      <c r="BD446" s="66"/>
      <c r="BE446" s="66"/>
      <c r="BF446" s="66"/>
      <c r="BG446" s="66"/>
      <c r="BH446" s="66"/>
      <c r="BI446" s="66"/>
      <c r="BJ446" s="66"/>
      <c r="BK446" s="66"/>
      <c r="BL446" s="66"/>
      <c r="BM446" s="66"/>
      <c r="BN446" s="66"/>
      <c r="BO446" s="66"/>
      <c r="BP446" s="66"/>
      <c r="BQ446" s="66"/>
      <c r="BR446" s="129"/>
      <c r="BS446" s="66"/>
      <c r="BT446" s="66"/>
      <c r="BU446" s="66"/>
      <c r="BV446" s="66"/>
      <c r="BW446" s="66"/>
      <c r="BX446" s="66"/>
      <c r="BY446" s="66"/>
      <c r="BZ446" s="66"/>
      <c r="CA446" s="66"/>
      <c r="CB446" s="66"/>
      <c r="CC446" s="66"/>
      <c r="CD446" s="66"/>
      <c r="CE446" s="66"/>
      <c r="CF446" s="66"/>
      <c r="CG446" s="66"/>
      <c r="CH446" s="66"/>
      <c r="CI446" s="65"/>
    </row>
    <row r="447" spans="2:87" ht="30" customHeight="1">
      <c r="B447" s="195">
        <v>554</v>
      </c>
      <c r="C447" s="196">
        <v>44762</v>
      </c>
      <c r="D447" s="195" t="s">
        <v>133</v>
      </c>
      <c r="E447" s="195" t="s">
        <v>94</v>
      </c>
      <c r="F447" s="195" t="s">
        <v>98</v>
      </c>
      <c r="G447" s="195" t="s">
        <v>38</v>
      </c>
      <c r="H447" s="197" t="s">
        <v>88</v>
      </c>
      <c r="I447" s="207">
        <v>5</v>
      </c>
      <c r="J447" s="208">
        <v>5</v>
      </c>
      <c r="K447" s="208">
        <v>5</v>
      </c>
      <c r="L447" s="208">
        <v>4</v>
      </c>
      <c r="M447" s="208">
        <v>5</v>
      </c>
      <c r="N447" s="208">
        <v>4</v>
      </c>
      <c r="O447" s="207">
        <v>5</v>
      </c>
      <c r="P447" s="209">
        <v>4</v>
      </c>
      <c r="Q447" s="207">
        <v>5</v>
      </c>
      <c r="R447" s="209">
        <v>5</v>
      </c>
      <c r="S447" s="208">
        <v>5</v>
      </c>
      <c r="T447" s="208">
        <v>5</v>
      </c>
      <c r="U447" s="208">
        <v>4</v>
      </c>
      <c r="V447" s="210">
        <v>5</v>
      </c>
      <c r="W447" s="210">
        <v>5</v>
      </c>
      <c r="X447" s="64"/>
      <c r="Y447" s="64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66"/>
      <c r="AS447" s="66"/>
      <c r="AT447" s="66"/>
      <c r="AU447" s="66"/>
      <c r="AV447" s="66"/>
      <c r="AW447" s="66"/>
      <c r="AX447" s="66"/>
      <c r="AY447" s="66"/>
      <c r="AZ447" s="65"/>
      <c r="BA447" s="65"/>
      <c r="BB447" s="66"/>
      <c r="BC447" s="66"/>
      <c r="BD447" s="66"/>
      <c r="BE447" s="66"/>
      <c r="BF447" s="66"/>
      <c r="BG447" s="66"/>
      <c r="BH447" s="66"/>
      <c r="BI447" s="66"/>
      <c r="BJ447" s="66"/>
      <c r="BK447" s="66"/>
      <c r="BL447" s="66"/>
      <c r="BM447" s="66"/>
      <c r="BN447" s="66"/>
      <c r="BO447" s="66"/>
      <c r="BP447" s="66"/>
      <c r="BQ447" s="66"/>
      <c r="BR447" s="129"/>
      <c r="BS447" s="66"/>
      <c r="BT447" s="66"/>
      <c r="BU447" s="66"/>
      <c r="BV447" s="66"/>
      <c r="BW447" s="66"/>
      <c r="BX447" s="66"/>
      <c r="BY447" s="66"/>
      <c r="BZ447" s="66"/>
      <c r="CA447" s="66"/>
      <c r="CB447" s="66"/>
      <c r="CC447" s="66"/>
      <c r="CD447" s="66"/>
      <c r="CE447" s="66"/>
      <c r="CF447" s="66"/>
      <c r="CG447" s="66"/>
      <c r="CH447" s="66"/>
      <c r="CI447" s="65"/>
    </row>
    <row r="448" spans="2:87" ht="30" customHeight="1">
      <c r="B448" s="195">
        <v>555</v>
      </c>
      <c r="C448" s="196">
        <v>44762</v>
      </c>
      <c r="D448" s="195" t="s">
        <v>134</v>
      </c>
      <c r="E448" s="195" t="s">
        <v>94</v>
      </c>
      <c r="F448" s="195" t="s">
        <v>97</v>
      </c>
      <c r="G448" s="195" t="s">
        <v>136</v>
      </c>
      <c r="H448" s="197" t="s">
        <v>85</v>
      </c>
      <c r="I448" s="207">
        <v>2</v>
      </c>
      <c r="J448" s="208">
        <v>3</v>
      </c>
      <c r="K448" s="208">
        <v>3</v>
      </c>
      <c r="L448" s="208">
        <v>4</v>
      </c>
      <c r="M448" s="208">
        <v>4</v>
      </c>
      <c r="N448" s="208">
        <v>3</v>
      </c>
      <c r="O448" s="207">
        <v>3</v>
      </c>
      <c r="P448" s="209">
        <v>2</v>
      </c>
      <c r="Q448" s="207">
        <v>4</v>
      </c>
      <c r="R448" s="209">
        <v>4</v>
      </c>
      <c r="S448" s="208">
        <v>3</v>
      </c>
      <c r="T448" s="208">
        <v>4</v>
      </c>
      <c r="U448" s="208">
        <v>4</v>
      </c>
      <c r="V448" s="210">
        <v>4</v>
      </c>
      <c r="W448" s="210">
        <v>3</v>
      </c>
      <c r="X448" s="64"/>
      <c r="Y448" s="64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66"/>
      <c r="AS448" s="66"/>
      <c r="AT448" s="66"/>
      <c r="AU448" s="66"/>
      <c r="AV448" s="66"/>
      <c r="AW448" s="66"/>
      <c r="AX448" s="66"/>
      <c r="AY448" s="66"/>
      <c r="AZ448" s="65"/>
      <c r="BA448" s="65"/>
      <c r="BB448" s="66"/>
      <c r="BC448" s="66"/>
      <c r="BD448" s="66"/>
      <c r="BE448" s="66"/>
      <c r="BF448" s="66"/>
      <c r="BG448" s="66"/>
      <c r="BH448" s="66"/>
      <c r="BI448" s="66"/>
      <c r="BJ448" s="66"/>
      <c r="BK448" s="66"/>
      <c r="BL448" s="66"/>
      <c r="BM448" s="66"/>
      <c r="BN448" s="66"/>
      <c r="BO448" s="66"/>
      <c r="BP448" s="66"/>
      <c r="BQ448" s="66"/>
      <c r="BR448" s="129"/>
      <c r="BS448" s="66"/>
      <c r="BT448" s="66"/>
      <c r="BU448" s="66"/>
      <c r="BV448" s="66"/>
      <c r="BW448" s="66"/>
      <c r="BX448" s="66"/>
      <c r="BY448" s="66"/>
      <c r="BZ448" s="66"/>
      <c r="CA448" s="66"/>
      <c r="CB448" s="66"/>
      <c r="CC448" s="66"/>
      <c r="CD448" s="66"/>
      <c r="CE448" s="66"/>
      <c r="CF448" s="66"/>
      <c r="CG448" s="66"/>
      <c r="CH448" s="66"/>
      <c r="CI448" s="65"/>
    </row>
    <row r="449" spans="2:87" ht="30" customHeight="1">
      <c r="B449" s="195">
        <v>556</v>
      </c>
      <c r="C449" s="196">
        <v>44762</v>
      </c>
      <c r="D449" s="195" t="s">
        <v>134</v>
      </c>
      <c r="E449" s="195" t="s">
        <v>95</v>
      </c>
      <c r="F449" s="195" t="s">
        <v>97</v>
      </c>
      <c r="G449" s="195" t="s">
        <v>22</v>
      </c>
      <c r="H449" s="197" t="s">
        <v>67</v>
      </c>
      <c r="I449" s="207">
        <v>5</v>
      </c>
      <c r="J449" s="208">
        <v>5</v>
      </c>
      <c r="K449" s="208">
        <v>4</v>
      </c>
      <c r="L449" s="208">
        <v>5</v>
      </c>
      <c r="M449" s="208">
        <v>5</v>
      </c>
      <c r="N449" s="208">
        <v>3</v>
      </c>
      <c r="O449" s="207"/>
      <c r="P449" s="209">
        <v>3</v>
      </c>
      <c r="Q449" s="207">
        <v>5</v>
      </c>
      <c r="R449" s="209">
        <v>4</v>
      </c>
      <c r="S449" s="208">
        <v>5</v>
      </c>
      <c r="T449" s="208">
        <v>5</v>
      </c>
      <c r="U449" s="208"/>
      <c r="V449" s="210">
        <v>5</v>
      </c>
      <c r="W449" s="210">
        <v>5</v>
      </c>
      <c r="X449" s="64"/>
      <c r="Y449" s="64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66"/>
      <c r="AS449" s="66"/>
      <c r="AT449" s="66"/>
      <c r="AU449" s="66"/>
      <c r="AV449" s="66"/>
      <c r="AW449" s="66"/>
      <c r="AX449" s="66"/>
      <c r="AY449" s="66"/>
      <c r="AZ449" s="65"/>
      <c r="BA449" s="65"/>
      <c r="BB449" s="66"/>
      <c r="BC449" s="66"/>
      <c r="BD449" s="66"/>
      <c r="BE449" s="66"/>
      <c r="BF449" s="66"/>
      <c r="BG449" s="66"/>
      <c r="BH449" s="66"/>
      <c r="BI449" s="66"/>
      <c r="BJ449" s="66"/>
      <c r="BK449" s="66"/>
      <c r="BL449" s="66"/>
      <c r="BM449" s="66"/>
      <c r="BN449" s="66"/>
      <c r="BO449" s="66"/>
      <c r="BP449" s="66"/>
      <c r="BQ449" s="66"/>
      <c r="BR449" s="129"/>
      <c r="BS449" s="66"/>
      <c r="BT449" s="66"/>
      <c r="BU449" s="66"/>
      <c r="BV449" s="66"/>
      <c r="BW449" s="66"/>
      <c r="BX449" s="66"/>
      <c r="BY449" s="66"/>
      <c r="BZ449" s="66"/>
      <c r="CA449" s="66"/>
      <c r="CB449" s="66"/>
      <c r="CC449" s="66"/>
      <c r="CD449" s="66"/>
      <c r="CE449" s="66"/>
      <c r="CF449" s="66"/>
      <c r="CG449" s="66"/>
      <c r="CH449" s="66"/>
      <c r="CI449" s="65"/>
    </row>
    <row r="450" spans="2:87" ht="30" customHeight="1">
      <c r="B450" s="195">
        <v>557</v>
      </c>
      <c r="C450" s="196">
        <v>44762</v>
      </c>
      <c r="D450" s="195" t="s">
        <v>134</v>
      </c>
      <c r="E450" s="195" t="s">
        <v>93</v>
      </c>
      <c r="F450" s="195" t="s">
        <v>97</v>
      </c>
      <c r="G450" s="195" t="s">
        <v>31</v>
      </c>
      <c r="H450" s="197" t="s">
        <v>91</v>
      </c>
      <c r="I450" s="207">
        <v>5</v>
      </c>
      <c r="J450" s="208">
        <v>5</v>
      </c>
      <c r="K450" s="208">
        <v>5</v>
      </c>
      <c r="L450" s="208">
        <v>5</v>
      </c>
      <c r="M450" s="208">
        <v>4</v>
      </c>
      <c r="N450" s="208">
        <v>2</v>
      </c>
      <c r="O450" s="207">
        <v>4</v>
      </c>
      <c r="P450" s="209">
        <v>4</v>
      </c>
      <c r="Q450" s="207">
        <v>4</v>
      </c>
      <c r="R450" s="209">
        <v>1</v>
      </c>
      <c r="S450" s="208">
        <v>4</v>
      </c>
      <c r="T450" s="208">
        <v>3</v>
      </c>
      <c r="U450" s="208">
        <v>3</v>
      </c>
      <c r="V450" s="210">
        <v>4</v>
      </c>
      <c r="W450" s="210">
        <v>4</v>
      </c>
      <c r="X450" s="64"/>
      <c r="Y450" s="64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66"/>
      <c r="AS450" s="66"/>
      <c r="AT450" s="66"/>
      <c r="AU450" s="66"/>
      <c r="AV450" s="66"/>
      <c r="AW450" s="66"/>
      <c r="AX450" s="66"/>
      <c r="AY450" s="66"/>
      <c r="AZ450" s="65"/>
      <c r="BA450" s="65"/>
      <c r="BB450" s="66"/>
      <c r="BC450" s="66"/>
      <c r="BD450" s="66"/>
      <c r="BE450" s="66"/>
      <c r="BF450" s="66"/>
      <c r="BG450" s="66"/>
      <c r="BH450" s="66"/>
      <c r="BI450" s="66"/>
      <c r="BJ450" s="66"/>
      <c r="BK450" s="66"/>
      <c r="BL450" s="66"/>
      <c r="BM450" s="66"/>
      <c r="BN450" s="66"/>
      <c r="BO450" s="66"/>
      <c r="BP450" s="66"/>
      <c r="BQ450" s="66"/>
      <c r="BR450" s="129"/>
      <c r="BS450" s="66"/>
      <c r="BT450" s="66"/>
      <c r="BU450" s="66"/>
      <c r="BV450" s="66"/>
      <c r="BW450" s="66"/>
      <c r="BX450" s="66"/>
      <c r="BY450" s="66"/>
      <c r="BZ450" s="66"/>
      <c r="CA450" s="66"/>
      <c r="CB450" s="66"/>
      <c r="CC450" s="66"/>
      <c r="CD450" s="66"/>
      <c r="CE450" s="66"/>
      <c r="CF450" s="66"/>
      <c r="CG450" s="66"/>
      <c r="CH450" s="66"/>
      <c r="CI450" s="65"/>
    </row>
    <row r="451" spans="2:87" ht="30" customHeight="1">
      <c r="B451" s="195">
        <v>558</v>
      </c>
      <c r="C451" s="196">
        <v>44762</v>
      </c>
      <c r="D451" s="195" t="s">
        <v>134</v>
      </c>
      <c r="E451" s="195" t="s">
        <v>94</v>
      </c>
      <c r="F451" s="195" t="s">
        <v>97</v>
      </c>
      <c r="G451" s="195" t="s">
        <v>20</v>
      </c>
      <c r="H451" s="197" t="s">
        <v>60</v>
      </c>
      <c r="I451" s="207">
        <v>4</v>
      </c>
      <c r="J451" s="208">
        <v>5</v>
      </c>
      <c r="K451" s="208">
        <v>4</v>
      </c>
      <c r="L451" s="208">
        <v>5</v>
      </c>
      <c r="M451" s="208">
        <v>5</v>
      </c>
      <c r="N451" s="208"/>
      <c r="O451" s="207">
        <v>5</v>
      </c>
      <c r="P451" s="209">
        <v>5</v>
      </c>
      <c r="Q451" s="207">
        <v>4</v>
      </c>
      <c r="R451" s="209">
        <v>5</v>
      </c>
      <c r="S451" s="208"/>
      <c r="T451" s="208"/>
      <c r="U451" s="208"/>
      <c r="V451" s="210">
        <v>4</v>
      </c>
      <c r="W451" s="210">
        <v>5</v>
      </c>
      <c r="X451" s="64"/>
      <c r="Y451" s="64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66"/>
      <c r="AS451" s="66"/>
      <c r="AT451" s="66"/>
      <c r="AU451" s="66"/>
      <c r="AV451" s="66"/>
      <c r="AW451" s="66"/>
      <c r="AX451" s="66"/>
      <c r="AY451" s="66"/>
      <c r="AZ451" s="65"/>
      <c r="BA451" s="65"/>
      <c r="BB451" s="66"/>
      <c r="BC451" s="66"/>
      <c r="BD451" s="66"/>
      <c r="BE451" s="66"/>
      <c r="BF451" s="66"/>
      <c r="BG451" s="66"/>
      <c r="BH451" s="66"/>
      <c r="BI451" s="66"/>
      <c r="BJ451" s="66"/>
      <c r="BK451" s="66"/>
      <c r="BL451" s="66"/>
      <c r="BM451" s="66"/>
      <c r="BN451" s="66"/>
      <c r="BO451" s="66"/>
      <c r="BP451" s="66"/>
      <c r="BQ451" s="66"/>
      <c r="BR451" s="129"/>
      <c r="BS451" s="66"/>
      <c r="BT451" s="66"/>
      <c r="BU451" s="66"/>
      <c r="BV451" s="66"/>
      <c r="BW451" s="66"/>
      <c r="BX451" s="66"/>
      <c r="BY451" s="66"/>
      <c r="BZ451" s="66"/>
      <c r="CA451" s="66"/>
      <c r="CB451" s="66"/>
      <c r="CC451" s="66"/>
      <c r="CD451" s="66"/>
      <c r="CE451" s="66"/>
      <c r="CF451" s="66"/>
      <c r="CG451" s="66"/>
      <c r="CH451" s="66"/>
      <c r="CI451" s="65"/>
    </row>
    <row r="452" spans="2:87" ht="30" customHeight="1">
      <c r="B452" s="195">
        <v>559</v>
      </c>
      <c r="C452" s="196">
        <v>44762</v>
      </c>
      <c r="D452" s="195" t="s">
        <v>134</v>
      </c>
      <c r="E452" s="195" t="s">
        <v>94</v>
      </c>
      <c r="F452" s="195" t="s">
        <v>96</v>
      </c>
      <c r="G452" s="195" t="s">
        <v>34</v>
      </c>
      <c r="H452" s="197" t="s">
        <v>72</v>
      </c>
      <c r="I452" s="207">
        <v>5</v>
      </c>
      <c r="J452" s="208">
        <v>5</v>
      </c>
      <c r="K452" s="208">
        <v>5</v>
      </c>
      <c r="L452" s="208">
        <v>5</v>
      </c>
      <c r="M452" s="208">
        <v>5</v>
      </c>
      <c r="N452" s="208">
        <v>5</v>
      </c>
      <c r="O452" s="207">
        <v>5</v>
      </c>
      <c r="P452" s="209">
        <v>5</v>
      </c>
      <c r="Q452" s="207">
        <v>5</v>
      </c>
      <c r="R452" s="209">
        <v>5</v>
      </c>
      <c r="S452" s="208">
        <v>5</v>
      </c>
      <c r="T452" s="208">
        <v>5</v>
      </c>
      <c r="U452" s="208"/>
      <c r="V452" s="210">
        <v>5</v>
      </c>
      <c r="W452" s="210">
        <v>5</v>
      </c>
      <c r="X452" s="64"/>
      <c r="Y452" s="64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66"/>
      <c r="AS452" s="66"/>
      <c r="AT452" s="66"/>
      <c r="AU452" s="66"/>
      <c r="AV452" s="66"/>
      <c r="AW452" s="66"/>
      <c r="AX452" s="66"/>
      <c r="AY452" s="66"/>
      <c r="AZ452" s="65"/>
      <c r="BA452" s="65"/>
      <c r="BB452" s="66"/>
      <c r="BC452" s="66"/>
      <c r="BD452" s="66"/>
      <c r="BE452" s="66"/>
      <c r="BF452" s="66"/>
      <c r="BG452" s="66"/>
      <c r="BH452" s="66"/>
      <c r="BI452" s="66"/>
      <c r="BJ452" s="66"/>
      <c r="BK452" s="66"/>
      <c r="BL452" s="66"/>
      <c r="BM452" s="66"/>
      <c r="BN452" s="66"/>
      <c r="BO452" s="66"/>
      <c r="BP452" s="66"/>
      <c r="BQ452" s="66"/>
      <c r="BR452" s="129"/>
      <c r="BS452" s="66"/>
      <c r="BT452" s="66"/>
      <c r="BU452" s="66"/>
      <c r="BV452" s="66"/>
      <c r="BW452" s="66"/>
      <c r="BX452" s="66"/>
      <c r="BY452" s="66"/>
      <c r="BZ452" s="66"/>
      <c r="CA452" s="66"/>
      <c r="CB452" s="66"/>
      <c r="CC452" s="66"/>
      <c r="CD452" s="66"/>
      <c r="CE452" s="66"/>
      <c r="CF452" s="66"/>
      <c r="CG452" s="66"/>
      <c r="CH452" s="66"/>
      <c r="CI452" s="65"/>
    </row>
    <row r="453" spans="2:87" ht="30" customHeight="1">
      <c r="B453" s="195">
        <v>560</v>
      </c>
      <c r="C453" s="196">
        <v>44762</v>
      </c>
      <c r="D453" s="195" t="s">
        <v>134</v>
      </c>
      <c r="E453" s="195" t="s">
        <v>94</v>
      </c>
      <c r="F453" s="195" t="s">
        <v>97</v>
      </c>
      <c r="G453" s="195" t="s">
        <v>36</v>
      </c>
      <c r="H453" s="197" t="s">
        <v>73</v>
      </c>
      <c r="I453" s="207">
        <v>2</v>
      </c>
      <c r="J453" s="208">
        <v>2</v>
      </c>
      <c r="K453" s="208">
        <v>1</v>
      </c>
      <c r="L453" s="208">
        <v>2</v>
      </c>
      <c r="M453" s="208">
        <v>4</v>
      </c>
      <c r="N453" s="208">
        <v>1</v>
      </c>
      <c r="O453" s="207">
        <v>3</v>
      </c>
      <c r="P453" s="209">
        <v>2</v>
      </c>
      <c r="Q453" s="207">
        <v>4</v>
      </c>
      <c r="R453" s="209">
        <v>1</v>
      </c>
      <c r="S453" s="208">
        <v>2</v>
      </c>
      <c r="T453" s="208">
        <v>4</v>
      </c>
      <c r="U453" s="208">
        <v>3</v>
      </c>
      <c r="V453" s="210">
        <v>4</v>
      </c>
      <c r="W453" s="210">
        <v>2</v>
      </c>
      <c r="X453" s="64"/>
      <c r="Y453" s="64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66"/>
      <c r="AS453" s="66"/>
      <c r="AT453" s="66"/>
      <c r="AU453" s="66"/>
      <c r="AV453" s="66"/>
      <c r="AW453" s="66"/>
      <c r="AX453" s="66"/>
      <c r="AY453" s="66"/>
      <c r="AZ453" s="65"/>
      <c r="BA453" s="65"/>
      <c r="BB453" s="66"/>
      <c r="BC453" s="66"/>
      <c r="BD453" s="66"/>
      <c r="BE453" s="66"/>
      <c r="BF453" s="66"/>
      <c r="BG453" s="66"/>
      <c r="BH453" s="66"/>
      <c r="BI453" s="66"/>
      <c r="BJ453" s="66"/>
      <c r="BK453" s="66"/>
      <c r="BL453" s="66"/>
      <c r="BM453" s="66"/>
      <c r="BN453" s="66"/>
      <c r="BO453" s="66"/>
      <c r="BP453" s="66"/>
      <c r="BQ453" s="66"/>
      <c r="BR453" s="129"/>
      <c r="BS453" s="66"/>
      <c r="BT453" s="66"/>
      <c r="BU453" s="66"/>
      <c r="BV453" s="66"/>
      <c r="BW453" s="66"/>
      <c r="BX453" s="66"/>
      <c r="BY453" s="66"/>
      <c r="BZ453" s="66"/>
      <c r="CA453" s="66"/>
      <c r="CB453" s="66"/>
      <c r="CC453" s="66"/>
      <c r="CD453" s="66"/>
      <c r="CE453" s="66"/>
      <c r="CF453" s="66"/>
      <c r="CG453" s="66"/>
      <c r="CH453" s="66"/>
      <c r="CI453" s="65"/>
    </row>
    <row r="454" spans="2:87" ht="30" customHeight="1">
      <c r="B454" s="195">
        <v>561</v>
      </c>
      <c r="C454" s="196">
        <v>44762</v>
      </c>
      <c r="D454" s="195" t="s">
        <v>134</v>
      </c>
      <c r="E454" s="195" t="s">
        <v>95</v>
      </c>
      <c r="F454" s="195" t="s">
        <v>97</v>
      </c>
      <c r="G454" s="195" t="s">
        <v>18</v>
      </c>
      <c r="H454" s="197" t="s">
        <v>80</v>
      </c>
      <c r="I454" s="207">
        <v>5</v>
      </c>
      <c r="J454" s="208">
        <v>3</v>
      </c>
      <c r="K454" s="208">
        <v>4</v>
      </c>
      <c r="L454" s="208">
        <v>4</v>
      </c>
      <c r="M454" s="208">
        <v>2</v>
      </c>
      <c r="N454" s="208">
        <v>2</v>
      </c>
      <c r="O454" s="207">
        <v>5</v>
      </c>
      <c r="P454" s="209">
        <v>5</v>
      </c>
      <c r="Q454" s="207">
        <v>3</v>
      </c>
      <c r="R454" s="209">
        <v>4</v>
      </c>
      <c r="S454" s="208">
        <v>5</v>
      </c>
      <c r="T454" s="208">
        <v>5</v>
      </c>
      <c r="U454" s="208"/>
      <c r="V454" s="210">
        <v>2</v>
      </c>
      <c r="W454" s="210">
        <v>4</v>
      </c>
      <c r="X454" s="64"/>
      <c r="Y454" s="64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66"/>
      <c r="AS454" s="66"/>
      <c r="AT454" s="66"/>
      <c r="AU454" s="66"/>
      <c r="AV454" s="66"/>
      <c r="AW454" s="66"/>
      <c r="AX454" s="66"/>
      <c r="AY454" s="66"/>
      <c r="AZ454" s="65"/>
      <c r="BA454" s="65"/>
      <c r="BB454" s="66"/>
      <c r="BC454" s="66"/>
      <c r="BD454" s="66"/>
      <c r="BE454" s="66"/>
      <c r="BF454" s="66"/>
      <c r="BG454" s="66"/>
      <c r="BH454" s="66"/>
      <c r="BI454" s="66"/>
      <c r="BJ454" s="66"/>
      <c r="BK454" s="66"/>
      <c r="BL454" s="66"/>
      <c r="BM454" s="66"/>
      <c r="BN454" s="66"/>
      <c r="BO454" s="66"/>
      <c r="BP454" s="66"/>
      <c r="BQ454" s="66"/>
      <c r="BR454" s="129"/>
      <c r="BS454" s="66"/>
      <c r="BT454" s="66"/>
      <c r="BU454" s="66"/>
      <c r="BV454" s="66"/>
      <c r="BW454" s="66"/>
      <c r="BX454" s="66"/>
      <c r="BY454" s="66"/>
      <c r="BZ454" s="66"/>
      <c r="CA454" s="66"/>
      <c r="CB454" s="66"/>
      <c r="CC454" s="66"/>
      <c r="CD454" s="66"/>
      <c r="CE454" s="66"/>
      <c r="CF454" s="66"/>
      <c r="CG454" s="66"/>
      <c r="CH454" s="66"/>
      <c r="CI454" s="65"/>
    </row>
    <row r="455" spans="2:87" ht="30" customHeight="1">
      <c r="B455" s="195">
        <v>563</v>
      </c>
      <c r="C455" s="196">
        <v>44762</v>
      </c>
      <c r="D455" s="195" t="s">
        <v>134</v>
      </c>
      <c r="E455" s="195" t="s">
        <v>94</v>
      </c>
      <c r="F455" s="195" t="s">
        <v>97</v>
      </c>
      <c r="G455" s="195" t="s">
        <v>159</v>
      </c>
      <c r="H455" s="197" t="s">
        <v>64</v>
      </c>
      <c r="I455" s="207">
        <v>5</v>
      </c>
      <c r="J455" s="208">
        <v>5</v>
      </c>
      <c r="K455" s="208">
        <v>4</v>
      </c>
      <c r="L455" s="208">
        <v>4</v>
      </c>
      <c r="M455" s="208">
        <v>5</v>
      </c>
      <c r="N455" s="208">
        <v>4</v>
      </c>
      <c r="O455" s="207">
        <v>5</v>
      </c>
      <c r="P455" s="209">
        <v>5</v>
      </c>
      <c r="Q455" s="207">
        <v>5</v>
      </c>
      <c r="R455" s="209">
        <v>5</v>
      </c>
      <c r="S455" s="208">
        <v>5</v>
      </c>
      <c r="T455" s="208">
        <v>5</v>
      </c>
      <c r="U455" s="208">
        <v>5</v>
      </c>
      <c r="V455" s="210">
        <v>5</v>
      </c>
      <c r="W455" s="210">
        <v>5</v>
      </c>
      <c r="X455" s="64"/>
      <c r="Y455" s="64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66"/>
      <c r="AS455" s="66"/>
      <c r="AT455" s="66"/>
      <c r="AU455" s="66"/>
      <c r="AV455" s="66"/>
      <c r="AW455" s="66"/>
      <c r="AX455" s="66"/>
      <c r="AY455" s="66"/>
      <c r="AZ455" s="65"/>
      <c r="BA455" s="65"/>
      <c r="BB455" s="66"/>
      <c r="BC455" s="66"/>
      <c r="BD455" s="66"/>
      <c r="BE455" s="66"/>
      <c r="BF455" s="66"/>
      <c r="BG455" s="66"/>
      <c r="BH455" s="66"/>
      <c r="BI455" s="66"/>
      <c r="BJ455" s="66"/>
      <c r="BK455" s="66"/>
      <c r="BL455" s="66"/>
      <c r="BM455" s="66"/>
      <c r="BN455" s="66"/>
      <c r="BO455" s="66"/>
      <c r="BP455" s="66"/>
      <c r="BQ455" s="66"/>
      <c r="BR455" s="129"/>
      <c r="BS455" s="66"/>
      <c r="BT455" s="66"/>
      <c r="BU455" s="66"/>
      <c r="BV455" s="66"/>
      <c r="BW455" s="66"/>
      <c r="BX455" s="66"/>
      <c r="BY455" s="66"/>
      <c r="BZ455" s="66"/>
      <c r="CA455" s="66"/>
      <c r="CB455" s="66"/>
      <c r="CC455" s="66"/>
      <c r="CD455" s="66"/>
      <c r="CE455" s="66"/>
      <c r="CF455" s="66"/>
      <c r="CG455" s="66"/>
      <c r="CH455" s="66"/>
      <c r="CI455" s="65"/>
    </row>
    <row r="456" spans="2:87" ht="30" customHeight="1">
      <c r="B456" s="195">
        <v>564</v>
      </c>
      <c r="C456" s="196">
        <v>44762</v>
      </c>
      <c r="D456" s="195" t="s">
        <v>134</v>
      </c>
      <c r="E456" s="195" t="s">
        <v>93</v>
      </c>
      <c r="F456" s="195" t="s">
        <v>96</v>
      </c>
      <c r="G456" s="195" t="s">
        <v>34</v>
      </c>
      <c r="H456" s="197" t="s">
        <v>72</v>
      </c>
      <c r="I456" s="207">
        <v>2</v>
      </c>
      <c r="J456" s="208">
        <v>3</v>
      </c>
      <c r="K456" s="208">
        <v>4</v>
      </c>
      <c r="L456" s="208">
        <v>4</v>
      </c>
      <c r="M456" s="208">
        <v>2</v>
      </c>
      <c r="N456" s="208">
        <v>1</v>
      </c>
      <c r="O456" s="207">
        <v>3</v>
      </c>
      <c r="P456" s="209">
        <v>2</v>
      </c>
      <c r="Q456" s="207">
        <v>4</v>
      </c>
      <c r="R456" s="209">
        <v>2</v>
      </c>
      <c r="S456" s="208">
        <v>5</v>
      </c>
      <c r="T456" s="208">
        <v>2</v>
      </c>
      <c r="U456" s="208">
        <v>5</v>
      </c>
      <c r="V456" s="210">
        <v>2</v>
      </c>
      <c r="W456" s="210">
        <v>3</v>
      </c>
      <c r="X456" s="64"/>
      <c r="Y456" s="64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66"/>
      <c r="AS456" s="66"/>
      <c r="AT456" s="66"/>
      <c r="AU456" s="66"/>
      <c r="AV456" s="66"/>
      <c r="AW456" s="66"/>
      <c r="AX456" s="66"/>
      <c r="AY456" s="66"/>
      <c r="AZ456" s="65"/>
      <c r="BA456" s="65"/>
      <c r="BB456" s="66"/>
      <c r="BC456" s="66"/>
      <c r="BD456" s="66"/>
      <c r="BE456" s="66"/>
      <c r="BF456" s="66"/>
      <c r="BG456" s="66"/>
      <c r="BH456" s="66"/>
      <c r="BI456" s="66"/>
      <c r="BJ456" s="66"/>
      <c r="BK456" s="66"/>
      <c r="BL456" s="66"/>
      <c r="BM456" s="66"/>
      <c r="BN456" s="66"/>
      <c r="BO456" s="66"/>
      <c r="BP456" s="66"/>
      <c r="BQ456" s="66"/>
      <c r="BR456" s="129"/>
      <c r="BS456" s="66"/>
      <c r="BT456" s="66"/>
      <c r="BU456" s="66"/>
      <c r="BV456" s="66"/>
      <c r="BW456" s="66"/>
      <c r="BX456" s="66"/>
      <c r="BY456" s="66"/>
      <c r="BZ456" s="66"/>
      <c r="CA456" s="66"/>
      <c r="CB456" s="66"/>
      <c r="CC456" s="66"/>
      <c r="CD456" s="66"/>
      <c r="CE456" s="66"/>
      <c r="CF456" s="66"/>
      <c r="CG456" s="66"/>
      <c r="CH456" s="66"/>
      <c r="CI456" s="65"/>
    </row>
    <row r="457" spans="2:87" ht="30" customHeight="1">
      <c r="B457" s="195">
        <v>565</v>
      </c>
      <c r="C457" s="196">
        <v>44762</v>
      </c>
      <c r="D457" s="195" t="s">
        <v>134</v>
      </c>
      <c r="E457" s="195" t="s">
        <v>94</v>
      </c>
      <c r="F457" s="195" t="s">
        <v>97</v>
      </c>
      <c r="G457" s="195" t="s">
        <v>22</v>
      </c>
      <c r="H457" s="197" t="s">
        <v>67</v>
      </c>
      <c r="I457" s="207">
        <v>4</v>
      </c>
      <c r="J457" s="208">
        <v>4</v>
      </c>
      <c r="K457" s="208"/>
      <c r="L457" s="208">
        <v>4</v>
      </c>
      <c r="M457" s="208">
        <v>4</v>
      </c>
      <c r="N457" s="208"/>
      <c r="O457" s="207">
        <v>4</v>
      </c>
      <c r="P457" s="209">
        <v>4</v>
      </c>
      <c r="Q457" s="207">
        <v>4</v>
      </c>
      <c r="R457" s="209">
        <v>4</v>
      </c>
      <c r="S457" s="208"/>
      <c r="T457" s="208">
        <v>4</v>
      </c>
      <c r="U457" s="208">
        <v>4</v>
      </c>
      <c r="V457" s="210">
        <v>4</v>
      </c>
      <c r="W457" s="210">
        <v>4</v>
      </c>
      <c r="X457" s="64"/>
      <c r="Y457" s="64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66"/>
      <c r="AS457" s="66"/>
      <c r="AT457" s="66"/>
      <c r="AU457" s="66"/>
      <c r="AV457" s="66"/>
      <c r="AW457" s="66"/>
      <c r="AX457" s="66"/>
      <c r="AY457" s="66"/>
      <c r="AZ457" s="65"/>
      <c r="BA457" s="65"/>
      <c r="BB457" s="66"/>
      <c r="BC457" s="66"/>
      <c r="BD457" s="66"/>
      <c r="BE457" s="66"/>
      <c r="BF457" s="66"/>
      <c r="BG457" s="66"/>
      <c r="BH457" s="66"/>
      <c r="BI457" s="66"/>
      <c r="BJ457" s="66"/>
      <c r="BK457" s="66"/>
      <c r="BL457" s="66"/>
      <c r="BM457" s="66"/>
      <c r="BN457" s="66"/>
      <c r="BO457" s="66"/>
      <c r="BP457" s="66"/>
      <c r="BQ457" s="66"/>
      <c r="BR457" s="129"/>
      <c r="BS457" s="66"/>
      <c r="BT457" s="66"/>
      <c r="BU457" s="66"/>
      <c r="BV457" s="66"/>
      <c r="BW457" s="66"/>
      <c r="BX457" s="66"/>
      <c r="BY457" s="66"/>
      <c r="BZ457" s="66"/>
      <c r="CA457" s="66"/>
      <c r="CB457" s="66"/>
      <c r="CC457" s="66"/>
      <c r="CD457" s="66"/>
      <c r="CE457" s="66"/>
      <c r="CF457" s="66"/>
      <c r="CG457" s="66"/>
      <c r="CH457" s="66"/>
      <c r="CI457" s="65"/>
    </row>
    <row r="458" spans="2:87" ht="30" customHeight="1">
      <c r="B458" s="195">
        <v>569</v>
      </c>
      <c r="C458" s="196">
        <v>44762</v>
      </c>
      <c r="D458" s="195" t="s">
        <v>134</v>
      </c>
      <c r="E458" s="195" t="s">
        <v>94</v>
      </c>
      <c r="F458" s="195" t="s">
        <v>96</v>
      </c>
      <c r="G458" s="195" t="s">
        <v>20</v>
      </c>
      <c r="H458" s="197" t="s">
        <v>60</v>
      </c>
      <c r="I458" s="207">
        <v>4</v>
      </c>
      <c r="J458" s="208">
        <v>4</v>
      </c>
      <c r="K458" s="208">
        <v>4</v>
      </c>
      <c r="L458" s="208">
        <v>4</v>
      </c>
      <c r="M458" s="208">
        <v>4</v>
      </c>
      <c r="N458" s="208">
        <v>4</v>
      </c>
      <c r="O458" s="207">
        <v>4</v>
      </c>
      <c r="P458" s="209">
        <v>4</v>
      </c>
      <c r="Q458" s="207">
        <v>4</v>
      </c>
      <c r="R458" s="209">
        <v>4</v>
      </c>
      <c r="S458" s="208">
        <v>4</v>
      </c>
      <c r="T458" s="208">
        <v>4</v>
      </c>
      <c r="U458" s="208">
        <v>4</v>
      </c>
      <c r="V458" s="210">
        <v>4</v>
      </c>
      <c r="W458" s="210">
        <v>4</v>
      </c>
      <c r="X458" s="64"/>
      <c r="Y458" s="64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66"/>
      <c r="AS458" s="66"/>
      <c r="AT458" s="66"/>
      <c r="AU458" s="66"/>
      <c r="AV458" s="66"/>
      <c r="AW458" s="66"/>
      <c r="AX458" s="66"/>
      <c r="AY458" s="66"/>
      <c r="AZ458" s="65"/>
      <c r="BA458" s="65"/>
      <c r="BB458" s="66"/>
      <c r="BC458" s="66"/>
      <c r="BD458" s="66"/>
      <c r="BE458" s="66"/>
      <c r="BF458" s="66"/>
      <c r="BG458" s="66"/>
      <c r="BH458" s="66"/>
      <c r="BI458" s="66"/>
      <c r="BJ458" s="66"/>
      <c r="BK458" s="66"/>
      <c r="BL458" s="66"/>
      <c r="BM458" s="66"/>
      <c r="BN458" s="66"/>
      <c r="BO458" s="66"/>
      <c r="BP458" s="66"/>
      <c r="BQ458" s="66"/>
      <c r="BR458" s="129"/>
      <c r="BS458" s="66"/>
      <c r="BT458" s="66"/>
      <c r="BU458" s="66"/>
      <c r="BV458" s="66"/>
      <c r="BW458" s="66"/>
      <c r="BX458" s="66"/>
      <c r="BY458" s="66"/>
      <c r="BZ458" s="66"/>
      <c r="CA458" s="66"/>
      <c r="CB458" s="66"/>
      <c r="CC458" s="66"/>
      <c r="CD458" s="66"/>
      <c r="CE458" s="66"/>
      <c r="CF458" s="66"/>
      <c r="CG458" s="66"/>
      <c r="CH458" s="66"/>
      <c r="CI458" s="65"/>
    </row>
    <row r="459" spans="2:87" ht="30" customHeight="1">
      <c r="B459" s="195">
        <v>570</v>
      </c>
      <c r="C459" s="196">
        <v>44762</v>
      </c>
      <c r="D459" s="195" t="s">
        <v>134</v>
      </c>
      <c r="E459" s="195" t="s">
        <v>95</v>
      </c>
      <c r="F459" s="195" t="s">
        <v>96</v>
      </c>
      <c r="G459" s="195" t="s">
        <v>136</v>
      </c>
      <c r="H459" s="197" t="s">
        <v>85</v>
      </c>
      <c r="I459" s="207">
        <v>1</v>
      </c>
      <c r="J459" s="208">
        <v>1</v>
      </c>
      <c r="K459" s="208">
        <v>1</v>
      </c>
      <c r="L459" s="208">
        <v>1</v>
      </c>
      <c r="M459" s="208">
        <v>1</v>
      </c>
      <c r="N459" s="208"/>
      <c r="O459" s="207">
        <v>1</v>
      </c>
      <c r="P459" s="209">
        <v>1</v>
      </c>
      <c r="Q459" s="207">
        <v>2</v>
      </c>
      <c r="R459" s="209">
        <v>1</v>
      </c>
      <c r="S459" s="208">
        <v>1</v>
      </c>
      <c r="T459" s="208">
        <v>1</v>
      </c>
      <c r="U459" s="208">
        <v>1</v>
      </c>
      <c r="V459" s="210">
        <v>1</v>
      </c>
      <c r="W459" s="210">
        <v>1</v>
      </c>
      <c r="X459" s="64"/>
      <c r="Y459" s="64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66"/>
      <c r="AS459" s="66"/>
      <c r="AT459" s="66"/>
      <c r="AU459" s="66"/>
      <c r="AV459" s="66"/>
      <c r="AW459" s="66"/>
      <c r="AX459" s="66"/>
      <c r="AY459" s="66"/>
      <c r="AZ459" s="65"/>
      <c r="BA459" s="65"/>
      <c r="BB459" s="66"/>
      <c r="BC459" s="66"/>
      <c r="BD459" s="66"/>
      <c r="BE459" s="66"/>
      <c r="BF459" s="66"/>
      <c r="BG459" s="66"/>
      <c r="BH459" s="66"/>
      <c r="BI459" s="66"/>
      <c r="BJ459" s="66"/>
      <c r="BK459" s="66"/>
      <c r="BL459" s="66"/>
      <c r="BM459" s="66"/>
      <c r="BN459" s="66"/>
      <c r="BO459" s="66"/>
      <c r="BP459" s="66"/>
      <c r="BQ459" s="66"/>
      <c r="BR459" s="129"/>
      <c r="BS459" s="66"/>
      <c r="BT459" s="66"/>
      <c r="BU459" s="66"/>
      <c r="BV459" s="66"/>
      <c r="BW459" s="66"/>
      <c r="BX459" s="66"/>
      <c r="BY459" s="66"/>
      <c r="BZ459" s="66"/>
      <c r="CA459" s="66"/>
      <c r="CB459" s="66"/>
      <c r="CC459" s="66"/>
      <c r="CD459" s="66"/>
      <c r="CE459" s="66"/>
      <c r="CF459" s="66"/>
      <c r="CG459" s="66"/>
      <c r="CH459" s="66"/>
      <c r="CI459" s="65"/>
    </row>
    <row r="460" spans="2:87" ht="30" customHeight="1">
      <c r="B460" s="195">
        <v>571</v>
      </c>
      <c r="C460" s="196">
        <v>44762</v>
      </c>
      <c r="D460" s="195" t="s">
        <v>134</v>
      </c>
      <c r="E460" s="195" t="s">
        <v>94</v>
      </c>
      <c r="F460" s="195" t="s">
        <v>97</v>
      </c>
      <c r="G460" s="195" t="s">
        <v>24</v>
      </c>
      <c r="H460" s="197" t="s">
        <v>83</v>
      </c>
      <c r="I460" s="207">
        <v>5</v>
      </c>
      <c r="J460" s="208">
        <v>4</v>
      </c>
      <c r="K460" s="208">
        <v>4</v>
      </c>
      <c r="L460" s="208">
        <v>4</v>
      </c>
      <c r="M460" s="208">
        <v>5</v>
      </c>
      <c r="N460" s="208">
        <v>2</v>
      </c>
      <c r="O460" s="207">
        <v>4</v>
      </c>
      <c r="P460" s="209">
        <v>4</v>
      </c>
      <c r="Q460" s="207">
        <v>4</v>
      </c>
      <c r="R460" s="209">
        <v>4</v>
      </c>
      <c r="S460" s="208">
        <v>5</v>
      </c>
      <c r="T460" s="208">
        <v>4</v>
      </c>
      <c r="U460" s="208">
        <v>4</v>
      </c>
      <c r="V460" s="210">
        <v>3</v>
      </c>
      <c r="W460" s="210"/>
      <c r="X460" s="64"/>
      <c r="Y460" s="64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66"/>
      <c r="AS460" s="66"/>
      <c r="AT460" s="66"/>
      <c r="AU460" s="66"/>
      <c r="AV460" s="66"/>
      <c r="AW460" s="66"/>
      <c r="AX460" s="66"/>
      <c r="AY460" s="66"/>
      <c r="AZ460" s="65"/>
      <c r="BA460" s="65"/>
      <c r="BB460" s="66"/>
      <c r="BC460" s="66"/>
      <c r="BD460" s="66"/>
      <c r="BE460" s="66"/>
      <c r="BF460" s="66"/>
      <c r="BG460" s="66"/>
      <c r="BH460" s="66"/>
      <c r="BI460" s="66"/>
      <c r="BJ460" s="66"/>
      <c r="BK460" s="66"/>
      <c r="BL460" s="66"/>
      <c r="BM460" s="66"/>
      <c r="BN460" s="66"/>
      <c r="BO460" s="66"/>
      <c r="BP460" s="66"/>
      <c r="BQ460" s="66"/>
      <c r="BR460" s="129"/>
      <c r="BS460" s="66"/>
      <c r="BT460" s="66"/>
      <c r="BU460" s="66"/>
      <c r="BV460" s="66"/>
      <c r="BW460" s="66"/>
      <c r="BX460" s="66"/>
      <c r="BY460" s="66"/>
      <c r="BZ460" s="66"/>
      <c r="CA460" s="66"/>
      <c r="CB460" s="66"/>
      <c r="CC460" s="66"/>
      <c r="CD460" s="66"/>
      <c r="CE460" s="66"/>
      <c r="CF460" s="66"/>
      <c r="CG460" s="66"/>
      <c r="CH460" s="66"/>
      <c r="CI460" s="65"/>
    </row>
    <row r="461" spans="2:87" ht="30" customHeight="1">
      <c r="B461" s="195">
        <v>572</v>
      </c>
      <c r="C461" s="196">
        <v>44762</v>
      </c>
      <c r="D461" s="195" t="s">
        <v>134</v>
      </c>
      <c r="E461" s="195" t="s">
        <v>94</v>
      </c>
      <c r="F461" s="195" t="s">
        <v>97</v>
      </c>
      <c r="G461" s="195" t="s">
        <v>36</v>
      </c>
      <c r="H461" s="197" t="s">
        <v>73</v>
      </c>
      <c r="I461" s="207">
        <v>4</v>
      </c>
      <c r="J461" s="208"/>
      <c r="K461" s="208">
        <v>4</v>
      </c>
      <c r="L461" s="208">
        <v>5</v>
      </c>
      <c r="M461" s="208">
        <v>4</v>
      </c>
      <c r="N461" s="208"/>
      <c r="O461" s="207">
        <v>2</v>
      </c>
      <c r="P461" s="209"/>
      <c r="Q461" s="207">
        <v>4</v>
      </c>
      <c r="R461" s="209"/>
      <c r="S461" s="208"/>
      <c r="T461" s="208">
        <v>5</v>
      </c>
      <c r="U461" s="208"/>
      <c r="V461" s="210">
        <v>5</v>
      </c>
      <c r="W461" s="210">
        <v>4</v>
      </c>
      <c r="X461" s="64"/>
      <c r="Y461" s="64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66"/>
      <c r="AS461" s="66"/>
      <c r="AT461" s="66"/>
      <c r="AU461" s="66"/>
      <c r="AV461" s="66"/>
      <c r="AW461" s="66"/>
      <c r="AX461" s="66"/>
      <c r="AY461" s="66"/>
      <c r="AZ461" s="65"/>
      <c r="BA461" s="65"/>
      <c r="BB461" s="66"/>
      <c r="BC461" s="66"/>
      <c r="BD461" s="66"/>
      <c r="BE461" s="66"/>
      <c r="BF461" s="66"/>
      <c r="BG461" s="66"/>
      <c r="BH461" s="66"/>
      <c r="BI461" s="66"/>
      <c r="BJ461" s="66"/>
      <c r="BK461" s="66"/>
      <c r="BL461" s="66"/>
      <c r="BM461" s="66"/>
      <c r="BN461" s="66"/>
      <c r="BO461" s="66"/>
      <c r="BP461" s="66"/>
      <c r="BQ461" s="66"/>
      <c r="BR461" s="129"/>
      <c r="BS461" s="66"/>
      <c r="BT461" s="66"/>
      <c r="BU461" s="66"/>
      <c r="BV461" s="66"/>
      <c r="BW461" s="66"/>
      <c r="BX461" s="66"/>
      <c r="BY461" s="66"/>
      <c r="BZ461" s="66"/>
      <c r="CA461" s="66"/>
      <c r="CB461" s="66"/>
      <c r="CC461" s="66"/>
      <c r="CD461" s="66"/>
      <c r="CE461" s="66"/>
      <c r="CF461" s="66"/>
      <c r="CG461" s="66"/>
      <c r="CH461" s="66"/>
      <c r="CI461" s="65"/>
    </row>
    <row r="462" spans="2:87" ht="30" customHeight="1">
      <c r="B462" s="195">
        <v>573</v>
      </c>
      <c r="C462" s="196">
        <v>44762</v>
      </c>
      <c r="D462" s="195" t="s">
        <v>134</v>
      </c>
      <c r="E462" s="195" t="s">
        <v>95</v>
      </c>
      <c r="F462" s="195" t="s">
        <v>97</v>
      </c>
      <c r="G462" s="195" t="s">
        <v>33</v>
      </c>
      <c r="H462" s="197" t="s">
        <v>57</v>
      </c>
      <c r="I462" s="207">
        <v>4</v>
      </c>
      <c r="J462" s="208">
        <v>4</v>
      </c>
      <c r="K462" s="208">
        <v>1</v>
      </c>
      <c r="L462" s="208">
        <v>4</v>
      </c>
      <c r="M462" s="208">
        <v>4</v>
      </c>
      <c r="N462" s="208"/>
      <c r="O462" s="207">
        <v>3</v>
      </c>
      <c r="P462" s="209">
        <v>4</v>
      </c>
      <c r="Q462" s="207">
        <v>3</v>
      </c>
      <c r="R462" s="209">
        <v>1</v>
      </c>
      <c r="S462" s="208"/>
      <c r="T462" s="208"/>
      <c r="U462" s="208"/>
      <c r="V462" s="210"/>
      <c r="W462" s="210"/>
      <c r="X462" s="64"/>
      <c r="Y462" s="64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66"/>
      <c r="AS462" s="66"/>
      <c r="AT462" s="66"/>
      <c r="AU462" s="66"/>
      <c r="AV462" s="66"/>
      <c r="AW462" s="66"/>
      <c r="AX462" s="66"/>
      <c r="AY462" s="66"/>
      <c r="AZ462" s="65"/>
      <c r="BA462" s="65"/>
      <c r="BB462" s="66"/>
      <c r="BC462" s="66"/>
      <c r="BD462" s="66"/>
      <c r="BE462" s="66"/>
      <c r="BF462" s="66"/>
      <c r="BG462" s="66"/>
      <c r="BH462" s="66"/>
      <c r="BI462" s="66"/>
      <c r="BJ462" s="66"/>
      <c r="BK462" s="66"/>
      <c r="BL462" s="66"/>
      <c r="BM462" s="66"/>
      <c r="BN462" s="66"/>
      <c r="BO462" s="66"/>
      <c r="BP462" s="66"/>
      <c r="BQ462" s="66"/>
      <c r="BR462" s="129"/>
      <c r="BS462" s="66"/>
      <c r="BT462" s="66"/>
      <c r="BU462" s="66"/>
      <c r="BV462" s="66"/>
      <c r="BW462" s="66"/>
      <c r="BX462" s="66"/>
      <c r="BY462" s="66"/>
      <c r="BZ462" s="66"/>
      <c r="CA462" s="66"/>
      <c r="CB462" s="66"/>
      <c r="CC462" s="66"/>
      <c r="CD462" s="66"/>
      <c r="CE462" s="66"/>
      <c r="CF462" s="66"/>
      <c r="CG462" s="66"/>
      <c r="CH462" s="66"/>
      <c r="CI462" s="65"/>
    </row>
    <row r="463" spans="2:87" ht="30" customHeight="1">
      <c r="B463" s="195">
        <v>574</v>
      </c>
      <c r="C463" s="196">
        <v>44762</v>
      </c>
      <c r="D463" s="195" t="s">
        <v>134</v>
      </c>
      <c r="E463" s="195" t="s">
        <v>95</v>
      </c>
      <c r="F463" s="195" t="s">
        <v>96</v>
      </c>
      <c r="G463" s="195" t="s">
        <v>22</v>
      </c>
      <c r="H463" s="197" t="s">
        <v>67</v>
      </c>
      <c r="I463" s="207">
        <v>2</v>
      </c>
      <c r="J463" s="208">
        <v>4</v>
      </c>
      <c r="K463" s="208">
        <v>4</v>
      </c>
      <c r="L463" s="208">
        <v>4</v>
      </c>
      <c r="M463" s="208">
        <v>4</v>
      </c>
      <c r="N463" s="208">
        <v>3</v>
      </c>
      <c r="O463" s="207">
        <v>1</v>
      </c>
      <c r="P463" s="209">
        <v>3</v>
      </c>
      <c r="Q463" s="207">
        <v>4</v>
      </c>
      <c r="R463" s="209">
        <v>2</v>
      </c>
      <c r="S463" s="208">
        <v>5</v>
      </c>
      <c r="T463" s="208">
        <v>3</v>
      </c>
      <c r="U463" s="208">
        <v>3</v>
      </c>
      <c r="V463" s="210">
        <v>4</v>
      </c>
      <c r="W463" s="210">
        <v>4</v>
      </c>
      <c r="X463" s="64"/>
      <c r="Y463" s="64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66"/>
      <c r="AS463" s="66"/>
      <c r="AT463" s="66"/>
      <c r="AU463" s="66"/>
      <c r="AV463" s="66"/>
      <c r="AW463" s="66"/>
      <c r="AX463" s="66"/>
      <c r="AY463" s="66"/>
      <c r="AZ463" s="65"/>
      <c r="BA463" s="65"/>
      <c r="BB463" s="66"/>
      <c r="BC463" s="66"/>
      <c r="BD463" s="66"/>
      <c r="BE463" s="66"/>
      <c r="BF463" s="66"/>
      <c r="BG463" s="66"/>
      <c r="BH463" s="66"/>
      <c r="BI463" s="66"/>
      <c r="BJ463" s="66"/>
      <c r="BK463" s="66"/>
      <c r="BL463" s="66"/>
      <c r="BM463" s="66"/>
      <c r="BN463" s="66"/>
      <c r="BO463" s="66"/>
      <c r="BP463" s="66"/>
      <c r="BQ463" s="66"/>
      <c r="BR463" s="129"/>
      <c r="BS463" s="66"/>
      <c r="BT463" s="66"/>
      <c r="BU463" s="66"/>
      <c r="BV463" s="66"/>
      <c r="BW463" s="66"/>
      <c r="BX463" s="66"/>
      <c r="BY463" s="66"/>
      <c r="BZ463" s="66"/>
      <c r="CA463" s="66"/>
      <c r="CB463" s="66"/>
      <c r="CC463" s="66"/>
      <c r="CD463" s="66"/>
      <c r="CE463" s="66"/>
      <c r="CF463" s="66"/>
      <c r="CG463" s="66"/>
      <c r="CH463" s="66"/>
      <c r="CI463" s="65"/>
    </row>
    <row r="464" spans="2:87" ht="30" customHeight="1">
      <c r="B464" s="195">
        <v>575</v>
      </c>
      <c r="C464" s="196">
        <v>44762</v>
      </c>
      <c r="D464" s="195" t="s">
        <v>134</v>
      </c>
      <c r="E464" s="195" t="s">
        <v>95</v>
      </c>
      <c r="F464" s="195" t="s">
        <v>96</v>
      </c>
      <c r="G464" s="195" t="s">
        <v>24</v>
      </c>
      <c r="H464" s="197" t="s">
        <v>83</v>
      </c>
      <c r="I464" s="207">
        <v>5</v>
      </c>
      <c r="J464" s="208">
        <v>5</v>
      </c>
      <c r="K464" s="208"/>
      <c r="L464" s="208">
        <v>4</v>
      </c>
      <c r="M464" s="208">
        <v>5</v>
      </c>
      <c r="N464" s="208">
        <v>3</v>
      </c>
      <c r="O464" s="207">
        <v>5</v>
      </c>
      <c r="P464" s="209">
        <v>5</v>
      </c>
      <c r="Q464" s="207">
        <v>5</v>
      </c>
      <c r="R464" s="209">
        <v>5</v>
      </c>
      <c r="S464" s="208"/>
      <c r="T464" s="208"/>
      <c r="U464" s="208"/>
      <c r="V464" s="210">
        <v>5</v>
      </c>
      <c r="W464" s="210">
        <v>5</v>
      </c>
      <c r="X464" s="64"/>
      <c r="Y464" s="64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66"/>
      <c r="AS464" s="66"/>
      <c r="AT464" s="66"/>
      <c r="AU464" s="66"/>
      <c r="AV464" s="66"/>
      <c r="AW464" s="66"/>
      <c r="AX464" s="66"/>
      <c r="AY464" s="66"/>
      <c r="AZ464" s="65"/>
      <c r="BA464" s="65"/>
      <c r="BB464" s="66"/>
      <c r="BC464" s="66"/>
      <c r="BD464" s="66"/>
      <c r="BE464" s="66"/>
      <c r="BF464" s="66"/>
      <c r="BG464" s="66"/>
      <c r="BH464" s="66"/>
      <c r="BI464" s="66"/>
      <c r="BJ464" s="66"/>
      <c r="BK464" s="66"/>
      <c r="BL464" s="66"/>
      <c r="BM464" s="66"/>
      <c r="BN464" s="66"/>
      <c r="BO464" s="66"/>
      <c r="BP464" s="66"/>
      <c r="BQ464" s="66"/>
      <c r="BR464" s="129"/>
      <c r="BS464" s="66"/>
      <c r="BT464" s="66"/>
      <c r="BU464" s="66"/>
      <c r="BV464" s="66"/>
      <c r="BW464" s="66"/>
      <c r="BX464" s="66"/>
      <c r="BY464" s="66"/>
      <c r="BZ464" s="66"/>
      <c r="CA464" s="66"/>
      <c r="CB464" s="66"/>
      <c r="CC464" s="66"/>
      <c r="CD464" s="66"/>
      <c r="CE464" s="66"/>
      <c r="CF464" s="66"/>
      <c r="CG464" s="66"/>
      <c r="CH464" s="66"/>
      <c r="CI464" s="65"/>
    </row>
    <row r="465" spans="2:87" ht="30" customHeight="1">
      <c r="B465" s="195">
        <v>577</v>
      </c>
      <c r="C465" s="196">
        <v>44762</v>
      </c>
      <c r="D465" s="195" t="s">
        <v>134</v>
      </c>
      <c r="E465" s="195" t="s">
        <v>95</v>
      </c>
      <c r="F465" s="195" t="s">
        <v>97</v>
      </c>
      <c r="G465" s="195" t="s">
        <v>160</v>
      </c>
      <c r="H465" s="197" t="s">
        <v>68</v>
      </c>
      <c r="I465" s="207">
        <v>5</v>
      </c>
      <c r="J465" s="208">
        <v>5</v>
      </c>
      <c r="K465" s="208">
        <v>4</v>
      </c>
      <c r="L465" s="208">
        <v>5</v>
      </c>
      <c r="M465" s="208">
        <v>4</v>
      </c>
      <c r="N465" s="208">
        <v>4</v>
      </c>
      <c r="O465" s="207">
        <v>5</v>
      </c>
      <c r="P465" s="209">
        <v>5</v>
      </c>
      <c r="Q465" s="207">
        <v>4</v>
      </c>
      <c r="R465" s="209">
        <v>3</v>
      </c>
      <c r="S465" s="208">
        <v>4</v>
      </c>
      <c r="T465" s="208">
        <v>4</v>
      </c>
      <c r="U465" s="208">
        <v>4</v>
      </c>
      <c r="V465" s="210">
        <v>5</v>
      </c>
      <c r="W465" s="210">
        <v>5</v>
      </c>
      <c r="X465" s="64"/>
      <c r="Y465" s="64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66"/>
      <c r="AS465" s="66"/>
      <c r="AT465" s="66"/>
      <c r="AU465" s="66"/>
      <c r="AV465" s="66"/>
      <c r="AW465" s="66"/>
      <c r="AX465" s="66"/>
      <c r="AY465" s="66"/>
      <c r="AZ465" s="65"/>
      <c r="BA465" s="65"/>
      <c r="BB465" s="66"/>
      <c r="BC465" s="66"/>
      <c r="BD465" s="66"/>
      <c r="BE465" s="66"/>
      <c r="BF465" s="66"/>
      <c r="BG465" s="66"/>
      <c r="BH465" s="66"/>
      <c r="BI465" s="66"/>
      <c r="BJ465" s="66"/>
      <c r="BK465" s="66"/>
      <c r="BL465" s="66"/>
      <c r="BM465" s="66"/>
      <c r="BN465" s="66"/>
      <c r="BO465" s="66"/>
      <c r="BP465" s="66"/>
      <c r="BQ465" s="66"/>
      <c r="BR465" s="129"/>
      <c r="BS465" s="66"/>
      <c r="BT465" s="66"/>
      <c r="BU465" s="66"/>
      <c r="BV465" s="66"/>
      <c r="BW465" s="66"/>
      <c r="BX465" s="66"/>
      <c r="BY465" s="66"/>
      <c r="BZ465" s="66"/>
      <c r="CA465" s="66"/>
      <c r="CB465" s="66"/>
      <c r="CC465" s="66"/>
      <c r="CD465" s="66"/>
      <c r="CE465" s="66"/>
      <c r="CF465" s="66"/>
      <c r="CG465" s="66"/>
      <c r="CH465" s="66"/>
      <c r="CI465" s="65"/>
    </row>
    <row r="466" spans="2:87" ht="30" customHeight="1">
      <c r="B466" s="195">
        <v>578</v>
      </c>
      <c r="C466" s="196">
        <v>44762</v>
      </c>
      <c r="D466" s="195" t="s">
        <v>134</v>
      </c>
      <c r="E466" s="195" t="s">
        <v>95</v>
      </c>
      <c r="F466" s="195" t="s">
        <v>97</v>
      </c>
      <c r="G466" s="195" t="s">
        <v>22</v>
      </c>
      <c r="H466" s="197" t="s">
        <v>67</v>
      </c>
      <c r="I466" s="207">
        <v>3</v>
      </c>
      <c r="J466" s="208">
        <v>3</v>
      </c>
      <c r="K466" s="208">
        <v>3</v>
      </c>
      <c r="L466" s="208">
        <v>3</v>
      </c>
      <c r="M466" s="208"/>
      <c r="N466" s="208"/>
      <c r="O466" s="207"/>
      <c r="P466" s="209"/>
      <c r="Q466" s="207"/>
      <c r="R466" s="209"/>
      <c r="S466" s="208"/>
      <c r="T466" s="208"/>
      <c r="U466" s="208"/>
      <c r="V466" s="210"/>
      <c r="W466" s="210"/>
      <c r="X466" s="64"/>
      <c r="Y466" s="64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66"/>
      <c r="AS466" s="66"/>
      <c r="AT466" s="66"/>
      <c r="AU466" s="66"/>
      <c r="AV466" s="66"/>
      <c r="AW466" s="66"/>
      <c r="AX466" s="66"/>
      <c r="AY466" s="66"/>
      <c r="AZ466" s="65"/>
      <c r="BA466" s="65"/>
      <c r="BB466" s="66"/>
      <c r="BC466" s="66"/>
      <c r="BD466" s="66"/>
      <c r="BE466" s="66"/>
      <c r="BF466" s="66"/>
      <c r="BG466" s="66"/>
      <c r="BH466" s="66"/>
      <c r="BI466" s="66"/>
      <c r="BJ466" s="66"/>
      <c r="BK466" s="66"/>
      <c r="BL466" s="66"/>
      <c r="BM466" s="66"/>
      <c r="BN466" s="66"/>
      <c r="BO466" s="66"/>
      <c r="BP466" s="66"/>
      <c r="BQ466" s="66"/>
      <c r="BR466" s="129"/>
      <c r="BS466" s="66"/>
      <c r="BT466" s="66"/>
      <c r="BU466" s="66"/>
      <c r="BV466" s="66"/>
      <c r="BW466" s="66"/>
      <c r="BX466" s="66"/>
      <c r="BY466" s="66"/>
      <c r="BZ466" s="66"/>
      <c r="CA466" s="66"/>
      <c r="CB466" s="66"/>
      <c r="CC466" s="66"/>
      <c r="CD466" s="66"/>
      <c r="CE466" s="66"/>
      <c r="CF466" s="66"/>
      <c r="CG466" s="66"/>
      <c r="CH466" s="66"/>
      <c r="CI466" s="65"/>
    </row>
    <row r="467" spans="2:87" ht="30" customHeight="1">
      <c r="B467" s="195">
        <v>579</v>
      </c>
      <c r="C467" s="196">
        <v>44762</v>
      </c>
      <c r="D467" s="195" t="s">
        <v>134</v>
      </c>
      <c r="E467" s="195" t="s">
        <v>95</v>
      </c>
      <c r="F467" s="195" t="s">
        <v>96</v>
      </c>
      <c r="G467" s="195" t="s">
        <v>137</v>
      </c>
      <c r="H467" s="197" t="s">
        <v>75</v>
      </c>
      <c r="I467" s="207">
        <v>4</v>
      </c>
      <c r="J467" s="208">
        <v>4</v>
      </c>
      <c r="K467" s="208">
        <v>3</v>
      </c>
      <c r="L467" s="208">
        <v>5</v>
      </c>
      <c r="M467" s="208">
        <v>4</v>
      </c>
      <c r="N467" s="208"/>
      <c r="O467" s="207">
        <v>5</v>
      </c>
      <c r="P467" s="209">
        <v>4</v>
      </c>
      <c r="Q467" s="207">
        <v>5</v>
      </c>
      <c r="R467" s="209">
        <v>2</v>
      </c>
      <c r="S467" s="208">
        <v>3</v>
      </c>
      <c r="T467" s="208">
        <v>3</v>
      </c>
      <c r="U467" s="208">
        <v>3</v>
      </c>
      <c r="V467" s="210">
        <v>4</v>
      </c>
      <c r="W467" s="210">
        <v>4</v>
      </c>
      <c r="X467" s="64"/>
      <c r="Y467" s="64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66"/>
      <c r="AS467" s="66"/>
      <c r="AT467" s="66"/>
      <c r="AU467" s="66"/>
      <c r="AV467" s="66"/>
      <c r="AW467" s="66"/>
      <c r="AX467" s="66"/>
      <c r="AY467" s="66"/>
      <c r="AZ467" s="65"/>
      <c r="BA467" s="65"/>
      <c r="BB467" s="66"/>
      <c r="BC467" s="66"/>
      <c r="BD467" s="66"/>
      <c r="BE467" s="66"/>
      <c r="BF467" s="66"/>
      <c r="BG467" s="66"/>
      <c r="BH467" s="66"/>
      <c r="BI467" s="66"/>
      <c r="BJ467" s="66"/>
      <c r="BK467" s="66"/>
      <c r="BL467" s="66"/>
      <c r="BM467" s="66"/>
      <c r="BN467" s="66"/>
      <c r="BO467" s="66"/>
      <c r="BP467" s="66"/>
      <c r="BQ467" s="66"/>
      <c r="BR467" s="129"/>
      <c r="BS467" s="66"/>
      <c r="BT467" s="66"/>
      <c r="BU467" s="66"/>
      <c r="BV467" s="66"/>
      <c r="BW467" s="66"/>
      <c r="BX467" s="66"/>
      <c r="BY467" s="66"/>
      <c r="BZ467" s="66"/>
      <c r="CA467" s="66"/>
      <c r="CB467" s="66"/>
      <c r="CC467" s="66"/>
      <c r="CD467" s="66"/>
      <c r="CE467" s="66"/>
      <c r="CF467" s="66"/>
      <c r="CG467" s="66"/>
      <c r="CH467" s="66"/>
      <c r="CI467" s="65"/>
    </row>
    <row r="468" spans="2:87" ht="30" customHeight="1">
      <c r="B468" s="195">
        <v>580</v>
      </c>
      <c r="C468" s="196">
        <v>44762</v>
      </c>
      <c r="D468" s="195" t="s">
        <v>133</v>
      </c>
      <c r="E468" s="195" t="s">
        <v>95</v>
      </c>
      <c r="F468" s="195" t="s">
        <v>97</v>
      </c>
      <c r="G468" s="195" t="s">
        <v>45</v>
      </c>
      <c r="H468" s="197" t="s">
        <v>76</v>
      </c>
      <c r="I468" s="207">
        <v>5</v>
      </c>
      <c r="J468" s="208">
        <v>5</v>
      </c>
      <c r="K468" s="208">
        <v>5</v>
      </c>
      <c r="L468" s="208">
        <v>5</v>
      </c>
      <c r="M468" s="208">
        <v>5</v>
      </c>
      <c r="N468" s="208"/>
      <c r="O468" s="207">
        <v>4</v>
      </c>
      <c r="P468" s="209">
        <v>4</v>
      </c>
      <c r="Q468" s="207">
        <v>4</v>
      </c>
      <c r="R468" s="209">
        <v>5</v>
      </c>
      <c r="S468" s="208">
        <v>5</v>
      </c>
      <c r="T468" s="208">
        <v>5</v>
      </c>
      <c r="U468" s="208"/>
      <c r="V468" s="210">
        <v>5</v>
      </c>
      <c r="W468" s="210">
        <v>5</v>
      </c>
      <c r="X468" s="64"/>
      <c r="Y468" s="64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66"/>
      <c r="AS468" s="66"/>
      <c r="AT468" s="66"/>
      <c r="AU468" s="66"/>
      <c r="AV468" s="66"/>
      <c r="AW468" s="66"/>
      <c r="AX468" s="66"/>
      <c r="AY468" s="66"/>
      <c r="AZ468" s="65"/>
      <c r="BA468" s="65"/>
      <c r="BB468" s="66"/>
      <c r="BC468" s="66"/>
      <c r="BD468" s="66"/>
      <c r="BE468" s="66"/>
      <c r="BF468" s="66"/>
      <c r="BG468" s="66"/>
      <c r="BH468" s="66"/>
      <c r="BI468" s="66"/>
      <c r="BJ468" s="66"/>
      <c r="BK468" s="66"/>
      <c r="BL468" s="66"/>
      <c r="BM468" s="66"/>
      <c r="BN468" s="66"/>
      <c r="BO468" s="66"/>
      <c r="BP468" s="66"/>
      <c r="BQ468" s="66"/>
      <c r="BR468" s="129"/>
      <c r="BS468" s="66"/>
      <c r="BT468" s="66"/>
      <c r="BU468" s="66"/>
      <c r="BV468" s="66"/>
      <c r="BW468" s="66"/>
      <c r="BX468" s="66"/>
      <c r="BY468" s="66"/>
      <c r="BZ468" s="66"/>
      <c r="CA468" s="66"/>
      <c r="CB468" s="66"/>
      <c r="CC468" s="66"/>
      <c r="CD468" s="66"/>
      <c r="CE468" s="66"/>
      <c r="CF468" s="66"/>
      <c r="CG468" s="66"/>
      <c r="CH468" s="66"/>
      <c r="CI468" s="65"/>
    </row>
    <row r="469" spans="2:87" ht="30" customHeight="1">
      <c r="B469" s="195">
        <v>581</v>
      </c>
      <c r="C469" s="196">
        <v>44762</v>
      </c>
      <c r="D469" s="195" t="s">
        <v>134</v>
      </c>
      <c r="E469" s="195" t="s">
        <v>94</v>
      </c>
      <c r="F469" s="195" t="s">
        <v>97</v>
      </c>
      <c r="G469" s="195" t="s">
        <v>47</v>
      </c>
      <c r="H469" s="197" t="s">
        <v>65</v>
      </c>
      <c r="I469" s="207">
        <v>3</v>
      </c>
      <c r="J469" s="208">
        <v>2</v>
      </c>
      <c r="K469" s="208">
        <v>2</v>
      </c>
      <c r="L469" s="208">
        <v>1</v>
      </c>
      <c r="M469" s="208">
        <v>3</v>
      </c>
      <c r="N469" s="208">
        <v>1</v>
      </c>
      <c r="O469" s="207">
        <v>3</v>
      </c>
      <c r="P469" s="209">
        <v>3</v>
      </c>
      <c r="Q469" s="207">
        <v>3</v>
      </c>
      <c r="R469" s="209">
        <v>3</v>
      </c>
      <c r="S469" s="208">
        <v>2</v>
      </c>
      <c r="T469" s="208">
        <v>5</v>
      </c>
      <c r="U469" s="208">
        <v>1</v>
      </c>
      <c r="V469" s="210">
        <v>3</v>
      </c>
      <c r="W469" s="210">
        <v>2</v>
      </c>
      <c r="X469" s="64"/>
      <c r="Y469" s="64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66"/>
      <c r="AS469" s="66"/>
      <c r="AT469" s="66"/>
      <c r="AU469" s="66"/>
      <c r="AV469" s="66"/>
      <c r="AW469" s="66"/>
      <c r="AX469" s="66"/>
      <c r="AY469" s="66"/>
      <c r="AZ469" s="65"/>
      <c r="BA469" s="65"/>
      <c r="BB469" s="66"/>
      <c r="BC469" s="66"/>
      <c r="BD469" s="66"/>
      <c r="BE469" s="66"/>
      <c r="BF469" s="66"/>
      <c r="BG469" s="66"/>
      <c r="BH469" s="66"/>
      <c r="BI469" s="66"/>
      <c r="BJ469" s="66"/>
      <c r="BK469" s="66"/>
      <c r="BL469" s="66"/>
      <c r="BM469" s="66"/>
      <c r="BN469" s="66"/>
      <c r="BO469" s="66"/>
      <c r="BP469" s="66"/>
      <c r="BQ469" s="66"/>
      <c r="BR469" s="129"/>
      <c r="BS469" s="66"/>
      <c r="BT469" s="66"/>
      <c r="BU469" s="66"/>
      <c r="BV469" s="66"/>
      <c r="BW469" s="66"/>
      <c r="BX469" s="66"/>
      <c r="BY469" s="66"/>
      <c r="BZ469" s="66"/>
      <c r="CA469" s="66"/>
      <c r="CB469" s="66"/>
      <c r="CC469" s="66"/>
      <c r="CD469" s="66"/>
      <c r="CE469" s="66"/>
      <c r="CF469" s="66"/>
      <c r="CG469" s="66"/>
      <c r="CH469" s="66"/>
      <c r="CI469" s="65"/>
    </row>
    <row r="470" spans="2:87" ht="30" customHeight="1">
      <c r="B470" s="195">
        <v>582</v>
      </c>
      <c r="C470" s="196">
        <v>44762</v>
      </c>
      <c r="D470" s="195" t="s">
        <v>134</v>
      </c>
      <c r="E470" s="195" t="s">
        <v>95</v>
      </c>
      <c r="F470" s="195" t="s">
        <v>97</v>
      </c>
      <c r="G470" s="195" t="s">
        <v>24</v>
      </c>
      <c r="H470" s="197" t="s">
        <v>83</v>
      </c>
      <c r="I470" s="207">
        <v>3</v>
      </c>
      <c r="J470" s="208">
        <v>3</v>
      </c>
      <c r="K470" s="208"/>
      <c r="L470" s="208">
        <v>2</v>
      </c>
      <c r="M470" s="208">
        <v>1</v>
      </c>
      <c r="N470" s="208">
        <v>2</v>
      </c>
      <c r="O470" s="207">
        <v>3</v>
      </c>
      <c r="P470" s="209">
        <v>3</v>
      </c>
      <c r="Q470" s="207">
        <v>4</v>
      </c>
      <c r="R470" s="209">
        <v>2</v>
      </c>
      <c r="S470" s="208">
        <v>3</v>
      </c>
      <c r="T470" s="208">
        <v>4</v>
      </c>
      <c r="U470" s="208">
        <v>3</v>
      </c>
      <c r="V470" s="210">
        <v>3</v>
      </c>
      <c r="W470" s="210">
        <v>3</v>
      </c>
      <c r="X470" s="64"/>
      <c r="Y470" s="64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66"/>
      <c r="AS470" s="66"/>
      <c r="AT470" s="66"/>
      <c r="AU470" s="66"/>
      <c r="AV470" s="66"/>
      <c r="AW470" s="66"/>
      <c r="AX470" s="66"/>
      <c r="AY470" s="66"/>
      <c r="AZ470" s="65"/>
      <c r="BA470" s="65"/>
      <c r="BB470" s="66"/>
      <c r="BC470" s="66"/>
      <c r="BD470" s="66"/>
      <c r="BE470" s="66"/>
      <c r="BF470" s="66"/>
      <c r="BG470" s="66"/>
      <c r="BH470" s="66"/>
      <c r="BI470" s="66"/>
      <c r="BJ470" s="66"/>
      <c r="BK470" s="66"/>
      <c r="BL470" s="66"/>
      <c r="BM470" s="66"/>
      <c r="BN470" s="66"/>
      <c r="BO470" s="66"/>
      <c r="BP470" s="66"/>
      <c r="BQ470" s="66"/>
      <c r="BR470" s="129"/>
      <c r="BS470" s="66"/>
      <c r="BT470" s="66"/>
      <c r="BU470" s="66"/>
      <c r="BV470" s="66"/>
      <c r="BW470" s="66"/>
      <c r="BX470" s="66"/>
      <c r="BY470" s="66"/>
      <c r="BZ470" s="66"/>
      <c r="CA470" s="66"/>
      <c r="CB470" s="66"/>
      <c r="CC470" s="66"/>
      <c r="CD470" s="66"/>
      <c r="CE470" s="66"/>
      <c r="CF470" s="66"/>
      <c r="CG470" s="66"/>
      <c r="CH470" s="66"/>
      <c r="CI470" s="65"/>
    </row>
    <row r="471" spans="2:87" ht="30" customHeight="1">
      <c r="B471" s="195">
        <v>583</v>
      </c>
      <c r="C471" s="196">
        <v>44762</v>
      </c>
      <c r="D471" s="195" t="s">
        <v>134</v>
      </c>
      <c r="E471" s="195" t="s">
        <v>94</v>
      </c>
      <c r="F471" s="195" t="s">
        <v>96</v>
      </c>
      <c r="G471" s="195" t="s">
        <v>137</v>
      </c>
      <c r="H471" s="197" t="s">
        <v>75</v>
      </c>
      <c r="I471" s="207">
        <v>3</v>
      </c>
      <c r="J471" s="208">
        <v>3</v>
      </c>
      <c r="K471" s="208">
        <v>3</v>
      </c>
      <c r="L471" s="208">
        <v>3</v>
      </c>
      <c r="M471" s="208">
        <v>3</v>
      </c>
      <c r="N471" s="208">
        <v>3</v>
      </c>
      <c r="O471" s="207">
        <v>3</v>
      </c>
      <c r="P471" s="209">
        <v>3</v>
      </c>
      <c r="Q471" s="207">
        <v>3</v>
      </c>
      <c r="R471" s="209">
        <v>3</v>
      </c>
      <c r="S471" s="208">
        <v>3</v>
      </c>
      <c r="T471" s="208">
        <v>3</v>
      </c>
      <c r="U471" s="208">
        <v>3</v>
      </c>
      <c r="V471" s="210">
        <v>3</v>
      </c>
      <c r="W471" s="210">
        <v>3</v>
      </c>
      <c r="X471" s="64"/>
      <c r="Y471" s="64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66"/>
      <c r="AS471" s="66"/>
      <c r="AT471" s="66"/>
      <c r="AU471" s="66"/>
      <c r="AV471" s="66"/>
      <c r="AW471" s="66"/>
      <c r="AX471" s="66"/>
      <c r="AY471" s="66"/>
      <c r="AZ471" s="65"/>
      <c r="BA471" s="65"/>
      <c r="BB471" s="66"/>
      <c r="BC471" s="66"/>
      <c r="BD471" s="66"/>
      <c r="BE471" s="66"/>
      <c r="BF471" s="66"/>
      <c r="BG471" s="66"/>
      <c r="BH471" s="66"/>
      <c r="BI471" s="66"/>
      <c r="BJ471" s="66"/>
      <c r="BK471" s="66"/>
      <c r="BL471" s="66"/>
      <c r="BM471" s="66"/>
      <c r="BN471" s="66"/>
      <c r="BO471" s="66"/>
      <c r="BP471" s="66"/>
      <c r="BQ471" s="66"/>
      <c r="BR471" s="129"/>
      <c r="BS471" s="66"/>
      <c r="BT471" s="66"/>
      <c r="BU471" s="66"/>
      <c r="BV471" s="66"/>
      <c r="BW471" s="66"/>
      <c r="BX471" s="66"/>
      <c r="BY471" s="66"/>
      <c r="BZ471" s="66"/>
      <c r="CA471" s="66"/>
      <c r="CB471" s="66"/>
      <c r="CC471" s="66"/>
      <c r="CD471" s="66"/>
      <c r="CE471" s="66"/>
      <c r="CF471" s="66"/>
      <c r="CG471" s="66"/>
      <c r="CH471" s="66"/>
      <c r="CI471" s="65"/>
    </row>
    <row r="472" spans="2:87" ht="30" customHeight="1">
      <c r="B472" s="195">
        <v>584</v>
      </c>
      <c r="C472" s="196">
        <v>44762</v>
      </c>
      <c r="D472" s="195" t="s">
        <v>134</v>
      </c>
      <c r="E472" s="195" t="s">
        <v>95</v>
      </c>
      <c r="F472" s="195" t="s">
        <v>97</v>
      </c>
      <c r="G472" s="195" t="s">
        <v>38</v>
      </c>
      <c r="H472" s="197" t="s">
        <v>88</v>
      </c>
      <c r="I472" s="207"/>
      <c r="J472" s="208">
        <v>5</v>
      </c>
      <c r="K472" s="208">
        <v>5</v>
      </c>
      <c r="L472" s="208">
        <v>5</v>
      </c>
      <c r="M472" s="208">
        <v>4</v>
      </c>
      <c r="N472" s="208"/>
      <c r="O472" s="207"/>
      <c r="P472" s="209"/>
      <c r="Q472" s="207">
        <v>5</v>
      </c>
      <c r="R472" s="209">
        <v>5</v>
      </c>
      <c r="S472" s="208">
        <v>5</v>
      </c>
      <c r="T472" s="208">
        <v>5</v>
      </c>
      <c r="U472" s="208"/>
      <c r="V472" s="210">
        <v>4</v>
      </c>
      <c r="W472" s="210">
        <v>5</v>
      </c>
      <c r="X472" s="64"/>
      <c r="Y472" s="64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66"/>
      <c r="AS472" s="66"/>
      <c r="AT472" s="66"/>
      <c r="AU472" s="66"/>
      <c r="AV472" s="66"/>
      <c r="AW472" s="66"/>
      <c r="AX472" s="66"/>
      <c r="AY472" s="66"/>
      <c r="AZ472" s="65"/>
      <c r="BA472" s="65"/>
      <c r="BB472" s="66"/>
      <c r="BC472" s="66"/>
      <c r="BD472" s="66"/>
      <c r="BE472" s="66"/>
      <c r="BF472" s="66"/>
      <c r="BG472" s="66"/>
      <c r="BH472" s="66"/>
      <c r="BI472" s="66"/>
      <c r="BJ472" s="66"/>
      <c r="BK472" s="66"/>
      <c r="BL472" s="66"/>
      <c r="BM472" s="66"/>
      <c r="BN472" s="66"/>
      <c r="BO472" s="66"/>
      <c r="BP472" s="66"/>
      <c r="BQ472" s="66"/>
      <c r="BR472" s="129"/>
      <c r="BS472" s="66"/>
      <c r="BT472" s="66"/>
      <c r="BU472" s="66"/>
      <c r="BV472" s="66"/>
      <c r="BW472" s="66"/>
      <c r="BX472" s="66"/>
      <c r="BY472" s="66"/>
      <c r="BZ472" s="66"/>
      <c r="CA472" s="66"/>
      <c r="CB472" s="66"/>
      <c r="CC472" s="66"/>
      <c r="CD472" s="66"/>
      <c r="CE472" s="66"/>
      <c r="CF472" s="66"/>
      <c r="CG472" s="66"/>
      <c r="CH472" s="66"/>
      <c r="CI472" s="65"/>
    </row>
    <row r="473" spans="2:87" ht="30" customHeight="1">
      <c r="B473" s="195">
        <v>585</v>
      </c>
      <c r="C473" s="196">
        <v>44762</v>
      </c>
      <c r="D473" s="195" t="s">
        <v>134</v>
      </c>
      <c r="E473" s="195" t="s">
        <v>94</v>
      </c>
      <c r="F473" s="195" t="s">
        <v>97</v>
      </c>
      <c r="G473" s="195" t="s">
        <v>160</v>
      </c>
      <c r="H473" s="197" t="s">
        <v>68</v>
      </c>
      <c r="I473" s="207">
        <v>5</v>
      </c>
      <c r="J473" s="208">
        <v>5</v>
      </c>
      <c r="K473" s="208">
        <v>5</v>
      </c>
      <c r="L473" s="208">
        <v>5</v>
      </c>
      <c r="M473" s="208">
        <v>5</v>
      </c>
      <c r="N473" s="208">
        <v>5</v>
      </c>
      <c r="O473" s="207">
        <v>5</v>
      </c>
      <c r="P473" s="209">
        <v>5</v>
      </c>
      <c r="Q473" s="207">
        <v>5</v>
      </c>
      <c r="R473" s="209">
        <v>5</v>
      </c>
      <c r="S473" s="208">
        <v>5</v>
      </c>
      <c r="T473" s="208">
        <v>5</v>
      </c>
      <c r="U473" s="208">
        <v>5</v>
      </c>
      <c r="V473" s="210">
        <v>5</v>
      </c>
      <c r="W473" s="210">
        <v>5</v>
      </c>
      <c r="X473" s="64"/>
      <c r="Y473" s="64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66"/>
      <c r="AS473" s="66"/>
      <c r="AT473" s="66"/>
      <c r="AU473" s="66"/>
      <c r="AV473" s="66"/>
      <c r="AW473" s="66"/>
      <c r="AX473" s="66"/>
      <c r="AY473" s="66"/>
      <c r="AZ473" s="65"/>
      <c r="BA473" s="65"/>
      <c r="BB473" s="66"/>
      <c r="BC473" s="66"/>
      <c r="BD473" s="66"/>
      <c r="BE473" s="66"/>
      <c r="BF473" s="66"/>
      <c r="BG473" s="66"/>
      <c r="BH473" s="66"/>
      <c r="BI473" s="66"/>
      <c r="BJ473" s="66"/>
      <c r="BK473" s="66"/>
      <c r="BL473" s="66"/>
      <c r="BM473" s="66"/>
      <c r="BN473" s="66"/>
      <c r="BO473" s="66"/>
      <c r="BP473" s="66"/>
      <c r="BQ473" s="66"/>
      <c r="BR473" s="129"/>
      <c r="BS473" s="66"/>
      <c r="BT473" s="66"/>
      <c r="BU473" s="66"/>
      <c r="BV473" s="66"/>
      <c r="BW473" s="66"/>
      <c r="BX473" s="66"/>
      <c r="BY473" s="66"/>
      <c r="BZ473" s="66"/>
      <c r="CA473" s="66"/>
      <c r="CB473" s="66"/>
      <c r="CC473" s="66"/>
      <c r="CD473" s="66"/>
      <c r="CE473" s="66"/>
      <c r="CF473" s="66"/>
      <c r="CG473" s="66"/>
      <c r="CH473" s="66"/>
      <c r="CI473" s="65"/>
    </row>
    <row r="474" spans="2:87" ht="30" customHeight="1">
      <c r="B474" s="195">
        <v>586</v>
      </c>
      <c r="C474" s="196">
        <v>44762</v>
      </c>
      <c r="D474" s="195" t="s">
        <v>134</v>
      </c>
      <c r="E474" s="195" t="s">
        <v>94</v>
      </c>
      <c r="F474" s="195" t="s">
        <v>97</v>
      </c>
      <c r="G474" s="195" t="s">
        <v>40</v>
      </c>
      <c r="H474" s="197" t="s">
        <v>84</v>
      </c>
      <c r="I474" s="207"/>
      <c r="J474" s="208"/>
      <c r="K474" s="208"/>
      <c r="L474" s="208"/>
      <c r="M474" s="208"/>
      <c r="N474" s="208"/>
      <c r="O474" s="207"/>
      <c r="P474" s="209"/>
      <c r="Q474" s="207">
        <v>1</v>
      </c>
      <c r="R474" s="209">
        <v>1</v>
      </c>
      <c r="S474" s="208"/>
      <c r="T474" s="208">
        <v>1</v>
      </c>
      <c r="U474" s="208">
        <v>1</v>
      </c>
      <c r="V474" s="210"/>
      <c r="W474" s="210">
        <v>1</v>
      </c>
      <c r="X474" s="64"/>
      <c r="Y474" s="64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66"/>
      <c r="AS474" s="66"/>
      <c r="AT474" s="66"/>
      <c r="AU474" s="66"/>
      <c r="AV474" s="66"/>
      <c r="AW474" s="66"/>
      <c r="AX474" s="66"/>
      <c r="AY474" s="66"/>
      <c r="AZ474" s="65"/>
      <c r="BA474" s="65"/>
      <c r="BB474" s="66"/>
      <c r="BC474" s="66"/>
      <c r="BD474" s="66"/>
      <c r="BE474" s="66"/>
      <c r="BF474" s="66"/>
      <c r="BG474" s="66"/>
      <c r="BH474" s="66"/>
      <c r="BI474" s="66"/>
      <c r="BJ474" s="66"/>
      <c r="BK474" s="66"/>
      <c r="BL474" s="66"/>
      <c r="BM474" s="66"/>
      <c r="BN474" s="66"/>
      <c r="BO474" s="66"/>
      <c r="BP474" s="66"/>
      <c r="BQ474" s="66"/>
      <c r="BR474" s="129"/>
      <c r="BS474" s="66"/>
      <c r="BT474" s="66"/>
      <c r="BU474" s="66"/>
      <c r="BV474" s="66"/>
      <c r="BW474" s="66"/>
      <c r="BX474" s="66"/>
      <c r="BY474" s="66"/>
      <c r="BZ474" s="66"/>
      <c r="CA474" s="66"/>
      <c r="CB474" s="66"/>
      <c r="CC474" s="66"/>
      <c r="CD474" s="66"/>
      <c r="CE474" s="66"/>
      <c r="CF474" s="66"/>
      <c r="CG474" s="66"/>
      <c r="CH474" s="66"/>
      <c r="CI474" s="65"/>
    </row>
    <row r="475" spans="2:87" ht="30" customHeight="1">
      <c r="B475" s="195">
        <v>587</v>
      </c>
      <c r="C475" s="196">
        <v>44762</v>
      </c>
      <c r="D475" s="195" t="s">
        <v>134</v>
      </c>
      <c r="E475" s="195" t="s">
        <v>94</v>
      </c>
      <c r="F475" s="195" t="s">
        <v>97</v>
      </c>
      <c r="G475" s="195" t="s">
        <v>34</v>
      </c>
      <c r="H475" s="197" t="s">
        <v>72</v>
      </c>
      <c r="I475" s="207">
        <v>4</v>
      </c>
      <c r="J475" s="208">
        <v>3</v>
      </c>
      <c r="K475" s="208">
        <v>3</v>
      </c>
      <c r="L475" s="208">
        <v>4</v>
      </c>
      <c r="M475" s="208">
        <v>4</v>
      </c>
      <c r="N475" s="208">
        <v>3</v>
      </c>
      <c r="O475" s="207">
        <v>5</v>
      </c>
      <c r="P475" s="209">
        <v>4</v>
      </c>
      <c r="Q475" s="207"/>
      <c r="R475" s="209"/>
      <c r="S475" s="208">
        <v>4</v>
      </c>
      <c r="T475" s="208">
        <v>4</v>
      </c>
      <c r="U475" s="208">
        <v>4</v>
      </c>
      <c r="V475" s="210">
        <v>4</v>
      </c>
      <c r="W475" s="210">
        <v>4</v>
      </c>
      <c r="X475" s="64"/>
      <c r="Y475" s="64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66"/>
      <c r="AS475" s="66"/>
      <c r="AT475" s="66"/>
      <c r="AU475" s="66"/>
      <c r="AV475" s="66"/>
      <c r="AW475" s="66"/>
      <c r="AX475" s="66"/>
      <c r="AY475" s="66"/>
      <c r="AZ475" s="65"/>
      <c r="BA475" s="65"/>
      <c r="BB475" s="66"/>
      <c r="BC475" s="66"/>
      <c r="BD475" s="66"/>
      <c r="BE475" s="66"/>
      <c r="BF475" s="66"/>
      <c r="BG475" s="66"/>
      <c r="BH475" s="66"/>
      <c r="BI475" s="66"/>
      <c r="BJ475" s="66"/>
      <c r="BK475" s="66"/>
      <c r="BL475" s="66"/>
      <c r="BM475" s="66"/>
      <c r="BN475" s="66"/>
      <c r="BO475" s="66"/>
      <c r="BP475" s="66"/>
      <c r="BQ475" s="66"/>
      <c r="BR475" s="129"/>
      <c r="BS475" s="66"/>
      <c r="BT475" s="66"/>
      <c r="BU475" s="66"/>
      <c r="BV475" s="66"/>
      <c r="BW475" s="66"/>
      <c r="BX475" s="66"/>
      <c r="BY475" s="66"/>
      <c r="BZ475" s="66"/>
      <c r="CA475" s="66"/>
      <c r="CB475" s="66"/>
      <c r="CC475" s="66"/>
      <c r="CD475" s="66"/>
      <c r="CE475" s="66"/>
      <c r="CF475" s="66"/>
      <c r="CG475" s="66"/>
      <c r="CH475" s="66"/>
      <c r="CI475" s="65"/>
    </row>
    <row r="476" spans="2:87" ht="30" customHeight="1">
      <c r="B476" s="195">
        <v>589</v>
      </c>
      <c r="C476" s="196">
        <v>44762</v>
      </c>
      <c r="D476" s="195" t="s">
        <v>134</v>
      </c>
      <c r="E476" s="195" t="s">
        <v>94</v>
      </c>
      <c r="F476" s="195" t="s">
        <v>96</v>
      </c>
      <c r="G476" s="195" t="s">
        <v>27</v>
      </c>
      <c r="H476" s="197" t="s">
        <v>63</v>
      </c>
      <c r="I476" s="207">
        <v>5</v>
      </c>
      <c r="J476" s="208">
        <v>5</v>
      </c>
      <c r="K476" s="208">
        <v>5</v>
      </c>
      <c r="L476" s="208">
        <v>5</v>
      </c>
      <c r="M476" s="208">
        <v>4</v>
      </c>
      <c r="N476" s="208">
        <v>4</v>
      </c>
      <c r="O476" s="207">
        <v>5</v>
      </c>
      <c r="P476" s="209">
        <v>5</v>
      </c>
      <c r="Q476" s="207">
        <v>5</v>
      </c>
      <c r="R476" s="209">
        <v>4</v>
      </c>
      <c r="S476" s="208">
        <v>5</v>
      </c>
      <c r="T476" s="208">
        <v>5</v>
      </c>
      <c r="U476" s="208">
        <v>5</v>
      </c>
      <c r="V476" s="210">
        <v>5</v>
      </c>
      <c r="W476" s="210">
        <v>5</v>
      </c>
      <c r="X476" s="64"/>
      <c r="Y476" s="64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66"/>
      <c r="AS476" s="66"/>
      <c r="AT476" s="66"/>
      <c r="AU476" s="66"/>
      <c r="AV476" s="66"/>
      <c r="AW476" s="66"/>
      <c r="AX476" s="66"/>
      <c r="AY476" s="66"/>
      <c r="AZ476" s="65"/>
      <c r="BA476" s="65"/>
      <c r="BB476" s="66"/>
      <c r="BC476" s="66"/>
      <c r="BD476" s="66"/>
      <c r="BE476" s="66"/>
      <c r="BF476" s="66"/>
      <c r="BG476" s="66"/>
      <c r="BH476" s="66"/>
      <c r="BI476" s="66"/>
      <c r="BJ476" s="66"/>
      <c r="BK476" s="66"/>
      <c r="BL476" s="66"/>
      <c r="BM476" s="66"/>
      <c r="BN476" s="66"/>
      <c r="BO476" s="66"/>
      <c r="BP476" s="66"/>
      <c r="BQ476" s="66"/>
      <c r="BR476" s="129"/>
      <c r="BS476" s="66"/>
      <c r="BT476" s="66"/>
      <c r="BU476" s="66"/>
      <c r="BV476" s="66"/>
      <c r="BW476" s="66"/>
      <c r="BX476" s="66"/>
      <c r="BY476" s="66"/>
      <c r="BZ476" s="66"/>
      <c r="CA476" s="66"/>
      <c r="CB476" s="66"/>
      <c r="CC476" s="66"/>
      <c r="CD476" s="66"/>
      <c r="CE476" s="66"/>
      <c r="CF476" s="66"/>
      <c r="CG476" s="66"/>
      <c r="CH476" s="66"/>
      <c r="CI476" s="65"/>
    </row>
    <row r="477" spans="2:87" ht="30" customHeight="1">
      <c r="B477" s="195">
        <v>590</v>
      </c>
      <c r="C477" s="196">
        <v>44762</v>
      </c>
      <c r="D477" s="195" t="s">
        <v>134</v>
      </c>
      <c r="E477" s="195" t="s">
        <v>94</v>
      </c>
      <c r="F477" s="195" t="s">
        <v>97</v>
      </c>
      <c r="G477" s="195" t="s">
        <v>136</v>
      </c>
      <c r="H477" s="197" t="s">
        <v>85</v>
      </c>
      <c r="I477" s="207">
        <v>4</v>
      </c>
      <c r="J477" s="208">
        <v>4</v>
      </c>
      <c r="K477" s="208">
        <v>4</v>
      </c>
      <c r="L477" s="208">
        <v>4</v>
      </c>
      <c r="M477" s="208">
        <v>2</v>
      </c>
      <c r="N477" s="208">
        <v>3</v>
      </c>
      <c r="O477" s="207">
        <v>4</v>
      </c>
      <c r="P477" s="209">
        <v>3</v>
      </c>
      <c r="Q477" s="207">
        <v>4</v>
      </c>
      <c r="R477" s="209">
        <v>4</v>
      </c>
      <c r="S477" s="208">
        <v>4</v>
      </c>
      <c r="T477" s="208">
        <v>4</v>
      </c>
      <c r="U477" s="208">
        <v>5</v>
      </c>
      <c r="V477" s="210">
        <v>4</v>
      </c>
      <c r="W477" s="210">
        <v>4</v>
      </c>
      <c r="X477" s="64"/>
      <c r="Y477" s="64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66"/>
      <c r="AS477" s="66"/>
      <c r="AT477" s="66"/>
      <c r="AU477" s="66"/>
      <c r="AV477" s="66"/>
      <c r="AW477" s="66"/>
      <c r="AX477" s="66"/>
      <c r="AY477" s="66"/>
      <c r="AZ477" s="65"/>
      <c r="BA477" s="65"/>
      <c r="BB477" s="66"/>
      <c r="BC477" s="66"/>
      <c r="BD477" s="66"/>
      <c r="BE477" s="66"/>
      <c r="BF477" s="66"/>
      <c r="BG477" s="66"/>
      <c r="BH477" s="66"/>
      <c r="BI477" s="66"/>
      <c r="BJ477" s="66"/>
      <c r="BK477" s="66"/>
      <c r="BL477" s="66"/>
      <c r="BM477" s="66"/>
      <c r="BN477" s="66"/>
      <c r="BO477" s="66"/>
      <c r="BP477" s="66"/>
      <c r="BQ477" s="66"/>
      <c r="BR477" s="129"/>
      <c r="BS477" s="66"/>
      <c r="BT477" s="66"/>
      <c r="BU477" s="66"/>
      <c r="BV477" s="66"/>
      <c r="BW477" s="66"/>
      <c r="BX477" s="66"/>
      <c r="BY477" s="66"/>
      <c r="BZ477" s="66"/>
      <c r="CA477" s="66"/>
      <c r="CB477" s="66"/>
      <c r="CC477" s="66"/>
      <c r="CD477" s="66"/>
      <c r="CE477" s="66"/>
      <c r="CF477" s="66"/>
      <c r="CG477" s="66"/>
      <c r="CH477" s="66"/>
      <c r="CI477" s="65"/>
    </row>
    <row r="478" spans="2:87" ht="30" customHeight="1">
      <c r="B478" s="195">
        <v>591</v>
      </c>
      <c r="C478" s="196">
        <v>44762</v>
      </c>
      <c r="D478" s="195" t="s">
        <v>134</v>
      </c>
      <c r="E478" s="195" t="s">
        <v>95</v>
      </c>
      <c r="F478" s="195" t="s">
        <v>97</v>
      </c>
      <c r="G478" s="195" t="s">
        <v>28</v>
      </c>
      <c r="H478" s="197" t="s">
        <v>90</v>
      </c>
      <c r="I478" s="207">
        <v>5</v>
      </c>
      <c r="J478" s="208">
        <v>5</v>
      </c>
      <c r="K478" s="208">
        <v>4</v>
      </c>
      <c r="L478" s="208">
        <v>5</v>
      </c>
      <c r="M478" s="208">
        <v>5</v>
      </c>
      <c r="N478" s="208">
        <v>5</v>
      </c>
      <c r="O478" s="207">
        <v>5</v>
      </c>
      <c r="P478" s="209">
        <v>5</v>
      </c>
      <c r="Q478" s="207">
        <v>4</v>
      </c>
      <c r="R478" s="209">
        <v>4</v>
      </c>
      <c r="S478" s="208">
        <v>5</v>
      </c>
      <c r="T478" s="208">
        <v>4</v>
      </c>
      <c r="U478" s="208">
        <v>4</v>
      </c>
      <c r="V478" s="210">
        <v>5</v>
      </c>
      <c r="W478" s="210">
        <v>5</v>
      </c>
      <c r="X478" s="64"/>
      <c r="Y478" s="64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66"/>
      <c r="AS478" s="66"/>
      <c r="AT478" s="66"/>
      <c r="AU478" s="66"/>
      <c r="AV478" s="66"/>
      <c r="AW478" s="66"/>
      <c r="AX478" s="66"/>
      <c r="AY478" s="66"/>
      <c r="AZ478" s="65"/>
      <c r="BA478" s="65"/>
      <c r="BB478" s="66"/>
      <c r="BC478" s="66"/>
      <c r="BD478" s="66"/>
      <c r="BE478" s="66"/>
      <c r="BF478" s="66"/>
      <c r="BG478" s="66"/>
      <c r="BH478" s="66"/>
      <c r="BI478" s="66"/>
      <c r="BJ478" s="66"/>
      <c r="BK478" s="66"/>
      <c r="BL478" s="66"/>
      <c r="BM478" s="66"/>
      <c r="BN478" s="66"/>
      <c r="BO478" s="66"/>
      <c r="BP478" s="66"/>
      <c r="BQ478" s="66"/>
      <c r="BR478" s="129"/>
      <c r="BS478" s="66"/>
      <c r="BT478" s="66"/>
      <c r="BU478" s="66"/>
      <c r="BV478" s="66"/>
      <c r="BW478" s="66"/>
      <c r="BX478" s="66"/>
      <c r="BY478" s="66"/>
      <c r="BZ478" s="66"/>
      <c r="CA478" s="66"/>
      <c r="CB478" s="66"/>
      <c r="CC478" s="66"/>
      <c r="CD478" s="66"/>
      <c r="CE478" s="66"/>
      <c r="CF478" s="66"/>
      <c r="CG478" s="66"/>
      <c r="CH478" s="66"/>
      <c r="CI478" s="65"/>
    </row>
    <row r="479" spans="2:87" ht="30" customHeight="1">
      <c r="B479" s="195">
        <v>592</v>
      </c>
      <c r="C479" s="196">
        <v>44762</v>
      </c>
      <c r="D479" s="195" t="s">
        <v>134</v>
      </c>
      <c r="E479" s="195" t="s">
        <v>94</v>
      </c>
      <c r="F479" s="195" t="s">
        <v>97</v>
      </c>
      <c r="G479" s="195" t="s">
        <v>38</v>
      </c>
      <c r="H479" s="197" t="s">
        <v>88</v>
      </c>
      <c r="I479" s="207">
        <v>4</v>
      </c>
      <c r="J479" s="208">
        <v>4</v>
      </c>
      <c r="K479" s="208">
        <v>3</v>
      </c>
      <c r="L479" s="208">
        <v>4</v>
      </c>
      <c r="M479" s="208">
        <v>3</v>
      </c>
      <c r="N479" s="208">
        <v>3</v>
      </c>
      <c r="O479" s="207">
        <v>5</v>
      </c>
      <c r="P479" s="209">
        <v>4</v>
      </c>
      <c r="Q479" s="207">
        <v>4</v>
      </c>
      <c r="R479" s="209">
        <v>4</v>
      </c>
      <c r="S479" s="208">
        <v>4</v>
      </c>
      <c r="T479" s="208">
        <v>3</v>
      </c>
      <c r="U479" s="208">
        <v>3</v>
      </c>
      <c r="V479" s="210">
        <v>4</v>
      </c>
      <c r="W479" s="210">
        <v>4</v>
      </c>
      <c r="X479" s="64"/>
      <c r="Y479" s="64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66"/>
      <c r="AS479" s="66"/>
      <c r="AT479" s="66"/>
      <c r="AU479" s="66"/>
      <c r="AV479" s="66"/>
      <c r="AW479" s="66"/>
      <c r="AX479" s="66"/>
      <c r="AY479" s="66"/>
      <c r="AZ479" s="65"/>
      <c r="BA479" s="65"/>
      <c r="BB479" s="66"/>
      <c r="BC479" s="66"/>
      <c r="BD479" s="66"/>
      <c r="BE479" s="66"/>
      <c r="BF479" s="66"/>
      <c r="BG479" s="66"/>
      <c r="BH479" s="66"/>
      <c r="BI479" s="66"/>
      <c r="BJ479" s="66"/>
      <c r="BK479" s="66"/>
      <c r="BL479" s="66"/>
      <c r="BM479" s="66"/>
      <c r="BN479" s="66"/>
      <c r="BO479" s="66"/>
      <c r="BP479" s="66"/>
      <c r="BQ479" s="66"/>
      <c r="BR479" s="129"/>
      <c r="BS479" s="66"/>
      <c r="BT479" s="66"/>
      <c r="BU479" s="66"/>
      <c r="BV479" s="66"/>
      <c r="BW479" s="66"/>
      <c r="BX479" s="66"/>
      <c r="BY479" s="66"/>
      <c r="BZ479" s="66"/>
      <c r="CA479" s="66"/>
      <c r="CB479" s="66"/>
      <c r="CC479" s="66"/>
      <c r="CD479" s="66"/>
      <c r="CE479" s="66"/>
      <c r="CF479" s="66"/>
      <c r="CG479" s="66"/>
      <c r="CH479" s="66"/>
      <c r="CI479" s="65"/>
    </row>
    <row r="480" spans="2:87" ht="30" customHeight="1">
      <c r="B480" s="195">
        <v>595</v>
      </c>
      <c r="C480" s="196">
        <v>44762</v>
      </c>
      <c r="D480" s="195" t="s">
        <v>134</v>
      </c>
      <c r="E480" s="195" t="s">
        <v>94</v>
      </c>
      <c r="F480" s="195" t="s">
        <v>97</v>
      </c>
      <c r="G480" s="195" t="s">
        <v>24</v>
      </c>
      <c r="H480" s="197" t="s">
        <v>83</v>
      </c>
      <c r="I480" s="207">
        <v>3</v>
      </c>
      <c r="J480" s="208">
        <v>4</v>
      </c>
      <c r="K480" s="208"/>
      <c r="L480" s="208">
        <v>4</v>
      </c>
      <c r="M480" s="208">
        <v>2</v>
      </c>
      <c r="N480" s="208"/>
      <c r="O480" s="207">
        <v>4</v>
      </c>
      <c r="P480" s="209">
        <v>4</v>
      </c>
      <c r="Q480" s="207">
        <v>4</v>
      </c>
      <c r="R480" s="209">
        <v>4</v>
      </c>
      <c r="S480" s="208">
        <v>5</v>
      </c>
      <c r="T480" s="208">
        <v>5</v>
      </c>
      <c r="U480" s="208">
        <v>4</v>
      </c>
      <c r="V480" s="210">
        <v>3</v>
      </c>
      <c r="W480" s="210">
        <v>3</v>
      </c>
      <c r="X480" s="64"/>
      <c r="Y480" s="64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66"/>
      <c r="AS480" s="66"/>
      <c r="AT480" s="66"/>
      <c r="AU480" s="66"/>
      <c r="AV480" s="66"/>
      <c r="AW480" s="66"/>
      <c r="AX480" s="66"/>
      <c r="AY480" s="66"/>
      <c r="AZ480" s="65"/>
      <c r="BA480" s="65"/>
      <c r="BB480" s="66"/>
      <c r="BC480" s="66"/>
      <c r="BD480" s="66"/>
      <c r="BE480" s="66"/>
      <c r="BF480" s="66"/>
      <c r="BG480" s="66"/>
      <c r="BH480" s="66"/>
      <c r="BI480" s="66"/>
      <c r="BJ480" s="66"/>
      <c r="BK480" s="66"/>
      <c r="BL480" s="66"/>
      <c r="BM480" s="66"/>
      <c r="BN480" s="66"/>
      <c r="BO480" s="66"/>
      <c r="BP480" s="66"/>
      <c r="BQ480" s="66"/>
      <c r="BR480" s="129"/>
      <c r="BS480" s="66"/>
      <c r="BT480" s="66"/>
      <c r="BU480" s="66"/>
      <c r="BV480" s="66"/>
      <c r="BW480" s="66"/>
      <c r="BX480" s="66"/>
      <c r="BY480" s="66"/>
      <c r="BZ480" s="66"/>
      <c r="CA480" s="66"/>
      <c r="CB480" s="66"/>
      <c r="CC480" s="66"/>
      <c r="CD480" s="66"/>
      <c r="CE480" s="66"/>
      <c r="CF480" s="66"/>
      <c r="CG480" s="66"/>
      <c r="CH480" s="66"/>
      <c r="CI480" s="65"/>
    </row>
    <row r="481" spans="2:87" ht="30" customHeight="1">
      <c r="B481" s="195">
        <v>597</v>
      </c>
      <c r="C481" s="196">
        <v>44762</v>
      </c>
      <c r="D481" s="195" t="s">
        <v>134</v>
      </c>
      <c r="E481" s="195" t="s">
        <v>95</v>
      </c>
      <c r="F481" s="195" t="s">
        <v>96</v>
      </c>
      <c r="G481" s="195" t="s">
        <v>27</v>
      </c>
      <c r="H481" s="197" t="s">
        <v>63</v>
      </c>
      <c r="I481" s="207">
        <v>5</v>
      </c>
      <c r="J481" s="208">
        <v>4</v>
      </c>
      <c r="K481" s="208">
        <v>4</v>
      </c>
      <c r="L481" s="208">
        <v>5</v>
      </c>
      <c r="M481" s="208">
        <v>5</v>
      </c>
      <c r="N481" s="208">
        <v>2</v>
      </c>
      <c r="O481" s="207"/>
      <c r="P481" s="209">
        <v>4</v>
      </c>
      <c r="Q481" s="207">
        <v>5</v>
      </c>
      <c r="R481" s="209">
        <v>1</v>
      </c>
      <c r="S481" s="208">
        <v>4</v>
      </c>
      <c r="T481" s="208">
        <v>2</v>
      </c>
      <c r="U481" s="208"/>
      <c r="V481" s="210">
        <v>4</v>
      </c>
      <c r="W481" s="210">
        <v>3</v>
      </c>
      <c r="X481" s="64"/>
      <c r="Y481" s="64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66"/>
      <c r="AS481" s="66"/>
      <c r="AT481" s="66"/>
      <c r="AU481" s="66"/>
      <c r="AV481" s="66"/>
      <c r="AW481" s="66"/>
      <c r="AX481" s="66"/>
      <c r="AY481" s="66"/>
      <c r="AZ481" s="65"/>
      <c r="BA481" s="65"/>
      <c r="BB481" s="66"/>
      <c r="BC481" s="66"/>
      <c r="BD481" s="66"/>
      <c r="BE481" s="66"/>
      <c r="BF481" s="66"/>
      <c r="BG481" s="66"/>
      <c r="BH481" s="66"/>
      <c r="BI481" s="66"/>
      <c r="BJ481" s="66"/>
      <c r="BK481" s="66"/>
      <c r="BL481" s="66"/>
      <c r="BM481" s="66"/>
      <c r="BN481" s="66"/>
      <c r="BO481" s="66"/>
      <c r="BP481" s="66"/>
      <c r="BQ481" s="66"/>
      <c r="BR481" s="129"/>
      <c r="BS481" s="66"/>
      <c r="BT481" s="66"/>
      <c r="BU481" s="66"/>
      <c r="BV481" s="66"/>
      <c r="BW481" s="66"/>
      <c r="BX481" s="66"/>
      <c r="BY481" s="66"/>
      <c r="BZ481" s="66"/>
      <c r="CA481" s="66"/>
      <c r="CB481" s="66"/>
      <c r="CC481" s="66"/>
      <c r="CD481" s="66"/>
      <c r="CE481" s="66"/>
      <c r="CF481" s="66"/>
      <c r="CG481" s="66"/>
      <c r="CH481" s="66"/>
      <c r="CI481" s="65"/>
    </row>
    <row r="482" spans="2:87" ht="30" customHeight="1">
      <c r="B482" s="195">
        <v>599</v>
      </c>
      <c r="C482" s="196">
        <v>44762</v>
      </c>
      <c r="D482" s="195" t="s">
        <v>134</v>
      </c>
      <c r="E482" s="195" t="s">
        <v>95</v>
      </c>
      <c r="F482" s="195" t="s">
        <v>96</v>
      </c>
      <c r="G482" s="195" t="s">
        <v>19</v>
      </c>
      <c r="H482" s="197" t="s">
        <v>70</v>
      </c>
      <c r="I482" s="207">
        <v>4</v>
      </c>
      <c r="J482" s="208">
        <v>4</v>
      </c>
      <c r="K482" s="208">
        <v>3</v>
      </c>
      <c r="L482" s="208">
        <v>4</v>
      </c>
      <c r="M482" s="208">
        <v>4</v>
      </c>
      <c r="N482" s="208">
        <v>5</v>
      </c>
      <c r="O482" s="207">
        <v>4</v>
      </c>
      <c r="P482" s="209">
        <v>4</v>
      </c>
      <c r="Q482" s="207">
        <v>4</v>
      </c>
      <c r="R482" s="209">
        <v>3</v>
      </c>
      <c r="S482" s="208">
        <v>4</v>
      </c>
      <c r="T482" s="208">
        <v>4</v>
      </c>
      <c r="U482" s="208">
        <v>4</v>
      </c>
      <c r="V482" s="210">
        <v>4</v>
      </c>
      <c r="W482" s="210">
        <v>4</v>
      </c>
      <c r="X482" s="64"/>
      <c r="Y482" s="64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66"/>
      <c r="AS482" s="66"/>
      <c r="AT482" s="66"/>
      <c r="AU482" s="66"/>
      <c r="AV482" s="66"/>
      <c r="AW482" s="66"/>
      <c r="AX482" s="66"/>
      <c r="AY482" s="66"/>
      <c r="AZ482" s="65"/>
      <c r="BA482" s="65"/>
      <c r="BB482" s="66"/>
      <c r="BC482" s="66"/>
      <c r="BD482" s="66"/>
      <c r="BE482" s="66"/>
      <c r="BF482" s="66"/>
      <c r="BG482" s="66"/>
      <c r="BH482" s="66"/>
      <c r="BI482" s="66"/>
      <c r="BJ482" s="66"/>
      <c r="BK482" s="66"/>
      <c r="BL482" s="66"/>
      <c r="BM482" s="66"/>
      <c r="BN482" s="66"/>
      <c r="BO482" s="66"/>
      <c r="BP482" s="66"/>
      <c r="BQ482" s="66"/>
      <c r="BR482" s="129"/>
      <c r="BS482" s="66"/>
      <c r="BT482" s="66"/>
      <c r="BU482" s="66"/>
      <c r="BV482" s="66"/>
      <c r="BW482" s="66"/>
      <c r="BX482" s="66"/>
      <c r="BY482" s="66"/>
      <c r="BZ482" s="66"/>
      <c r="CA482" s="66"/>
      <c r="CB482" s="66"/>
      <c r="CC482" s="66"/>
      <c r="CD482" s="66"/>
      <c r="CE482" s="66"/>
      <c r="CF482" s="66"/>
      <c r="CG482" s="66"/>
      <c r="CH482" s="66"/>
      <c r="CI482" s="65"/>
    </row>
    <row r="483" spans="2:87" ht="30" customHeight="1">
      <c r="B483" s="195">
        <v>600</v>
      </c>
      <c r="C483" s="196">
        <v>44762</v>
      </c>
      <c r="D483" s="195" t="s">
        <v>134</v>
      </c>
      <c r="E483" s="195" t="s">
        <v>94</v>
      </c>
      <c r="F483" s="195" t="s">
        <v>97</v>
      </c>
      <c r="G483" s="195" t="s">
        <v>34</v>
      </c>
      <c r="H483" s="197" t="s">
        <v>72</v>
      </c>
      <c r="I483" s="207">
        <v>4</v>
      </c>
      <c r="J483" s="208">
        <v>3</v>
      </c>
      <c r="K483" s="208">
        <v>3</v>
      </c>
      <c r="L483" s="208">
        <v>3</v>
      </c>
      <c r="M483" s="208">
        <v>5</v>
      </c>
      <c r="N483" s="208"/>
      <c r="O483" s="207">
        <v>3</v>
      </c>
      <c r="P483" s="209">
        <v>3</v>
      </c>
      <c r="Q483" s="207">
        <v>2</v>
      </c>
      <c r="R483" s="209">
        <v>5</v>
      </c>
      <c r="S483" s="208"/>
      <c r="T483" s="208">
        <v>4</v>
      </c>
      <c r="U483" s="208">
        <v>4</v>
      </c>
      <c r="V483" s="210">
        <v>2</v>
      </c>
      <c r="W483" s="210">
        <v>2</v>
      </c>
      <c r="X483" s="64"/>
      <c r="Y483" s="64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66"/>
      <c r="AS483" s="66"/>
      <c r="AT483" s="66"/>
      <c r="AU483" s="66"/>
      <c r="AV483" s="66"/>
      <c r="AW483" s="66"/>
      <c r="AX483" s="66"/>
      <c r="AY483" s="66"/>
      <c r="AZ483" s="65"/>
      <c r="BA483" s="65"/>
      <c r="BB483" s="66"/>
      <c r="BC483" s="66"/>
      <c r="BD483" s="66"/>
      <c r="BE483" s="66"/>
      <c r="BF483" s="66"/>
      <c r="BG483" s="66"/>
      <c r="BH483" s="66"/>
      <c r="BI483" s="66"/>
      <c r="BJ483" s="66"/>
      <c r="BK483" s="66"/>
      <c r="BL483" s="66"/>
      <c r="BM483" s="66"/>
      <c r="BN483" s="66"/>
      <c r="BO483" s="66"/>
      <c r="BP483" s="66"/>
      <c r="BQ483" s="66"/>
      <c r="BR483" s="129"/>
      <c r="BS483" s="66"/>
      <c r="BT483" s="66"/>
      <c r="BU483" s="66"/>
      <c r="BV483" s="66"/>
      <c r="BW483" s="66"/>
      <c r="BX483" s="66"/>
      <c r="BY483" s="66"/>
      <c r="BZ483" s="66"/>
      <c r="CA483" s="66"/>
      <c r="CB483" s="66"/>
      <c r="CC483" s="66"/>
      <c r="CD483" s="66"/>
      <c r="CE483" s="66"/>
      <c r="CF483" s="66"/>
      <c r="CG483" s="66"/>
      <c r="CH483" s="66"/>
      <c r="CI483" s="65"/>
    </row>
    <row r="484" spans="2:87" ht="30" customHeight="1">
      <c r="B484" s="195">
        <v>601</v>
      </c>
      <c r="C484" s="196">
        <v>44762</v>
      </c>
      <c r="D484" s="195" t="s">
        <v>134</v>
      </c>
      <c r="E484" s="195" t="s">
        <v>95</v>
      </c>
      <c r="F484" s="195" t="s">
        <v>97</v>
      </c>
      <c r="G484" s="195" t="s">
        <v>161</v>
      </c>
      <c r="H484" s="197" t="s">
        <v>89</v>
      </c>
      <c r="I484" s="207">
        <v>4</v>
      </c>
      <c r="J484" s="208">
        <v>3</v>
      </c>
      <c r="K484" s="208">
        <v>4</v>
      </c>
      <c r="L484" s="208">
        <v>5</v>
      </c>
      <c r="M484" s="208">
        <v>5</v>
      </c>
      <c r="N484" s="208">
        <v>1</v>
      </c>
      <c r="O484" s="207">
        <v>3</v>
      </c>
      <c r="P484" s="209">
        <v>3</v>
      </c>
      <c r="Q484" s="207">
        <v>5</v>
      </c>
      <c r="R484" s="209">
        <v>5</v>
      </c>
      <c r="S484" s="208">
        <v>4</v>
      </c>
      <c r="T484" s="208">
        <v>4</v>
      </c>
      <c r="U484" s="208">
        <v>4</v>
      </c>
      <c r="V484" s="210">
        <v>4</v>
      </c>
      <c r="W484" s="210">
        <v>4</v>
      </c>
      <c r="X484" s="64"/>
      <c r="Y484" s="64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66"/>
      <c r="AS484" s="66"/>
      <c r="AT484" s="66"/>
      <c r="AU484" s="66"/>
      <c r="AV484" s="66"/>
      <c r="AW484" s="66"/>
      <c r="AX484" s="66"/>
      <c r="AY484" s="66"/>
      <c r="AZ484" s="65"/>
      <c r="BA484" s="65"/>
      <c r="BB484" s="66"/>
      <c r="BC484" s="66"/>
      <c r="BD484" s="66"/>
      <c r="BE484" s="66"/>
      <c r="BF484" s="66"/>
      <c r="BG484" s="66"/>
      <c r="BH484" s="66"/>
      <c r="BI484" s="66"/>
      <c r="BJ484" s="66"/>
      <c r="BK484" s="66"/>
      <c r="BL484" s="66"/>
      <c r="BM484" s="66"/>
      <c r="BN484" s="66"/>
      <c r="BO484" s="66"/>
      <c r="BP484" s="66"/>
      <c r="BQ484" s="66"/>
      <c r="BR484" s="129"/>
      <c r="BS484" s="66"/>
      <c r="BT484" s="66"/>
      <c r="BU484" s="66"/>
      <c r="BV484" s="66"/>
      <c r="BW484" s="66"/>
      <c r="BX484" s="66"/>
      <c r="BY484" s="66"/>
      <c r="BZ484" s="66"/>
      <c r="CA484" s="66"/>
      <c r="CB484" s="66"/>
      <c r="CC484" s="66"/>
      <c r="CD484" s="66"/>
      <c r="CE484" s="66"/>
      <c r="CF484" s="66"/>
      <c r="CG484" s="66"/>
      <c r="CH484" s="66"/>
      <c r="CI484" s="65"/>
    </row>
    <row r="485" spans="2:87" ht="30" customHeight="1">
      <c r="B485" s="195">
        <v>602</v>
      </c>
      <c r="C485" s="196">
        <v>44762</v>
      </c>
      <c r="D485" s="195" t="s">
        <v>134</v>
      </c>
      <c r="E485" s="195" t="s">
        <v>95</v>
      </c>
      <c r="F485" s="195" t="s">
        <v>97</v>
      </c>
      <c r="G485" s="195" t="s">
        <v>22</v>
      </c>
      <c r="H485" s="197" t="s">
        <v>67</v>
      </c>
      <c r="I485" s="207">
        <v>4</v>
      </c>
      <c r="J485" s="208">
        <v>4</v>
      </c>
      <c r="K485" s="208"/>
      <c r="L485" s="208">
        <v>4</v>
      </c>
      <c r="M485" s="208">
        <v>4</v>
      </c>
      <c r="N485" s="208"/>
      <c r="O485" s="207">
        <v>4</v>
      </c>
      <c r="P485" s="209">
        <v>4</v>
      </c>
      <c r="Q485" s="207">
        <v>4</v>
      </c>
      <c r="R485" s="209">
        <v>3</v>
      </c>
      <c r="S485" s="208">
        <v>4</v>
      </c>
      <c r="T485" s="208">
        <v>4</v>
      </c>
      <c r="U485" s="208"/>
      <c r="V485" s="210">
        <v>5</v>
      </c>
      <c r="W485" s="210">
        <v>4</v>
      </c>
      <c r="X485" s="64"/>
      <c r="Y485" s="64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66"/>
      <c r="AS485" s="66"/>
      <c r="AT485" s="66"/>
      <c r="AU485" s="66"/>
      <c r="AV485" s="66"/>
      <c r="AW485" s="66"/>
      <c r="AX485" s="66"/>
      <c r="AY485" s="66"/>
      <c r="AZ485" s="65"/>
      <c r="BA485" s="65"/>
      <c r="BB485" s="66"/>
      <c r="BC485" s="66"/>
      <c r="BD485" s="66"/>
      <c r="BE485" s="66"/>
      <c r="BF485" s="66"/>
      <c r="BG485" s="66"/>
      <c r="BH485" s="66"/>
      <c r="BI485" s="66"/>
      <c r="BJ485" s="66"/>
      <c r="BK485" s="66"/>
      <c r="BL485" s="66"/>
      <c r="BM485" s="66"/>
      <c r="BN485" s="66"/>
      <c r="BO485" s="66"/>
      <c r="BP485" s="66"/>
      <c r="BQ485" s="66"/>
      <c r="BR485" s="129"/>
      <c r="BS485" s="66"/>
      <c r="BT485" s="66"/>
      <c r="BU485" s="66"/>
      <c r="BV485" s="66"/>
      <c r="BW485" s="66"/>
      <c r="BX485" s="66"/>
      <c r="BY485" s="66"/>
      <c r="BZ485" s="66"/>
      <c r="CA485" s="66"/>
      <c r="CB485" s="66"/>
      <c r="CC485" s="66"/>
      <c r="CD485" s="66"/>
      <c r="CE485" s="66"/>
      <c r="CF485" s="66"/>
      <c r="CG485" s="66"/>
      <c r="CH485" s="66"/>
      <c r="CI485" s="65"/>
    </row>
    <row r="486" spans="2:87" ht="30" customHeight="1">
      <c r="B486" s="195">
        <v>603</v>
      </c>
      <c r="C486" s="196">
        <v>44762</v>
      </c>
      <c r="D486" s="195" t="s">
        <v>133</v>
      </c>
      <c r="E486" s="195" t="s">
        <v>95</v>
      </c>
      <c r="F486" s="195" t="s">
        <v>97</v>
      </c>
      <c r="G486" s="195" t="s">
        <v>32</v>
      </c>
      <c r="H486" s="197" t="s">
        <v>61</v>
      </c>
      <c r="I486" s="207">
        <v>5</v>
      </c>
      <c r="J486" s="208">
        <v>5</v>
      </c>
      <c r="K486" s="208"/>
      <c r="L486" s="208">
        <v>5</v>
      </c>
      <c r="M486" s="208"/>
      <c r="N486" s="208">
        <v>1</v>
      </c>
      <c r="O486" s="207">
        <v>2</v>
      </c>
      <c r="P486" s="209">
        <v>4</v>
      </c>
      <c r="Q486" s="207">
        <v>4</v>
      </c>
      <c r="R486" s="209">
        <v>5</v>
      </c>
      <c r="S486" s="208">
        <v>4</v>
      </c>
      <c r="T486" s="208">
        <v>1</v>
      </c>
      <c r="U486" s="208"/>
      <c r="V486" s="210">
        <v>4</v>
      </c>
      <c r="W486" s="210">
        <v>4</v>
      </c>
      <c r="X486" s="64"/>
      <c r="Y486" s="64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66"/>
      <c r="AS486" s="66"/>
      <c r="AT486" s="66"/>
      <c r="AU486" s="66"/>
      <c r="AV486" s="66"/>
      <c r="AW486" s="66"/>
      <c r="AX486" s="66"/>
      <c r="AY486" s="66"/>
      <c r="AZ486" s="65"/>
      <c r="BA486" s="65"/>
      <c r="BB486" s="66"/>
      <c r="BC486" s="66"/>
      <c r="BD486" s="66"/>
      <c r="BE486" s="66"/>
      <c r="BF486" s="66"/>
      <c r="BG486" s="66"/>
      <c r="BH486" s="66"/>
      <c r="BI486" s="66"/>
      <c r="BJ486" s="66"/>
      <c r="BK486" s="66"/>
      <c r="BL486" s="66"/>
      <c r="BM486" s="66"/>
      <c r="BN486" s="66"/>
      <c r="BO486" s="66"/>
      <c r="BP486" s="66"/>
      <c r="BQ486" s="66"/>
      <c r="BR486" s="129"/>
      <c r="BS486" s="66"/>
      <c r="BT486" s="66"/>
      <c r="BU486" s="66"/>
      <c r="BV486" s="66"/>
      <c r="BW486" s="66"/>
      <c r="BX486" s="66"/>
      <c r="BY486" s="66"/>
      <c r="BZ486" s="66"/>
      <c r="CA486" s="66"/>
      <c r="CB486" s="66"/>
      <c r="CC486" s="66"/>
      <c r="CD486" s="66"/>
      <c r="CE486" s="66"/>
      <c r="CF486" s="66"/>
      <c r="CG486" s="66"/>
      <c r="CH486" s="66"/>
      <c r="CI486" s="65"/>
    </row>
    <row r="487" spans="2:87" ht="30" customHeight="1">
      <c r="B487" s="195">
        <v>604</v>
      </c>
      <c r="C487" s="196">
        <v>44762</v>
      </c>
      <c r="D487" s="195" t="s">
        <v>134</v>
      </c>
      <c r="E487" s="195" t="s">
        <v>94</v>
      </c>
      <c r="F487" s="195" t="s">
        <v>97</v>
      </c>
      <c r="G487" s="195" t="s">
        <v>24</v>
      </c>
      <c r="H487" s="197" t="s">
        <v>83</v>
      </c>
      <c r="I487" s="207">
        <v>5</v>
      </c>
      <c r="J487" s="208">
        <v>5</v>
      </c>
      <c r="K487" s="208">
        <v>3</v>
      </c>
      <c r="L487" s="208">
        <v>4</v>
      </c>
      <c r="M487" s="208">
        <v>3</v>
      </c>
      <c r="N487" s="208">
        <v>3</v>
      </c>
      <c r="O487" s="207">
        <v>4</v>
      </c>
      <c r="P487" s="209">
        <v>4</v>
      </c>
      <c r="Q487" s="207">
        <v>5</v>
      </c>
      <c r="R487" s="209">
        <v>4</v>
      </c>
      <c r="S487" s="208">
        <v>5</v>
      </c>
      <c r="T487" s="208">
        <v>4</v>
      </c>
      <c r="U487" s="208">
        <v>4</v>
      </c>
      <c r="V487" s="210">
        <v>4</v>
      </c>
      <c r="W487" s="210">
        <v>5</v>
      </c>
      <c r="X487" s="64"/>
      <c r="Y487" s="64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66"/>
      <c r="AS487" s="66"/>
      <c r="AT487" s="66"/>
      <c r="AU487" s="66"/>
      <c r="AV487" s="66"/>
      <c r="AW487" s="66"/>
      <c r="AX487" s="66"/>
      <c r="AY487" s="66"/>
      <c r="AZ487" s="65"/>
      <c r="BA487" s="65"/>
      <c r="BB487" s="66"/>
      <c r="BC487" s="66"/>
      <c r="BD487" s="66"/>
      <c r="BE487" s="66"/>
      <c r="BF487" s="66"/>
      <c r="BG487" s="66"/>
      <c r="BH487" s="66"/>
      <c r="BI487" s="66"/>
      <c r="BJ487" s="66"/>
      <c r="BK487" s="66"/>
      <c r="BL487" s="66"/>
      <c r="BM487" s="66"/>
      <c r="BN487" s="66"/>
      <c r="BO487" s="66"/>
      <c r="BP487" s="66"/>
      <c r="BQ487" s="66"/>
      <c r="BR487" s="129"/>
      <c r="BS487" s="66"/>
      <c r="BT487" s="66"/>
      <c r="BU487" s="66"/>
      <c r="BV487" s="66"/>
      <c r="BW487" s="66"/>
      <c r="BX487" s="66"/>
      <c r="BY487" s="66"/>
      <c r="BZ487" s="66"/>
      <c r="CA487" s="66"/>
      <c r="CB487" s="66"/>
      <c r="CC487" s="66"/>
      <c r="CD487" s="66"/>
      <c r="CE487" s="66"/>
      <c r="CF487" s="66"/>
      <c r="CG487" s="66"/>
      <c r="CH487" s="66"/>
      <c r="CI487" s="65"/>
    </row>
    <row r="488" spans="2:87" ht="30" customHeight="1">
      <c r="B488" s="195">
        <v>606</v>
      </c>
      <c r="C488" s="196">
        <v>44762</v>
      </c>
      <c r="D488" s="195" t="s">
        <v>134</v>
      </c>
      <c r="E488" s="195" t="s">
        <v>94</v>
      </c>
      <c r="F488" s="195" t="s">
        <v>97</v>
      </c>
      <c r="G488" s="195" t="s">
        <v>25</v>
      </c>
      <c r="H488" s="197" t="s">
        <v>92</v>
      </c>
      <c r="I488" s="207">
        <v>3</v>
      </c>
      <c r="J488" s="208">
        <v>3</v>
      </c>
      <c r="K488" s="208">
        <v>4</v>
      </c>
      <c r="L488" s="208">
        <v>3</v>
      </c>
      <c r="M488" s="208">
        <v>3</v>
      </c>
      <c r="N488" s="208">
        <v>2</v>
      </c>
      <c r="O488" s="207"/>
      <c r="P488" s="209"/>
      <c r="Q488" s="207">
        <v>3</v>
      </c>
      <c r="R488" s="209">
        <v>3</v>
      </c>
      <c r="S488" s="208">
        <v>5</v>
      </c>
      <c r="T488" s="208">
        <v>4</v>
      </c>
      <c r="U488" s="208"/>
      <c r="V488" s="210">
        <v>4</v>
      </c>
      <c r="W488" s="210">
        <v>4</v>
      </c>
      <c r="X488" s="64"/>
      <c r="Y488" s="64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66"/>
      <c r="AS488" s="66"/>
      <c r="AT488" s="66"/>
      <c r="AU488" s="66"/>
      <c r="AV488" s="66"/>
      <c r="AW488" s="66"/>
      <c r="AX488" s="66"/>
      <c r="AY488" s="66"/>
      <c r="AZ488" s="65"/>
      <c r="BA488" s="65"/>
      <c r="BB488" s="66"/>
      <c r="BC488" s="66"/>
      <c r="BD488" s="66"/>
      <c r="BE488" s="66"/>
      <c r="BF488" s="66"/>
      <c r="BG488" s="66"/>
      <c r="BH488" s="66"/>
      <c r="BI488" s="66"/>
      <c r="BJ488" s="66"/>
      <c r="BK488" s="66"/>
      <c r="BL488" s="66"/>
      <c r="BM488" s="66"/>
      <c r="BN488" s="66"/>
      <c r="BO488" s="66"/>
      <c r="BP488" s="66"/>
      <c r="BQ488" s="66"/>
      <c r="BR488" s="129"/>
      <c r="BS488" s="66"/>
      <c r="BT488" s="66"/>
      <c r="BU488" s="66"/>
      <c r="BV488" s="66"/>
      <c r="BW488" s="66"/>
      <c r="BX488" s="66"/>
      <c r="BY488" s="66"/>
      <c r="BZ488" s="66"/>
      <c r="CA488" s="66"/>
      <c r="CB488" s="66"/>
      <c r="CC488" s="66"/>
      <c r="CD488" s="66"/>
      <c r="CE488" s="66"/>
      <c r="CF488" s="66"/>
      <c r="CG488" s="66"/>
      <c r="CH488" s="66"/>
      <c r="CI488" s="65"/>
    </row>
    <row r="489" spans="2:87" ht="30" customHeight="1">
      <c r="B489" s="195">
        <v>607</v>
      </c>
      <c r="C489" s="196">
        <v>44762</v>
      </c>
      <c r="D489" s="195" t="s">
        <v>133</v>
      </c>
      <c r="E489" s="195" t="s">
        <v>95</v>
      </c>
      <c r="F489" s="195" t="s">
        <v>96</v>
      </c>
      <c r="G489" s="195" t="s">
        <v>33</v>
      </c>
      <c r="H489" s="197" t="s">
        <v>57</v>
      </c>
      <c r="I489" s="207">
        <v>5</v>
      </c>
      <c r="J489" s="208">
        <v>5</v>
      </c>
      <c r="K489" s="208">
        <v>5</v>
      </c>
      <c r="L489" s="208">
        <v>5</v>
      </c>
      <c r="M489" s="208">
        <v>5</v>
      </c>
      <c r="N489" s="208">
        <v>3</v>
      </c>
      <c r="O489" s="207">
        <v>1</v>
      </c>
      <c r="P489" s="209">
        <v>5</v>
      </c>
      <c r="Q489" s="207">
        <v>4</v>
      </c>
      <c r="R489" s="209">
        <v>4</v>
      </c>
      <c r="S489" s="208">
        <v>4</v>
      </c>
      <c r="T489" s="208">
        <v>2</v>
      </c>
      <c r="U489" s="208">
        <v>2</v>
      </c>
      <c r="V489" s="210">
        <v>4</v>
      </c>
      <c r="W489" s="210">
        <v>5</v>
      </c>
      <c r="X489" s="64"/>
      <c r="Y489" s="64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66"/>
      <c r="AS489" s="66"/>
      <c r="AT489" s="66"/>
      <c r="AU489" s="66"/>
      <c r="AV489" s="66"/>
      <c r="AW489" s="66"/>
      <c r="AX489" s="66"/>
      <c r="AY489" s="66"/>
      <c r="AZ489" s="65"/>
      <c r="BA489" s="65"/>
      <c r="BB489" s="66"/>
      <c r="BC489" s="66"/>
      <c r="BD489" s="66"/>
      <c r="BE489" s="66"/>
      <c r="BF489" s="66"/>
      <c r="BG489" s="66"/>
      <c r="BH489" s="66"/>
      <c r="BI489" s="66"/>
      <c r="BJ489" s="66"/>
      <c r="BK489" s="66"/>
      <c r="BL489" s="66"/>
      <c r="BM489" s="66"/>
      <c r="BN489" s="66"/>
      <c r="BO489" s="66"/>
      <c r="BP489" s="66"/>
      <c r="BQ489" s="66"/>
      <c r="BR489" s="129"/>
      <c r="BS489" s="66"/>
      <c r="BT489" s="66"/>
      <c r="BU489" s="66"/>
      <c r="BV489" s="66"/>
      <c r="BW489" s="66"/>
      <c r="BX489" s="66"/>
      <c r="BY489" s="66"/>
      <c r="BZ489" s="66"/>
      <c r="CA489" s="66"/>
      <c r="CB489" s="66"/>
      <c r="CC489" s="66"/>
      <c r="CD489" s="66"/>
      <c r="CE489" s="66"/>
      <c r="CF489" s="66"/>
      <c r="CG489" s="66"/>
      <c r="CH489" s="66"/>
      <c r="CI489" s="65"/>
    </row>
    <row r="490" spans="2:87" ht="30" customHeight="1">
      <c r="B490" s="195">
        <v>608</v>
      </c>
      <c r="C490" s="196">
        <v>44762</v>
      </c>
      <c r="D490" s="195" t="s">
        <v>134</v>
      </c>
      <c r="E490" s="195" t="s">
        <v>95</v>
      </c>
      <c r="F490" s="195" t="s">
        <v>97</v>
      </c>
      <c r="G490" s="195" t="s">
        <v>35</v>
      </c>
      <c r="H490" s="197" t="s">
        <v>56</v>
      </c>
      <c r="I490" s="207">
        <v>4</v>
      </c>
      <c r="J490" s="208">
        <v>4</v>
      </c>
      <c r="K490" s="208"/>
      <c r="L490" s="208">
        <v>3</v>
      </c>
      <c r="M490" s="208">
        <v>3</v>
      </c>
      <c r="N490" s="208">
        <v>2</v>
      </c>
      <c r="O490" s="207">
        <v>3</v>
      </c>
      <c r="P490" s="209">
        <v>3</v>
      </c>
      <c r="Q490" s="207">
        <v>4</v>
      </c>
      <c r="R490" s="209">
        <v>5</v>
      </c>
      <c r="S490" s="208"/>
      <c r="T490" s="208">
        <v>5</v>
      </c>
      <c r="U490" s="208">
        <v>5</v>
      </c>
      <c r="V490" s="210">
        <v>2</v>
      </c>
      <c r="W490" s="210">
        <v>5</v>
      </c>
      <c r="X490" s="64"/>
      <c r="Y490" s="64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66"/>
      <c r="AS490" s="66"/>
      <c r="AT490" s="66"/>
      <c r="AU490" s="66"/>
      <c r="AV490" s="66"/>
      <c r="AW490" s="66"/>
      <c r="AX490" s="66"/>
      <c r="AY490" s="66"/>
      <c r="AZ490" s="65"/>
      <c r="BA490" s="65"/>
      <c r="BB490" s="66"/>
      <c r="BC490" s="66"/>
      <c r="BD490" s="66"/>
      <c r="BE490" s="66"/>
      <c r="BF490" s="66"/>
      <c r="BG490" s="66"/>
      <c r="BH490" s="66"/>
      <c r="BI490" s="66"/>
      <c r="BJ490" s="66"/>
      <c r="BK490" s="66"/>
      <c r="BL490" s="66"/>
      <c r="BM490" s="66"/>
      <c r="BN490" s="66"/>
      <c r="BO490" s="66"/>
      <c r="BP490" s="66"/>
      <c r="BQ490" s="66"/>
      <c r="BR490" s="129"/>
      <c r="BS490" s="66"/>
      <c r="BT490" s="66"/>
      <c r="BU490" s="66"/>
      <c r="BV490" s="66"/>
      <c r="BW490" s="66"/>
      <c r="BX490" s="66"/>
      <c r="BY490" s="66"/>
      <c r="BZ490" s="66"/>
      <c r="CA490" s="66"/>
      <c r="CB490" s="66"/>
      <c r="CC490" s="66"/>
      <c r="CD490" s="66"/>
      <c r="CE490" s="66"/>
      <c r="CF490" s="66"/>
      <c r="CG490" s="66"/>
      <c r="CH490" s="66"/>
      <c r="CI490" s="65"/>
    </row>
    <row r="491" spans="2:87" ht="30" customHeight="1">
      <c r="B491" s="195">
        <v>609</v>
      </c>
      <c r="C491" s="196">
        <v>44763</v>
      </c>
      <c r="D491" s="195" t="s">
        <v>134</v>
      </c>
      <c r="E491" s="195" t="s">
        <v>95</v>
      </c>
      <c r="F491" s="195" t="s">
        <v>97</v>
      </c>
      <c r="G491" s="195" t="s">
        <v>21</v>
      </c>
      <c r="H491" s="197" t="s">
        <v>62</v>
      </c>
      <c r="I491" s="207">
        <v>5</v>
      </c>
      <c r="J491" s="208">
        <v>4</v>
      </c>
      <c r="K491" s="208">
        <v>4</v>
      </c>
      <c r="L491" s="208">
        <v>5</v>
      </c>
      <c r="M491" s="208">
        <v>5</v>
      </c>
      <c r="N491" s="208">
        <v>4</v>
      </c>
      <c r="O491" s="207">
        <v>4</v>
      </c>
      <c r="P491" s="209">
        <v>5</v>
      </c>
      <c r="Q491" s="207">
        <v>5</v>
      </c>
      <c r="R491" s="209">
        <v>4</v>
      </c>
      <c r="S491" s="208">
        <v>4</v>
      </c>
      <c r="T491" s="208">
        <v>4</v>
      </c>
      <c r="U491" s="208">
        <v>4</v>
      </c>
      <c r="V491" s="210">
        <v>4</v>
      </c>
      <c r="W491" s="210">
        <v>4</v>
      </c>
      <c r="X491" s="64"/>
      <c r="Y491" s="64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66"/>
      <c r="AS491" s="66"/>
      <c r="AT491" s="66"/>
      <c r="AU491" s="66"/>
      <c r="AV491" s="66"/>
      <c r="AW491" s="66"/>
      <c r="AX491" s="66"/>
      <c r="AY491" s="66"/>
      <c r="AZ491" s="65"/>
      <c r="BA491" s="65"/>
      <c r="BB491" s="66"/>
      <c r="BC491" s="66"/>
      <c r="BD491" s="66"/>
      <c r="BE491" s="66"/>
      <c r="BF491" s="66"/>
      <c r="BG491" s="66"/>
      <c r="BH491" s="66"/>
      <c r="BI491" s="66"/>
      <c r="BJ491" s="66"/>
      <c r="BK491" s="66"/>
      <c r="BL491" s="66"/>
      <c r="BM491" s="66"/>
      <c r="BN491" s="66"/>
      <c r="BO491" s="66"/>
      <c r="BP491" s="66"/>
      <c r="BQ491" s="66"/>
      <c r="BR491" s="129"/>
      <c r="BS491" s="66"/>
      <c r="BT491" s="66"/>
      <c r="BU491" s="66"/>
      <c r="BV491" s="66"/>
      <c r="BW491" s="66"/>
      <c r="BX491" s="66"/>
      <c r="BY491" s="66"/>
      <c r="BZ491" s="66"/>
      <c r="CA491" s="66"/>
      <c r="CB491" s="66"/>
      <c r="CC491" s="66"/>
      <c r="CD491" s="66"/>
      <c r="CE491" s="66"/>
      <c r="CF491" s="66"/>
      <c r="CG491" s="66"/>
      <c r="CH491" s="66"/>
      <c r="CI491" s="65"/>
    </row>
    <row r="492" spans="2:87" ht="30" customHeight="1">
      <c r="B492" s="195">
        <v>610</v>
      </c>
      <c r="C492" s="196">
        <v>44763</v>
      </c>
      <c r="D492" s="195" t="s">
        <v>134</v>
      </c>
      <c r="E492" s="195" t="s">
        <v>95</v>
      </c>
      <c r="F492" s="195" t="s">
        <v>98</v>
      </c>
      <c r="G492" s="195" t="s">
        <v>159</v>
      </c>
      <c r="H492" s="197" t="s">
        <v>64</v>
      </c>
      <c r="I492" s="207">
        <v>4</v>
      </c>
      <c r="J492" s="208">
        <v>4</v>
      </c>
      <c r="K492" s="208">
        <v>3</v>
      </c>
      <c r="L492" s="208">
        <v>5</v>
      </c>
      <c r="M492" s="208">
        <v>4</v>
      </c>
      <c r="N492" s="208">
        <v>3</v>
      </c>
      <c r="O492" s="207">
        <v>4</v>
      </c>
      <c r="P492" s="209">
        <v>5</v>
      </c>
      <c r="Q492" s="207">
        <v>5</v>
      </c>
      <c r="R492" s="209">
        <v>2</v>
      </c>
      <c r="S492" s="208">
        <v>4</v>
      </c>
      <c r="T492" s="208">
        <v>5</v>
      </c>
      <c r="U492" s="208">
        <v>5</v>
      </c>
      <c r="V492" s="210">
        <v>4</v>
      </c>
      <c r="W492" s="210">
        <v>5</v>
      </c>
      <c r="X492" s="64"/>
      <c r="Y492" s="64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66"/>
      <c r="AS492" s="66"/>
      <c r="AT492" s="66"/>
      <c r="AU492" s="66"/>
      <c r="AV492" s="66"/>
      <c r="AW492" s="66"/>
      <c r="AX492" s="66"/>
      <c r="AY492" s="66"/>
      <c r="AZ492" s="65"/>
      <c r="BA492" s="65"/>
      <c r="BB492" s="66"/>
      <c r="BC492" s="66"/>
      <c r="BD492" s="66"/>
      <c r="BE492" s="66"/>
      <c r="BF492" s="66"/>
      <c r="BG492" s="66"/>
      <c r="BH492" s="66"/>
      <c r="BI492" s="66"/>
      <c r="BJ492" s="66"/>
      <c r="BK492" s="66"/>
      <c r="BL492" s="66"/>
      <c r="BM492" s="66"/>
      <c r="BN492" s="66"/>
      <c r="BO492" s="66"/>
      <c r="BP492" s="66"/>
      <c r="BQ492" s="66"/>
      <c r="BR492" s="129"/>
      <c r="BS492" s="66"/>
      <c r="BT492" s="66"/>
      <c r="BU492" s="66"/>
      <c r="BV492" s="66"/>
      <c r="BW492" s="66"/>
      <c r="BX492" s="66"/>
      <c r="BY492" s="66"/>
      <c r="BZ492" s="66"/>
      <c r="CA492" s="66"/>
      <c r="CB492" s="66"/>
      <c r="CC492" s="66"/>
      <c r="CD492" s="66"/>
      <c r="CE492" s="66"/>
      <c r="CF492" s="66"/>
      <c r="CG492" s="66"/>
      <c r="CH492" s="66"/>
      <c r="CI492" s="65"/>
    </row>
    <row r="493" spans="2:87" ht="30" customHeight="1">
      <c r="B493" s="195">
        <v>611</v>
      </c>
      <c r="C493" s="196">
        <v>44763</v>
      </c>
      <c r="D493" s="195" t="s">
        <v>134</v>
      </c>
      <c r="E493" s="195" t="s">
        <v>95</v>
      </c>
      <c r="F493" s="195" t="s">
        <v>97</v>
      </c>
      <c r="G493" s="195" t="s">
        <v>47</v>
      </c>
      <c r="H493" s="197" t="s">
        <v>65</v>
      </c>
      <c r="I493" s="207">
        <v>5</v>
      </c>
      <c r="J493" s="208">
        <v>5</v>
      </c>
      <c r="K493" s="208">
        <v>4</v>
      </c>
      <c r="L493" s="208">
        <v>5</v>
      </c>
      <c r="M493" s="208">
        <v>5</v>
      </c>
      <c r="N493" s="208">
        <v>4</v>
      </c>
      <c r="O493" s="207">
        <v>5</v>
      </c>
      <c r="P493" s="209">
        <v>5</v>
      </c>
      <c r="Q493" s="207">
        <v>5</v>
      </c>
      <c r="R493" s="209">
        <v>5</v>
      </c>
      <c r="S493" s="208">
        <v>5</v>
      </c>
      <c r="T493" s="208">
        <v>5</v>
      </c>
      <c r="U493" s="208">
        <v>5</v>
      </c>
      <c r="V493" s="210">
        <v>5</v>
      </c>
      <c r="W493" s="210">
        <v>5</v>
      </c>
      <c r="X493" s="64"/>
      <c r="Y493" s="64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66"/>
      <c r="AS493" s="66"/>
      <c r="AT493" s="66"/>
      <c r="AU493" s="66"/>
      <c r="AV493" s="66"/>
      <c r="AW493" s="66"/>
      <c r="AX493" s="66"/>
      <c r="AY493" s="66"/>
      <c r="AZ493" s="65"/>
      <c r="BA493" s="65"/>
      <c r="BB493" s="66"/>
      <c r="BC493" s="66"/>
      <c r="BD493" s="66"/>
      <c r="BE493" s="66"/>
      <c r="BF493" s="66"/>
      <c r="BG493" s="66"/>
      <c r="BH493" s="66"/>
      <c r="BI493" s="66"/>
      <c r="BJ493" s="66"/>
      <c r="BK493" s="66"/>
      <c r="BL493" s="66"/>
      <c r="BM493" s="66"/>
      <c r="BN493" s="66"/>
      <c r="BO493" s="66"/>
      <c r="BP493" s="66"/>
      <c r="BQ493" s="66"/>
      <c r="BR493" s="129"/>
      <c r="BS493" s="66"/>
      <c r="BT493" s="66"/>
      <c r="BU493" s="66"/>
      <c r="BV493" s="66"/>
      <c r="BW493" s="66"/>
      <c r="BX493" s="66"/>
      <c r="BY493" s="66"/>
      <c r="BZ493" s="66"/>
      <c r="CA493" s="66"/>
      <c r="CB493" s="66"/>
      <c r="CC493" s="66"/>
      <c r="CD493" s="66"/>
      <c r="CE493" s="66"/>
      <c r="CF493" s="66"/>
      <c r="CG493" s="66"/>
      <c r="CH493" s="66"/>
      <c r="CI493" s="65"/>
    </row>
    <row r="494" spans="2:87" ht="30" customHeight="1">
      <c r="B494" s="195">
        <v>612</v>
      </c>
      <c r="C494" s="196">
        <v>44763</v>
      </c>
      <c r="D494" s="195" t="s">
        <v>134</v>
      </c>
      <c r="E494" s="195" t="s">
        <v>94</v>
      </c>
      <c r="F494" s="195" t="s">
        <v>97</v>
      </c>
      <c r="G494" s="195" t="s">
        <v>42</v>
      </c>
      <c r="H494" s="197" t="s">
        <v>58</v>
      </c>
      <c r="I494" s="207">
        <v>4</v>
      </c>
      <c r="J494" s="208">
        <v>4</v>
      </c>
      <c r="K494" s="208">
        <v>4</v>
      </c>
      <c r="L494" s="208">
        <v>4</v>
      </c>
      <c r="M494" s="208">
        <v>4</v>
      </c>
      <c r="N494" s="208">
        <v>4</v>
      </c>
      <c r="O494" s="207">
        <v>4</v>
      </c>
      <c r="P494" s="209">
        <v>4</v>
      </c>
      <c r="Q494" s="207">
        <v>5</v>
      </c>
      <c r="R494" s="209">
        <v>5</v>
      </c>
      <c r="S494" s="208">
        <v>5</v>
      </c>
      <c r="T494" s="208">
        <v>5</v>
      </c>
      <c r="U494" s="208">
        <v>4</v>
      </c>
      <c r="V494" s="210">
        <v>5</v>
      </c>
      <c r="W494" s="210">
        <v>4</v>
      </c>
      <c r="X494" s="64"/>
      <c r="Y494" s="64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66"/>
      <c r="AS494" s="66"/>
      <c r="AT494" s="66"/>
      <c r="AU494" s="66"/>
      <c r="AV494" s="66"/>
      <c r="AW494" s="66"/>
      <c r="AX494" s="66"/>
      <c r="AY494" s="66"/>
      <c r="AZ494" s="65"/>
      <c r="BA494" s="65"/>
      <c r="BB494" s="66"/>
      <c r="BC494" s="66"/>
      <c r="BD494" s="66"/>
      <c r="BE494" s="66"/>
      <c r="BF494" s="66"/>
      <c r="BG494" s="66"/>
      <c r="BH494" s="66"/>
      <c r="BI494" s="66"/>
      <c r="BJ494" s="66"/>
      <c r="BK494" s="66"/>
      <c r="BL494" s="66"/>
      <c r="BM494" s="66"/>
      <c r="BN494" s="66"/>
      <c r="BO494" s="66"/>
      <c r="BP494" s="66"/>
      <c r="BQ494" s="66"/>
      <c r="BR494" s="129"/>
      <c r="BS494" s="66"/>
      <c r="BT494" s="66"/>
      <c r="BU494" s="66"/>
      <c r="BV494" s="66"/>
      <c r="BW494" s="66"/>
      <c r="BX494" s="66"/>
      <c r="BY494" s="66"/>
      <c r="BZ494" s="66"/>
      <c r="CA494" s="66"/>
      <c r="CB494" s="66"/>
      <c r="CC494" s="66"/>
      <c r="CD494" s="66"/>
      <c r="CE494" s="66"/>
      <c r="CF494" s="66"/>
      <c r="CG494" s="66"/>
      <c r="CH494" s="66"/>
      <c r="CI494" s="65"/>
    </row>
    <row r="495" spans="2:87" ht="30" customHeight="1">
      <c r="B495" s="195">
        <v>613</v>
      </c>
      <c r="C495" s="196">
        <v>44763</v>
      </c>
      <c r="D495" s="195" t="s">
        <v>134</v>
      </c>
      <c r="E495" s="195" t="s">
        <v>95</v>
      </c>
      <c r="F495" s="195" t="s">
        <v>96</v>
      </c>
      <c r="G495" s="195" t="s">
        <v>24</v>
      </c>
      <c r="H495" s="197" t="s">
        <v>83</v>
      </c>
      <c r="I495" s="207">
        <v>5</v>
      </c>
      <c r="J495" s="208">
        <v>5</v>
      </c>
      <c r="K495" s="208">
        <v>5</v>
      </c>
      <c r="L495" s="208">
        <v>5</v>
      </c>
      <c r="M495" s="208">
        <v>5</v>
      </c>
      <c r="N495" s="208">
        <v>5</v>
      </c>
      <c r="O495" s="207">
        <v>5</v>
      </c>
      <c r="P495" s="209">
        <v>5</v>
      </c>
      <c r="Q495" s="207">
        <v>5</v>
      </c>
      <c r="R495" s="209">
        <v>5</v>
      </c>
      <c r="S495" s="208">
        <v>5</v>
      </c>
      <c r="T495" s="208">
        <v>5</v>
      </c>
      <c r="U495" s="208">
        <v>5</v>
      </c>
      <c r="V495" s="210">
        <v>5</v>
      </c>
      <c r="W495" s="210">
        <v>5</v>
      </c>
      <c r="X495" s="64"/>
      <c r="Y495" s="64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66"/>
      <c r="AS495" s="66"/>
      <c r="AT495" s="66"/>
      <c r="AU495" s="66"/>
      <c r="AV495" s="66"/>
      <c r="AW495" s="66"/>
      <c r="AX495" s="66"/>
      <c r="AY495" s="66"/>
      <c r="AZ495" s="65"/>
      <c r="BA495" s="65"/>
      <c r="BB495" s="66"/>
      <c r="BC495" s="66"/>
      <c r="BD495" s="66"/>
      <c r="BE495" s="66"/>
      <c r="BF495" s="66"/>
      <c r="BG495" s="66"/>
      <c r="BH495" s="66"/>
      <c r="BI495" s="66"/>
      <c r="BJ495" s="66"/>
      <c r="BK495" s="66"/>
      <c r="BL495" s="66"/>
      <c r="BM495" s="66"/>
      <c r="BN495" s="66"/>
      <c r="BO495" s="66"/>
      <c r="BP495" s="66"/>
      <c r="BQ495" s="66"/>
      <c r="BR495" s="129"/>
      <c r="BS495" s="66"/>
      <c r="BT495" s="66"/>
      <c r="BU495" s="66"/>
      <c r="BV495" s="66"/>
      <c r="BW495" s="66"/>
      <c r="BX495" s="66"/>
      <c r="BY495" s="66"/>
      <c r="BZ495" s="66"/>
      <c r="CA495" s="66"/>
      <c r="CB495" s="66"/>
      <c r="CC495" s="66"/>
      <c r="CD495" s="66"/>
      <c r="CE495" s="66"/>
      <c r="CF495" s="66"/>
      <c r="CG495" s="66"/>
      <c r="CH495" s="66"/>
      <c r="CI495" s="65"/>
    </row>
    <row r="496" spans="2:87" ht="30" customHeight="1">
      <c r="B496" s="195">
        <v>615</v>
      </c>
      <c r="C496" s="196">
        <v>44763</v>
      </c>
      <c r="D496" s="195" t="s">
        <v>134</v>
      </c>
      <c r="E496" s="195" t="s">
        <v>95</v>
      </c>
      <c r="F496" s="195" t="s">
        <v>97</v>
      </c>
      <c r="G496" s="195" t="s">
        <v>159</v>
      </c>
      <c r="H496" s="197" t="s">
        <v>64</v>
      </c>
      <c r="I496" s="207">
        <v>2</v>
      </c>
      <c r="J496" s="208"/>
      <c r="K496" s="208"/>
      <c r="L496" s="208">
        <v>3</v>
      </c>
      <c r="M496" s="208">
        <v>4</v>
      </c>
      <c r="N496" s="208"/>
      <c r="O496" s="207">
        <v>3</v>
      </c>
      <c r="P496" s="209">
        <v>3</v>
      </c>
      <c r="Q496" s="207">
        <v>4</v>
      </c>
      <c r="R496" s="209">
        <v>2</v>
      </c>
      <c r="S496" s="208">
        <v>3</v>
      </c>
      <c r="T496" s="208">
        <v>3</v>
      </c>
      <c r="U496" s="208">
        <v>3</v>
      </c>
      <c r="V496" s="210">
        <v>4</v>
      </c>
      <c r="W496" s="210">
        <v>3</v>
      </c>
      <c r="X496" s="64"/>
      <c r="Y496" s="64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66"/>
      <c r="AS496" s="66"/>
      <c r="AT496" s="66"/>
      <c r="AU496" s="66"/>
      <c r="AV496" s="66"/>
      <c r="AW496" s="66"/>
      <c r="AX496" s="66"/>
      <c r="AY496" s="66"/>
      <c r="AZ496" s="65"/>
      <c r="BA496" s="65"/>
      <c r="BB496" s="66"/>
      <c r="BC496" s="66"/>
      <c r="BD496" s="66"/>
      <c r="BE496" s="66"/>
      <c r="BF496" s="66"/>
      <c r="BG496" s="66"/>
      <c r="BH496" s="66"/>
      <c r="BI496" s="66"/>
      <c r="BJ496" s="66"/>
      <c r="BK496" s="66"/>
      <c r="BL496" s="66"/>
      <c r="BM496" s="66"/>
      <c r="BN496" s="66"/>
      <c r="BO496" s="66"/>
      <c r="BP496" s="66"/>
      <c r="BQ496" s="66"/>
      <c r="BR496" s="129"/>
      <c r="BS496" s="66"/>
      <c r="BT496" s="66"/>
      <c r="BU496" s="66"/>
      <c r="BV496" s="66"/>
      <c r="BW496" s="66"/>
      <c r="BX496" s="66"/>
      <c r="BY496" s="66"/>
      <c r="BZ496" s="66"/>
      <c r="CA496" s="66"/>
      <c r="CB496" s="66"/>
      <c r="CC496" s="66"/>
      <c r="CD496" s="66"/>
      <c r="CE496" s="66"/>
      <c r="CF496" s="66"/>
      <c r="CG496" s="66"/>
      <c r="CH496" s="66"/>
      <c r="CI496" s="65"/>
    </row>
    <row r="497" spans="2:87" ht="30" customHeight="1">
      <c r="B497" s="195">
        <v>616</v>
      </c>
      <c r="C497" s="196">
        <v>44763</v>
      </c>
      <c r="D497" s="195" t="s">
        <v>134</v>
      </c>
      <c r="E497" s="195" t="s">
        <v>93</v>
      </c>
      <c r="F497" s="195" t="s">
        <v>96</v>
      </c>
      <c r="G497" s="195" t="s">
        <v>39</v>
      </c>
      <c r="H497" s="197" t="s">
        <v>74</v>
      </c>
      <c r="I497" s="207">
        <v>5</v>
      </c>
      <c r="J497" s="208">
        <v>4</v>
      </c>
      <c r="K497" s="208">
        <v>3</v>
      </c>
      <c r="L497" s="208">
        <v>4</v>
      </c>
      <c r="M497" s="208">
        <v>4</v>
      </c>
      <c r="N497" s="208">
        <v>4</v>
      </c>
      <c r="O497" s="207">
        <v>5</v>
      </c>
      <c r="P497" s="209">
        <v>5</v>
      </c>
      <c r="Q497" s="207">
        <v>4</v>
      </c>
      <c r="R497" s="209">
        <v>1</v>
      </c>
      <c r="S497" s="208">
        <v>5</v>
      </c>
      <c r="T497" s="208">
        <v>5</v>
      </c>
      <c r="U497" s="208">
        <v>5</v>
      </c>
      <c r="V497" s="210">
        <v>4</v>
      </c>
      <c r="W497" s="210"/>
      <c r="X497" s="64"/>
      <c r="Y497" s="64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66"/>
      <c r="AS497" s="66"/>
      <c r="AT497" s="66"/>
      <c r="AU497" s="66"/>
      <c r="AV497" s="66"/>
      <c r="AW497" s="66"/>
      <c r="AX497" s="66"/>
      <c r="AY497" s="66"/>
      <c r="AZ497" s="65"/>
      <c r="BA497" s="65"/>
      <c r="BB497" s="66"/>
      <c r="BC497" s="66"/>
      <c r="BD497" s="66"/>
      <c r="BE497" s="66"/>
      <c r="BF497" s="66"/>
      <c r="BG497" s="66"/>
      <c r="BH497" s="66"/>
      <c r="BI497" s="66"/>
      <c r="BJ497" s="66"/>
      <c r="BK497" s="66"/>
      <c r="BL497" s="66"/>
      <c r="BM497" s="66"/>
      <c r="BN497" s="66"/>
      <c r="BO497" s="66"/>
      <c r="BP497" s="66"/>
      <c r="BQ497" s="66"/>
      <c r="BR497" s="129"/>
      <c r="BS497" s="66"/>
      <c r="BT497" s="66"/>
      <c r="BU497" s="66"/>
      <c r="BV497" s="66"/>
      <c r="BW497" s="66"/>
      <c r="BX497" s="66"/>
      <c r="BY497" s="66"/>
      <c r="BZ497" s="66"/>
      <c r="CA497" s="66"/>
      <c r="CB497" s="66"/>
      <c r="CC497" s="66"/>
      <c r="CD497" s="66"/>
      <c r="CE497" s="66"/>
      <c r="CF497" s="66"/>
      <c r="CG497" s="66"/>
      <c r="CH497" s="66"/>
      <c r="CI497" s="65"/>
    </row>
    <row r="498" spans="2:87" ht="30" customHeight="1">
      <c r="B498" s="195">
        <v>618</v>
      </c>
      <c r="C498" s="196">
        <v>44764</v>
      </c>
      <c r="D498" s="195" t="s">
        <v>134</v>
      </c>
      <c r="E498" s="195" t="s">
        <v>94</v>
      </c>
      <c r="F498" s="195" t="s">
        <v>97</v>
      </c>
      <c r="G498" s="195" t="s">
        <v>41</v>
      </c>
      <c r="H498" s="197" t="s">
        <v>78</v>
      </c>
      <c r="I498" s="207">
        <v>5</v>
      </c>
      <c r="J498" s="208">
        <v>5</v>
      </c>
      <c r="K498" s="208">
        <v>5</v>
      </c>
      <c r="L498" s="208">
        <v>5</v>
      </c>
      <c r="M498" s="208">
        <v>5</v>
      </c>
      <c r="N498" s="208">
        <v>5</v>
      </c>
      <c r="O498" s="207">
        <v>5</v>
      </c>
      <c r="P498" s="209">
        <v>5</v>
      </c>
      <c r="Q498" s="207">
        <v>5</v>
      </c>
      <c r="R498" s="209">
        <v>5</v>
      </c>
      <c r="S498" s="208">
        <v>5</v>
      </c>
      <c r="T498" s="208">
        <v>5</v>
      </c>
      <c r="U498" s="208">
        <v>5</v>
      </c>
      <c r="V498" s="210">
        <v>5</v>
      </c>
      <c r="W498" s="210">
        <v>5</v>
      </c>
      <c r="X498" s="64"/>
      <c r="Y498" s="64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66"/>
      <c r="AS498" s="66"/>
      <c r="AT498" s="66"/>
      <c r="AU498" s="66"/>
      <c r="AV498" s="66"/>
      <c r="AW498" s="66"/>
      <c r="AX498" s="66"/>
      <c r="AY498" s="66"/>
      <c r="AZ498" s="65"/>
      <c r="BA498" s="65"/>
      <c r="BB498" s="66"/>
      <c r="BC498" s="66"/>
      <c r="BD498" s="66"/>
      <c r="BE498" s="66"/>
      <c r="BF498" s="66"/>
      <c r="BG498" s="66"/>
      <c r="BH498" s="66"/>
      <c r="BI498" s="66"/>
      <c r="BJ498" s="66"/>
      <c r="BK498" s="66"/>
      <c r="BL498" s="66"/>
      <c r="BM498" s="66"/>
      <c r="BN498" s="66"/>
      <c r="BO498" s="66"/>
      <c r="BP498" s="66"/>
      <c r="BQ498" s="66"/>
      <c r="BR498" s="129"/>
      <c r="BS498" s="66"/>
      <c r="BT498" s="66"/>
      <c r="BU498" s="66"/>
      <c r="BV498" s="66"/>
      <c r="BW498" s="66"/>
      <c r="BX498" s="66"/>
      <c r="BY498" s="66"/>
      <c r="BZ498" s="66"/>
      <c r="CA498" s="66"/>
      <c r="CB498" s="66"/>
      <c r="CC498" s="66"/>
      <c r="CD498" s="66"/>
      <c r="CE498" s="66"/>
      <c r="CF498" s="66"/>
      <c r="CG498" s="66"/>
      <c r="CH498" s="66"/>
      <c r="CI498" s="65"/>
    </row>
    <row r="499" spans="2:87" ht="30" customHeight="1">
      <c r="B499" s="195">
        <v>619</v>
      </c>
      <c r="C499" s="196">
        <v>44764</v>
      </c>
      <c r="D499" s="195" t="s">
        <v>134</v>
      </c>
      <c r="E499" s="195" t="s">
        <v>94</v>
      </c>
      <c r="F499" s="195" t="s">
        <v>96</v>
      </c>
      <c r="G499" s="195" t="s">
        <v>136</v>
      </c>
      <c r="H499" s="197" t="s">
        <v>85</v>
      </c>
      <c r="I499" s="207">
        <v>5</v>
      </c>
      <c r="J499" s="208">
        <v>5</v>
      </c>
      <c r="K499" s="208">
        <v>3</v>
      </c>
      <c r="L499" s="208">
        <v>5</v>
      </c>
      <c r="M499" s="208">
        <v>5</v>
      </c>
      <c r="N499" s="208">
        <v>5</v>
      </c>
      <c r="O499" s="207">
        <v>5</v>
      </c>
      <c r="P499" s="209">
        <v>3</v>
      </c>
      <c r="Q499" s="207">
        <v>5</v>
      </c>
      <c r="R499" s="209">
        <v>5</v>
      </c>
      <c r="S499" s="208">
        <v>5</v>
      </c>
      <c r="T499" s="208">
        <v>5</v>
      </c>
      <c r="U499" s="208">
        <v>5</v>
      </c>
      <c r="V499" s="210">
        <v>5</v>
      </c>
      <c r="W499" s="210">
        <v>5</v>
      </c>
      <c r="X499" s="64"/>
      <c r="Y499" s="64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66"/>
      <c r="AS499" s="66"/>
      <c r="AT499" s="66"/>
      <c r="AU499" s="66"/>
      <c r="AV499" s="66"/>
      <c r="AW499" s="66"/>
      <c r="AX499" s="66"/>
      <c r="AY499" s="66"/>
      <c r="AZ499" s="65"/>
      <c r="BA499" s="65"/>
      <c r="BB499" s="66"/>
      <c r="BC499" s="66"/>
      <c r="BD499" s="66"/>
      <c r="BE499" s="66"/>
      <c r="BF499" s="66"/>
      <c r="BG499" s="66"/>
      <c r="BH499" s="66"/>
      <c r="BI499" s="66"/>
      <c r="BJ499" s="66"/>
      <c r="BK499" s="66"/>
      <c r="BL499" s="66"/>
      <c r="BM499" s="66"/>
      <c r="BN499" s="66"/>
      <c r="BO499" s="66"/>
      <c r="BP499" s="66"/>
      <c r="BQ499" s="66"/>
      <c r="BR499" s="129"/>
      <c r="BS499" s="66"/>
      <c r="BT499" s="66"/>
      <c r="BU499" s="66"/>
      <c r="BV499" s="66"/>
      <c r="BW499" s="66"/>
      <c r="BX499" s="66"/>
      <c r="BY499" s="66"/>
      <c r="BZ499" s="66"/>
      <c r="CA499" s="66"/>
      <c r="CB499" s="66"/>
      <c r="CC499" s="66"/>
      <c r="CD499" s="66"/>
      <c r="CE499" s="66"/>
      <c r="CF499" s="66"/>
      <c r="CG499" s="66"/>
      <c r="CH499" s="66"/>
      <c r="CI499" s="65"/>
    </row>
    <row r="500" spans="2:87" ht="30" customHeight="1">
      <c r="B500" s="195">
        <v>620</v>
      </c>
      <c r="C500" s="196">
        <v>44764</v>
      </c>
      <c r="D500" s="195" t="s">
        <v>134</v>
      </c>
      <c r="E500" s="195" t="s">
        <v>95</v>
      </c>
      <c r="F500" s="195" t="s">
        <v>97</v>
      </c>
      <c r="G500" s="195" t="s">
        <v>34</v>
      </c>
      <c r="H500" s="197" t="s">
        <v>72</v>
      </c>
      <c r="I500" s="207">
        <v>3</v>
      </c>
      <c r="J500" s="208">
        <v>5</v>
      </c>
      <c r="K500" s="208">
        <v>4</v>
      </c>
      <c r="L500" s="208">
        <v>4</v>
      </c>
      <c r="M500" s="208">
        <v>4</v>
      </c>
      <c r="N500" s="208">
        <v>4</v>
      </c>
      <c r="O500" s="207">
        <v>3</v>
      </c>
      <c r="P500" s="209">
        <v>5</v>
      </c>
      <c r="Q500" s="207">
        <v>4</v>
      </c>
      <c r="R500" s="209">
        <v>4</v>
      </c>
      <c r="S500" s="208"/>
      <c r="T500" s="208">
        <v>4</v>
      </c>
      <c r="U500" s="208">
        <v>4</v>
      </c>
      <c r="V500" s="210">
        <v>4</v>
      </c>
      <c r="W500" s="210"/>
      <c r="X500" s="64"/>
      <c r="Y500" s="64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66"/>
      <c r="AS500" s="66"/>
      <c r="AT500" s="66"/>
      <c r="AU500" s="66"/>
      <c r="AV500" s="66"/>
      <c r="AW500" s="66"/>
      <c r="AX500" s="66"/>
      <c r="AY500" s="66"/>
      <c r="AZ500" s="65"/>
      <c r="BA500" s="65"/>
      <c r="BB500" s="66"/>
      <c r="BC500" s="66"/>
      <c r="BD500" s="66"/>
      <c r="BE500" s="66"/>
      <c r="BF500" s="66"/>
      <c r="BG500" s="66"/>
      <c r="BH500" s="66"/>
      <c r="BI500" s="66"/>
      <c r="BJ500" s="66"/>
      <c r="BK500" s="66"/>
      <c r="BL500" s="66"/>
      <c r="BM500" s="66"/>
      <c r="BN500" s="66"/>
      <c r="BO500" s="66"/>
      <c r="BP500" s="66"/>
      <c r="BQ500" s="66"/>
      <c r="BR500" s="129"/>
      <c r="BS500" s="66"/>
      <c r="BT500" s="66"/>
      <c r="BU500" s="66"/>
      <c r="BV500" s="66"/>
      <c r="BW500" s="66"/>
      <c r="BX500" s="66"/>
      <c r="BY500" s="66"/>
      <c r="BZ500" s="66"/>
      <c r="CA500" s="66"/>
      <c r="CB500" s="66"/>
      <c r="CC500" s="66"/>
      <c r="CD500" s="66"/>
      <c r="CE500" s="66"/>
      <c r="CF500" s="66"/>
      <c r="CG500" s="66"/>
      <c r="CH500" s="66"/>
      <c r="CI500" s="65"/>
    </row>
    <row r="501" spans="2:87" ht="30" customHeight="1">
      <c r="B501" s="195">
        <v>621</v>
      </c>
      <c r="C501" s="196">
        <v>44768</v>
      </c>
      <c r="D501" s="195" t="s">
        <v>134</v>
      </c>
      <c r="E501" s="195" t="s">
        <v>95</v>
      </c>
      <c r="F501" s="195" t="s">
        <v>97</v>
      </c>
      <c r="G501" s="195" t="s">
        <v>47</v>
      </c>
      <c r="H501" s="197" t="s">
        <v>65</v>
      </c>
      <c r="I501" s="207">
        <v>3</v>
      </c>
      <c r="J501" s="208">
        <v>4</v>
      </c>
      <c r="K501" s="208">
        <v>2</v>
      </c>
      <c r="L501" s="208">
        <v>3</v>
      </c>
      <c r="M501" s="208">
        <v>3</v>
      </c>
      <c r="N501" s="208">
        <v>3</v>
      </c>
      <c r="O501" s="207">
        <v>4</v>
      </c>
      <c r="P501" s="209">
        <v>4</v>
      </c>
      <c r="Q501" s="207">
        <v>3</v>
      </c>
      <c r="R501" s="209">
        <v>4</v>
      </c>
      <c r="S501" s="208"/>
      <c r="T501" s="208">
        <v>3</v>
      </c>
      <c r="U501" s="208"/>
      <c r="V501" s="210">
        <v>3</v>
      </c>
      <c r="W501" s="210">
        <v>4</v>
      </c>
      <c r="X501" s="64"/>
      <c r="Y501" s="64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66"/>
      <c r="AS501" s="66"/>
      <c r="AT501" s="66"/>
      <c r="AU501" s="66"/>
      <c r="AV501" s="66"/>
      <c r="AW501" s="66"/>
      <c r="AX501" s="66"/>
      <c r="AY501" s="66"/>
      <c r="AZ501" s="65"/>
      <c r="BA501" s="65"/>
      <c r="BB501" s="66"/>
      <c r="BC501" s="66"/>
      <c r="BD501" s="66"/>
      <c r="BE501" s="66"/>
      <c r="BF501" s="66"/>
      <c r="BG501" s="66"/>
      <c r="BH501" s="66"/>
      <c r="BI501" s="66"/>
      <c r="BJ501" s="66"/>
      <c r="BK501" s="66"/>
      <c r="BL501" s="66"/>
      <c r="BM501" s="66"/>
      <c r="BN501" s="66"/>
      <c r="BO501" s="66"/>
      <c r="BP501" s="66"/>
      <c r="BQ501" s="66"/>
      <c r="BR501" s="129"/>
      <c r="BS501" s="66"/>
      <c r="BT501" s="66"/>
      <c r="BU501" s="66"/>
      <c r="BV501" s="66"/>
      <c r="BW501" s="66"/>
      <c r="BX501" s="66"/>
      <c r="BY501" s="66"/>
      <c r="BZ501" s="66"/>
      <c r="CA501" s="66"/>
      <c r="CB501" s="66"/>
      <c r="CC501" s="66"/>
      <c r="CD501" s="66"/>
      <c r="CE501" s="66"/>
      <c r="CF501" s="66"/>
      <c r="CG501" s="66"/>
      <c r="CH501" s="66"/>
      <c r="CI501" s="65"/>
    </row>
    <row r="502" spans="2:87" ht="30" customHeight="1">
      <c r="B502" s="195"/>
      <c r="C502" s="196"/>
      <c r="D502" s="195"/>
      <c r="E502" s="195"/>
      <c r="F502" s="195"/>
      <c r="G502" s="195"/>
      <c r="H502" s="197"/>
      <c r="I502" s="198"/>
      <c r="J502" s="199"/>
      <c r="K502" s="199"/>
      <c r="L502" s="199"/>
      <c r="M502" s="199"/>
      <c r="N502" s="199"/>
      <c r="O502" s="198"/>
      <c r="P502" s="200"/>
      <c r="Q502" s="198"/>
      <c r="R502" s="200"/>
      <c r="S502" s="199"/>
      <c r="T502" s="199"/>
      <c r="U502" s="199"/>
      <c r="V502" s="201"/>
      <c r="W502" s="201"/>
      <c r="X502" s="64"/>
      <c r="Y502" s="64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66"/>
      <c r="AS502" s="66"/>
      <c r="AT502" s="66"/>
      <c r="AU502" s="66"/>
      <c r="AV502" s="66"/>
      <c r="AW502" s="66"/>
      <c r="AX502" s="66"/>
      <c r="AY502" s="66"/>
      <c r="AZ502" s="65"/>
      <c r="BA502" s="65"/>
      <c r="BB502" s="66"/>
      <c r="BC502" s="66"/>
      <c r="BD502" s="66"/>
      <c r="BE502" s="66"/>
      <c r="BF502" s="66"/>
      <c r="BG502" s="66"/>
      <c r="BH502" s="66"/>
      <c r="BI502" s="66"/>
      <c r="BJ502" s="66"/>
      <c r="BK502" s="66"/>
      <c r="BL502" s="66"/>
      <c r="BM502" s="66"/>
      <c r="BN502" s="66"/>
      <c r="BO502" s="66"/>
      <c r="BP502" s="66"/>
      <c r="BQ502" s="66"/>
      <c r="BR502" s="129"/>
      <c r="BS502" s="66"/>
      <c r="BT502" s="66"/>
      <c r="BU502" s="66"/>
      <c r="BV502" s="66"/>
      <c r="BW502" s="66"/>
      <c r="BX502" s="66"/>
      <c r="BY502" s="66"/>
      <c r="BZ502" s="66"/>
      <c r="CA502" s="66"/>
      <c r="CB502" s="66"/>
      <c r="CC502" s="66"/>
      <c r="CD502" s="66"/>
      <c r="CE502" s="66"/>
      <c r="CF502" s="66"/>
      <c r="CG502" s="66"/>
      <c r="CH502" s="66"/>
      <c r="CI502" s="65"/>
    </row>
    <row r="503" spans="2:87" ht="30" customHeight="1">
      <c r="B503" s="1"/>
      <c r="C503" s="24"/>
      <c r="D503" s="64" t="s">
        <v>139</v>
      </c>
      <c r="I503" s="121"/>
      <c r="J503" s="121"/>
      <c r="K503" s="127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9"/>
      <c r="Y503" s="49"/>
      <c r="Z503" s="49"/>
      <c r="AA503" s="49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BU503" s="18"/>
    </row>
    <row r="504" spans="2:87" ht="30" customHeight="1">
      <c r="B504" s="1"/>
      <c r="C504" s="24"/>
      <c r="D504" s="64" t="s">
        <v>140</v>
      </c>
      <c r="H504" s="313" t="s">
        <v>124</v>
      </c>
      <c r="I504" s="93">
        <f t="shared" ref="I504:W504" si="83">(COUNT(I6:I501)/1186)</f>
        <v>0.40640809443507586</v>
      </c>
      <c r="J504" s="93">
        <f t="shared" si="83"/>
        <v>0.38532883642495785</v>
      </c>
      <c r="K504" s="94">
        <f t="shared" si="83"/>
        <v>0.35328836424957843</v>
      </c>
      <c r="L504" s="94">
        <f t="shared" si="83"/>
        <v>0.39797639123102868</v>
      </c>
      <c r="M504" s="94">
        <f t="shared" si="83"/>
        <v>0.39713322091062392</v>
      </c>
      <c r="N504" s="94">
        <f t="shared" si="83"/>
        <v>0.34064080944350761</v>
      </c>
      <c r="O504" s="94">
        <f t="shared" si="83"/>
        <v>0.37942664418212479</v>
      </c>
      <c r="P504" s="94">
        <f t="shared" si="83"/>
        <v>0.38364249578414839</v>
      </c>
      <c r="Q504" s="94">
        <f t="shared" si="83"/>
        <v>0.38195615514333897</v>
      </c>
      <c r="R504" s="94">
        <f t="shared" si="83"/>
        <v>0.37352445193929174</v>
      </c>
      <c r="S504" s="94">
        <f t="shared" si="83"/>
        <v>0.35750421585160203</v>
      </c>
      <c r="T504" s="94">
        <f t="shared" si="83"/>
        <v>0.38870151770657674</v>
      </c>
      <c r="U504" s="94">
        <f t="shared" si="83"/>
        <v>0.3305227655986509</v>
      </c>
      <c r="V504" s="123">
        <f t="shared" si="83"/>
        <v>0.39881956155143339</v>
      </c>
      <c r="W504" s="123">
        <f t="shared" si="83"/>
        <v>0.39713322091062392</v>
      </c>
      <c r="X504" s="49"/>
      <c r="Y504" s="49"/>
      <c r="Z504" s="49"/>
      <c r="AA504" s="49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BU504" s="18"/>
    </row>
    <row r="505" spans="2:87" ht="30" customHeight="1">
      <c r="B505" s="1"/>
      <c r="C505" s="24"/>
      <c r="D505" s="64" t="s">
        <v>141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Y505" s="49"/>
      <c r="Z505" s="49"/>
      <c r="AA505" s="49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BU505" s="18"/>
    </row>
    <row r="506" spans="2:87">
      <c r="B506" s="1"/>
      <c r="C506" s="24"/>
      <c r="H506" s="20"/>
      <c r="V506" s="1"/>
      <c r="W506" s="1"/>
      <c r="AA506" s="123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BU506" s="18"/>
    </row>
    <row r="507" spans="2:87" ht="18">
      <c r="C507" s="24"/>
      <c r="H507" s="46"/>
      <c r="I507" s="310" t="s">
        <v>218</v>
      </c>
      <c r="J507" s="311"/>
      <c r="K507" s="312"/>
      <c r="L507" s="312"/>
      <c r="M507" s="312"/>
      <c r="N507" s="312"/>
      <c r="O507" s="46"/>
      <c r="P507" s="46"/>
      <c r="Q507" s="46"/>
      <c r="R507" s="46"/>
      <c r="S507" s="46"/>
      <c r="T507" s="46"/>
      <c r="U507" s="46"/>
      <c r="V507" s="47"/>
      <c r="W507" s="47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BU507" s="18"/>
    </row>
    <row r="508" spans="2:87" ht="15.75" thickBot="1">
      <c r="C508" s="24"/>
      <c r="AA508" s="47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BU508" s="18"/>
    </row>
    <row r="509" spans="2:87" ht="24.95" customHeight="1">
      <c r="C509" s="24"/>
      <c r="H509" s="313" t="s">
        <v>219</v>
      </c>
      <c r="I509" s="139">
        <f>+AVERAGE(I6:I501)</f>
        <v>4.3692946058091282</v>
      </c>
      <c r="J509" s="140">
        <f t="shared" ref="J509:W509" si="84">+AVERAGE(J6:J501)</f>
        <v>4.2428884026258205</v>
      </c>
      <c r="K509" s="140">
        <f t="shared" si="84"/>
        <v>3.8711217183770885</v>
      </c>
      <c r="L509" s="140">
        <f t="shared" si="84"/>
        <v>4.3792372881355934</v>
      </c>
      <c r="M509" s="140">
        <f t="shared" si="84"/>
        <v>4.2399150743099785</v>
      </c>
      <c r="N509" s="140">
        <f t="shared" si="84"/>
        <v>3.2202970297029703</v>
      </c>
      <c r="O509" s="141">
        <f t="shared" si="84"/>
        <v>3.9066666666666667</v>
      </c>
      <c r="P509" s="140">
        <f t="shared" si="84"/>
        <v>4.1428571428571432</v>
      </c>
      <c r="Q509" s="141">
        <f t="shared" si="84"/>
        <v>4.2295805739514352</v>
      </c>
      <c r="R509" s="318">
        <f t="shared" si="84"/>
        <v>3.4469525959367946</v>
      </c>
      <c r="S509" s="140">
        <f t="shared" si="84"/>
        <v>4.3325471698113205</v>
      </c>
      <c r="T509" s="140">
        <f t="shared" si="84"/>
        <v>3.9913232104121477</v>
      </c>
      <c r="U509" s="140">
        <f t="shared" si="84"/>
        <v>4.0816326530612246</v>
      </c>
      <c r="V509" s="142">
        <f t="shared" si="84"/>
        <v>4.412262156448203</v>
      </c>
      <c r="W509" s="143">
        <f t="shared" si="84"/>
        <v>4.2505307855626331</v>
      </c>
      <c r="AA509" s="124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BU509" s="18"/>
    </row>
    <row r="510" spans="2:87" ht="24.95" customHeight="1">
      <c r="C510" s="24"/>
      <c r="H510" s="314" t="s">
        <v>220</v>
      </c>
      <c r="I510" s="320">
        <f>AVERAGE(I509:N509)</f>
        <v>4.0537923531600955</v>
      </c>
      <c r="J510" s="321"/>
      <c r="K510" s="322"/>
      <c r="L510" s="321"/>
      <c r="M510" s="322"/>
      <c r="N510" s="322"/>
      <c r="O510" s="323">
        <f>AVERAGE(O509:P509)</f>
        <v>4.0247619047619052</v>
      </c>
      <c r="P510" s="321"/>
      <c r="Q510" s="323">
        <f>AVERAGE(Q509:R509)</f>
        <v>3.8382665849441149</v>
      </c>
      <c r="R510" s="324"/>
      <c r="S510" s="322">
        <f>AVERAGE(S509:U509)</f>
        <v>4.1351676777615642</v>
      </c>
      <c r="T510" s="322"/>
      <c r="U510" s="321"/>
      <c r="V510" s="325">
        <f>AVERAGE(V509)</f>
        <v>4.412262156448203</v>
      </c>
      <c r="W510" s="326">
        <f>AVERAGE(W509)</f>
        <v>4.2505307855626331</v>
      </c>
      <c r="AA510" s="124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BU510" s="18"/>
    </row>
    <row r="511" spans="2:87" ht="24.95" customHeight="1" thickBot="1">
      <c r="C511" s="24"/>
      <c r="H511" s="315" t="s">
        <v>221</v>
      </c>
      <c r="I511" s="327">
        <f>+AVERAGE(I6:W510)</f>
        <v>4.0774070523852854</v>
      </c>
      <c r="J511" s="316"/>
      <c r="K511" s="316"/>
      <c r="L511" s="316"/>
      <c r="M511" s="316"/>
      <c r="N511" s="316"/>
      <c r="O511" s="316"/>
      <c r="P511" s="316"/>
      <c r="Q511" s="316"/>
      <c r="R511" s="316"/>
      <c r="S511" s="316"/>
      <c r="T511" s="316"/>
      <c r="U511" s="316"/>
      <c r="V511" s="319"/>
      <c r="W511" s="317"/>
      <c r="AA511" s="47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BU511" s="18"/>
    </row>
    <row r="512" spans="2:87" ht="30">
      <c r="B512" s="286" t="s">
        <v>216</v>
      </c>
      <c r="C512" s="287"/>
      <c r="D512" s="287"/>
      <c r="E512" s="287"/>
      <c r="F512" s="288"/>
      <c r="G512" s="289"/>
      <c r="H512" s="289"/>
      <c r="I512" s="46"/>
      <c r="J512" s="46"/>
      <c r="K512" s="121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7"/>
      <c r="Y512" s="47"/>
      <c r="Z512" s="47"/>
      <c r="AA512" s="47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BU512" s="18"/>
    </row>
    <row r="513" spans="2:73" ht="22.5" customHeight="1">
      <c r="B513" s="286"/>
      <c r="C513" s="287"/>
      <c r="D513" s="287"/>
      <c r="E513" s="287"/>
      <c r="F513" s="288"/>
      <c r="G513" s="289"/>
      <c r="H513" s="289"/>
      <c r="I513" s="46"/>
      <c r="J513" s="46"/>
      <c r="K513" s="121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7"/>
      <c r="Y513" s="47"/>
      <c r="Z513" s="47"/>
      <c r="AA513" s="47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BU513" s="18"/>
    </row>
    <row r="514" spans="2:73">
      <c r="B514" s="290" t="s">
        <v>52</v>
      </c>
      <c r="C514" s="291"/>
      <c r="D514" s="287"/>
      <c r="E514" s="287"/>
      <c r="F514" s="288"/>
      <c r="G514" s="289"/>
      <c r="H514" s="289"/>
      <c r="I514" s="46"/>
      <c r="J514" s="46"/>
      <c r="K514" s="121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124"/>
      <c r="Y514" s="124"/>
      <c r="Z514" s="124"/>
      <c r="AA514" s="124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BU514" s="18"/>
    </row>
    <row r="515" spans="2:73" ht="45">
      <c r="B515" s="292" t="s">
        <v>217</v>
      </c>
      <c r="C515" s="293" t="s">
        <v>142</v>
      </c>
      <c r="D515" s="294" t="s">
        <v>144</v>
      </c>
      <c r="E515" s="293" t="s">
        <v>120</v>
      </c>
      <c r="F515" s="294" t="s">
        <v>143</v>
      </c>
      <c r="G515" s="295" t="s">
        <v>121</v>
      </c>
      <c r="H515" s="296"/>
      <c r="I515" s="46"/>
      <c r="J515" s="46"/>
      <c r="K515" s="121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7"/>
      <c r="Y515" s="47"/>
      <c r="Z515" s="47"/>
      <c r="AA515" s="47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BU515" s="18"/>
    </row>
    <row r="516" spans="2:73">
      <c r="B516" s="297">
        <v>44742</v>
      </c>
      <c r="C516" s="226">
        <f>COUNTIF($C$6:$C$501,B516)</f>
        <v>229</v>
      </c>
      <c r="D516" s="298">
        <f>C516/1185</f>
        <v>0.19324894514767932</v>
      </c>
      <c r="E516" s="226">
        <f>C516</f>
        <v>229</v>
      </c>
      <c r="F516" s="298">
        <f>E516/1185</f>
        <v>0.19324894514767932</v>
      </c>
      <c r="G516" s="299" t="s">
        <v>134</v>
      </c>
      <c r="H516" s="300">
        <f>+COUNTIF($D$6:$D$501,G516)/496</f>
        <v>0.907258064516129</v>
      </c>
      <c r="I516" s="46"/>
      <c r="J516" s="46"/>
      <c r="K516" s="121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7"/>
      <c r="Y516" s="47"/>
      <c r="Z516" s="47"/>
      <c r="AA516" s="47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BU516" s="18"/>
    </row>
    <row r="517" spans="2:73">
      <c r="B517" s="297">
        <v>44743</v>
      </c>
      <c r="C517" s="226">
        <f t="shared" ref="C517:C542" si="85">COUNTIF($C$6:$C$501,B517)</f>
        <v>25</v>
      </c>
      <c r="D517" s="298">
        <f t="shared" ref="D517:D542" si="86">C517/1185</f>
        <v>2.1097046413502109E-2</v>
      </c>
      <c r="E517" s="226">
        <f t="shared" ref="E517:E542" si="87">E516+C517</f>
        <v>254</v>
      </c>
      <c r="F517" s="298">
        <f t="shared" ref="F517:F542" si="88">E517/1185</f>
        <v>0.21434599156118145</v>
      </c>
      <c r="G517" s="299" t="s">
        <v>133</v>
      </c>
      <c r="H517" s="300">
        <f t="shared" ref="H517:H518" si="89">+COUNTIF($D$6:$D$501,G517)/496</f>
        <v>8.2661290322580641E-2</v>
      </c>
      <c r="I517" s="46"/>
      <c r="J517" s="46"/>
      <c r="K517" s="121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7"/>
      <c r="Y517" s="47"/>
      <c r="Z517" s="47"/>
      <c r="AA517" s="47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BU517" s="18"/>
    </row>
    <row r="518" spans="2:73">
      <c r="B518" s="297">
        <v>44744</v>
      </c>
      <c r="C518" s="226">
        <f t="shared" si="85"/>
        <v>7</v>
      </c>
      <c r="D518" s="298">
        <f t="shared" si="86"/>
        <v>5.9071729957805904E-3</v>
      </c>
      <c r="E518" s="226">
        <f t="shared" si="87"/>
        <v>261</v>
      </c>
      <c r="F518" s="298">
        <f t="shared" si="88"/>
        <v>0.22025316455696203</v>
      </c>
      <c r="G518" s="301" t="s">
        <v>135</v>
      </c>
      <c r="H518" s="300">
        <f t="shared" si="89"/>
        <v>1.0080645161290322E-2</v>
      </c>
      <c r="I518" s="46"/>
      <c r="J518" s="46"/>
      <c r="K518" s="121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7"/>
      <c r="Y518" s="47"/>
      <c r="Z518" s="47"/>
      <c r="AA518" s="47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BU518" s="18"/>
    </row>
    <row r="519" spans="2:73">
      <c r="B519" s="297">
        <v>44745</v>
      </c>
      <c r="C519" s="226">
        <f t="shared" si="85"/>
        <v>5</v>
      </c>
      <c r="D519" s="298">
        <f t="shared" si="86"/>
        <v>4.2194092827004216E-3</v>
      </c>
      <c r="E519" s="226">
        <f t="shared" si="87"/>
        <v>266</v>
      </c>
      <c r="F519" s="298">
        <f t="shared" si="88"/>
        <v>0.22447257383966246</v>
      </c>
      <c r="G519" s="295" t="s">
        <v>17</v>
      </c>
      <c r="H519" s="296"/>
      <c r="I519" s="46"/>
      <c r="J519" s="46"/>
      <c r="K519" s="121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7"/>
      <c r="Y519" s="47"/>
      <c r="Z519" s="47"/>
      <c r="AA519" s="47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BU519" s="18"/>
    </row>
    <row r="520" spans="2:73">
      <c r="B520" s="297">
        <v>44746</v>
      </c>
      <c r="C520" s="226">
        <f t="shared" si="85"/>
        <v>13</v>
      </c>
      <c r="D520" s="298">
        <f t="shared" si="86"/>
        <v>1.0970464135021098E-2</v>
      </c>
      <c r="E520" s="226">
        <f t="shared" si="87"/>
        <v>279</v>
      </c>
      <c r="F520" s="298">
        <f t="shared" si="88"/>
        <v>0.23544303797468355</v>
      </c>
      <c r="G520" s="299" t="s">
        <v>94</v>
      </c>
      <c r="H520" s="300">
        <f>+COUNTIF($E$6:$E$501,"Home")/496</f>
        <v>0.52822580645161288</v>
      </c>
      <c r="I520" s="46"/>
      <c r="J520" s="46"/>
      <c r="K520" s="121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7"/>
      <c r="Y520" s="47"/>
      <c r="Z520" s="47"/>
      <c r="AA520" s="47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BU520" s="18"/>
    </row>
    <row r="521" spans="2:73">
      <c r="B521" s="297">
        <v>44747</v>
      </c>
      <c r="C521" s="226">
        <f t="shared" si="85"/>
        <v>7</v>
      </c>
      <c r="D521" s="298">
        <f t="shared" si="86"/>
        <v>5.9071729957805904E-3</v>
      </c>
      <c r="E521" s="226">
        <f t="shared" si="87"/>
        <v>286</v>
      </c>
      <c r="F521" s="298">
        <f t="shared" si="88"/>
        <v>0.24135021097046414</v>
      </c>
      <c r="G521" s="299" t="s">
        <v>95</v>
      </c>
      <c r="H521" s="300">
        <f>+COUNTIF($E$6:$E$501,"Muller")/496</f>
        <v>0.41733870967741937</v>
      </c>
      <c r="I521" s="46"/>
      <c r="J521" s="46"/>
      <c r="K521" s="121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7"/>
      <c r="Y521" s="47"/>
      <c r="Z521" s="47"/>
      <c r="AA521" s="47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BU521" s="18"/>
    </row>
    <row r="522" spans="2:73">
      <c r="B522" s="297">
        <v>44748</v>
      </c>
      <c r="C522" s="226">
        <f t="shared" si="85"/>
        <v>1</v>
      </c>
      <c r="D522" s="298">
        <f t="shared" si="86"/>
        <v>8.438818565400844E-4</v>
      </c>
      <c r="E522" s="226">
        <f t="shared" si="87"/>
        <v>287</v>
      </c>
      <c r="F522" s="298">
        <f t="shared" si="88"/>
        <v>0.24219409282700421</v>
      </c>
      <c r="G522" s="301" t="s">
        <v>93</v>
      </c>
      <c r="H522" s="300">
        <f>+COUNTIF($E$6:$E$501,G522)/496</f>
        <v>5.4435483870967742E-2</v>
      </c>
      <c r="I522" s="46"/>
      <c r="J522" s="46"/>
      <c r="K522" s="121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7"/>
      <c r="Y522" s="47"/>
      <c r="Z522" s="47"/>
      <c r="AA522" s="47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BU522" s="18"/>
    </row>
    <row r="523" spans="2:73" ht="15.75">
      <c r="B523" s="297">
        <v>44749</v>
      </c>
      <c r="C523" s="226">
        <f t="shared" si="85"/>
        <v>2</v>
      </c>
      <c r="D523" s="298">
        <f t="shared" si="86"/>
        <v>1.6877637130801688E-3</v>
      </c>
      <c r="E523" s="226">
        <f t="shared" si="87"/>
        <v>289</v>
      </c>
      <c r="F523" s="298">
        <f t="shared" si="88"/>
        <v>0.2438818565400844</v>
      </c>
      <c r="G523" s="302"/>
      <c r="H523" s="302"/>
      <c r="I523" s="46"/>
      <c r="J523" s="46"/>
      <c r="K523" s="121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7"/>
      <c r="Y523" s="47"/>
      <c r="Z523" s="47"/>
      <c r="AA523" s="47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BU523" s="18"/>
    </row>
    <row r="524" spans="2:73">
      <c r="B524" s="297">
        <v>44750</v>
      </c>
      <c r="C524" s="226">
        <f t="shared" si="85"/>
        <v>4</v>
      </c>
      <c r="D524" s="298">
        <f t="shared" si="86"/>
        <v>3.3755274261603376E-3</v>
      </c>
      <c r="E524" s="226">
        <f t="shared" si="87"/>
        <v>293</v>
      </c>
      <c r="F524" s="298">
        <f t="shared" si="88"/>
        <v>0.24725738396624472</v>
      </c>
      <c r="G524" s="295" t="s">
        <v>99</v>
      </c>
      <c r="H524" s="296"/>
      <c r="I524" s="47"/>
      <c r="J524" s="46"/>
      <c r="K524" s="121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7"/>
      <c r="Y524" s="47"/>
      <c r="Z524" s="47"/>
      <c r="AA524" s="47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BU524" s="18"/>
    </row>
    <row r="525" spans="2:73">
      <c r="B525" s="297">
        <v>44751</v>
      </c>
      <c r="C525" s="226">
        <f t="shared" si="85"/>
        <v>2</v>
      </c>
      <c r="D525" s="298">
        <f t="shared" si="86"/>
        <v>1.6877637130801688E-3</v>
      </c>
      <c r="E525" s="226">
        <f t="shared" si="87"/>
        <v>295</v>
      </c>
      <c r="F525" s="298">
        <f t="shared" si="88"/>
        <v>0.24894514767932491</v>
      </c>
      <c r="G525" s="299" t="s">
        <v>97</v>
      </c>
      <c r="H525" s="300">
        <f>+COUNTIF($F$6:$F$501,G525)/496</f>
        <v>0.61088709677419351</v>
      </c>
      <c r="J525" s="46"/>
      <c r="K525" s="121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7"/>
      <c r="Y525" s="47"/>
      <c r="Z525" s="47"/>
      <c r="AA525" s="47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BU525" s="18"/>
    </row>
    <row r="526" spans="2:73">
      <c r="B526" s="297">
        <v>44752</v>
      </c>
      <c r="C526" s="226">
        <f t="shared" si="85"/>
        <v>0</v>
      </c>
      <c r="D526" s="298">
        <f t="shared" si="86"/>
        <v>0</v>
      </c>
      <c r="E526" s="226">
        <f t="shared" si="87"/>
        <v>295</v>
      </c>
      <c r="F526" s="298">
        <f t="shared" si="88"/>
        <v>0.24894514767932491</v>
      </c>
      <c r="G526" s="299" t="s">
        <v>98</v>
      </c>
      <c r="H526" s="300">
        <f>+COUNTIF($F$6:$F$501,G526)/496</f>
        <v>5.2419354838709679E-2</v>
      </c>
      <c r="J526" s="46"/>
      <c r="K526" s="121"/>
      <c r="L526" s="46"/>
      <c r="M526" s="46"/>
      <c r="P526" s="46"/>
      <c r="Q526" s="46"/>
      <c r="R526" s="46"/>
      <c r="S526" s="46"/>
      <c r="T526" s="46"/>
      <c r="U526" s="46"/>
      <c r="V526" s="46"/>
      <c r="W526" s="46"/>
      <c r="X526" s="47"/>
      <c r="Y526" s="47"/>
      <c r="Z526" s="47"/>
      <c r="AA526" s="47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BU526" s="18"/>
    </row>
    <row r="527" spans="2:73">
      <c r="B527" s="297">
        <v>44753</v>
      </c>
      <c r="C527" s="226">
        <f t="shared" si="85"/>
        <v>90</v>
      </c>
      <c r="D527" s="298">
        <f t="shared" si="86"/>
        <v>7.5949367088607597E-2</v>
      </c>
      <c r="E527" s="226">
        <f t="shared" si="87"/>
        <v>385</v>
      </c>
      <c r="F527" s="298">
        <f t="shared" si="88"/>
        <v>0.32489451476793246</v>
      </c>
      <c r="G527" s="303" t="s">
        <v>96</v>
      </c>
      <c r="H527" s="300">
        <f>+COUNTIF($F$6:$F$501,G527)/496</f>
        <v>0.33669354838709675</v>
      </c>
      <c r="J527" s="46"/>
      <c r="K527" s="121"/>
      <c r="L527" s="46"/>
      <c r="M527" s="46"/>
      <c r="P527" s="46"/>
      <c r="Q527" s="46"/>
      <c r="R527" s="46"/>
      <c r="S527" s="46"/>
      <c r="T527" s="46"/>
      <c r="U527" s="46"/>
      <c r="V527" s="46"/>
      <c r="W527" s="46"/>
      <c r="X527" s="47"/>
      <c r="Y527" s="47"/>
      <c r="Z527" s="47"/>
      <c r="AA527" s="47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BU527" s="18"/>
    </row>
    <row r="528" spans="2:73">
      <c r="B528" s="297">
        <v>44754</v>
      </c>
      <c r="C528" s="226">
        <f t="shared" si="85"/>
        <v>19</v>
      </c>
      <c r="D528" s="298">
        <f t="shared" si="86"/>
        <v>1.6033755274261603E-2</v>
      </c>
      <c r="E528" s="226">
        <f t="shared" si="87"/>
        <v>404</v>
      </c>
      <c r="F528" s="298">
        <f t="shared" si="88"/>
        <v>0.34092827004219411</v>
      </c>
      <c r="G528" s="308" t="s">
        <v>123</v>
      </c>
      <c r="H528" s="309">
        <f>+COUNTIF($F$6:$F$501,G528)/496</f>
        <v>0</v>
      </c>
      <c r="J528" s="46"/>
      <c r="K528" s="121"/>
      <c r="L528" s="46"/>
      <c r="M528" s="46"/>
      <c r="P528" s="46"/>
      <c r="Q528" s="46"/>
      <c r="R528" s="46"/>
      <c r="S528" s="46"/>
      <c r="T528" s="46"/>
      <c r="U528" s="46"/>
      <c r="V528" s="46"/>
      <c r="W528" s="46"/>
      <c r="X528" s="47"/>
      <c r="Y528" s="47"/>
      <c r="Z528" s="47"/>
      <c r="AA528" s="47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BU528" s="18"/>
    </row>
    <row r="529" spans="2:73">
      <c r="B529" s="297">
        <v>44755</v>
      </c>
      <c r="C529" s="226">
        <f t="shared" si="85"/>
        <v>4</v>
      </c>
      <c r="D529" s="298">
        <f t="shared" si="86"/>
        <v>3.3755274261603376E-3</v>
      </c>
      <c r="E529" s="226">
        <f t="shared" si="87"/>
        <v>408</v>
      </c>
      <c r="F529" s="298">
        <f t="shared" si="88"/>
        <v>0.34430379746835443</v>
      </c>
      <c r="G529" s="226"/>
      <c r="H529" s="328"/>
      <c r="J529" s="46"/>
      <c r="K529" s="121"/>
      <c r="L529" s="46"/>
      <c r="M529" s="46"/>
      <c r="P529" s="46"/>
      <c r="Q529" s="46"/>
      <c r="R529" s="46"/>
      <c r="S529" s="46"/>
      <c r="T529" s="46"/>
      <c r="U529" s="46"/>
      <c r="V529" s="46"/>
      <c r="W529" s="46"/>
      <c r="X529" s="47"/>
      <c r="Y529" s="47"/>
      <c r="Z529" s="47"/>
      <c r="AA529" s="47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BU529" s="18"/>
    </row>
    <row r="530" spans="2:73">
      <c r="B530" s="297">
        <v>44756</v>
      </c>
      <c r="C530" s="226">
        <f t="shared" si="85"/>
        <v>3</v>
      </c>
      <c r="D530" s="298">
        <f t="shared" si="86"/>
        <v>2.5316455696202532E-3</v>
      </c>
      <c r="E530" s="226">
        <f t="shared" si="87"/>
        <v>411</v>
      </c>
      <c r="F530" s="298">
        <f t="shared" si="88"/>
        <v>0.3468354430379747</v>
      </c>
      <c r="G530" s="226"/>
      <c r="H530" s="328"/>
      <c r="I530" s="46"/>
      <c r="J530" s="46"/>
      <c r="K530" s="121"/>
      <c r="L530" s="46"/>
      <c r="M530" s="46"/>
      <c r="P530" s="46"/>
      <c r="Q530" s="46"/>
      <c r="R530" s="46"/>
      <c r="S530" s="46"/>
      <c r="T530" s="46"/>
      <c r="U530" s="46"/>
      <c r="V530" s="46"/>
      <c r="W530" s="46"/>
      <c r="X530" s="47"/>
      <c r="Y530" s="47"/>
      <c r="Z530" s="47"/>
      <c r="AA530" s="47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BU530" s="18"/>
    </row>
    <row r="531" spans="2:73">
      <c r="B531" s="297">
        <v>44757</v>
      </c>
      <c r="C531" s="226">
        <f t="shared" si="85"/>
        <v>4</v>
      </c>
      <c r="D531" s="298">
        <f t="shared" si="86"/>
        <v>3.3755274261603376E-3</v>
      </c>
      <c r="E531" s="226">
        <f t="shared" si="87"/>
        <v>415</v>
      </c>
      <c r="F531" s="298">
        <f t="shared" si="88"/>
        <v>0.35021097046413502</v>
      </c>
      <c r="G531" s="226"/>
      <c r="H531" s="328"/>
      <c r="I531" s="46"/>
      <c r="J531" s="46"/>
      <c r="K531" s="121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7"/>
      <c r="Y531" s="47"/>
      <c r="Z531" s="47"/>
      <c r="AA531" s="47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BU531" s="18"/>
    </row>
    <row r="532" spans="2:73">
      <c r="B532" s="297">
        <v>44758</v>
      </c>
      <c r="C532" s="226">
        <f t="shared" si="85"/>
        <v>1</v>
      </c>
      <c r="D532" s="298">
        <f t="shared" si="86"/>
        <v>8.438818565400844E-4</v>
      </c>
      <c r="E532" s="226">
        <f t="shared" si="87"/>
        <v>416</v>
      </c>
      <c r="F532" s="298">
        <f t="shared" si="88"/>
        <v>0.35105485232067513</v>
      </c>
      <c r="G532" s="304"/>
      <c r="H532" s="328"/>
      <c r="I532" s="46"/>
      <c r="J532" s="46"/>
      <c r="K532" s="121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7"/>
      <c r="Y532" s="47"/>
      <c r="Z532" s="47"/>
      <c r="AA532" s="47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BU532" s="18"/>
    </row>
    <row r="533" spans="2:73">
      <c r="B533" s="297">
        <v>44759</v>
      </c>
      <c r="C533" s="226">
        <f t="shared" si="85"/>
        <v>0</v>
      </c>
      <c r="D533" s="298">
        <f t="shared" si="86"/>
        <v>0</v>
      </c>
      <c r="E533" s="226">
        <f t="shared" si="87"/>
        <v>416</v>
      </c>
      <c r="F533" s="298">
        <f t="shared" si="88"/>
        <v>0.35105485232067513</v>
      </c>
      <c r="G533" s="303"/>
      <c r="H533" s="328"/>
      <c r="I533" s="46"/>
      <c r="J533" s="46"/>
      <c r="K533" s="121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7"/>
      <c r="Y533" s="47"/>
      <c r="Z533" s="47"/>
      <c r="AA533" s="47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BU533" s="18"/>
    </row>
    <row r="534" spans="2:73">
      <c r="B534" s="297">
        <v>44760</v>
      </c>
      <c r="C534" s="226">
        <f t="shared" si="85"/>
        <v>1</v>
      </c>
      <c r="D534" s="298">
        <f t="shared" si="86"/>
        <v>8.438818565400844E-4</v>
      </c>
      <c r="E534" s="226">
        <f t="shared" si="87"/>
        <v>417</v>
      </c>
      <c r="F534" s="298">
        <f t="shared" si="88"/>
        <v>0.35189873417721518</v>
      </c>
      <c r="G534" s="303"/>
      <c r="H534" s="328"/>
      <c r="I534" s="46"/>
      <c r="J534" s="46"/>
      <c r="K534" s="121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7"/>
      <c r="Y534" s="47"/>
      <c r="Z534" s="47"/>
      <c r="AA534" s="47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BU534" s="18"/>
    </row>
    <row r="535" spans="2:73">
      <c r="B535" s="297">
        <v>44761</v>
      </c>
      <c r="C535" s="226">
        <f t="shared" si="85"/>
        <v>3</v>
      </c>
      <c r="D535" s="298">
        <f t="shared" si="86"/>
        <v>2.5316455696202532E-3</v>
      </c>
      <c r="E535" s="226">
        <f t="shared" si="87"/>
        <v>420</v>
      </c>
      <c r="F535" s="298">
        <f t="shared" si="88"/>
        <v>0.35443037974683544</v>
      </c>
      <c r="G535" s="226"/>
      <c r="H535" s="328"/>
      <c r="I535" s="46"/>
      <c r="J535" s="46"/>
      <c r="K535" s="121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7"/>
      <c r="Y535" s="47"/>
      <c r="Z535" s="47"/>
      <c r="AA535" s="47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BU535" s="18"/>
    </row>
    <row r="536" spans="2:73">
      <c r="B536" s="297">
        <v>44762</v>
      </c>
      <c r="C536" s="226">
        <f t="shared" si="85"/>
        <v>65</v>
      </c>
      <c r="D536" s="298">
        <f t="shared" si="86"/>
        <v>5.4852320675105488E-2</v>
      </c>
      <c r="E536" s="226">
        <f t="shared" si="87"/>
        <v>485</v>
      </c>
      <c r="F536" s="298">
        <f t="shared" si="88"/>
        <v>0.40928270042194093</v>
      </c>
      <c r="G536" s="226"/>
      <c r="H536" s="328"/>
      <c r="I536" s="46"/>
      <c r="J536" s="46"/>
      <c r="K536" s="121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7"/>
      <c r="Y536" s="47"/>
      <c r="Z536" s="47"/>
      <c r="AA536" s="47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BU536" s="18"/>
    </row>
    <row r="537" spans="2:73">
      <c r="B537" s="297">
        <v>44763</v>
      </c>
      <c r="C537" s="226">
        <f t="shared" si="85"/>
        <v>7</v>
      </c>
      <c r="D537" s="298">
        <f t="shared" si="86"/>
        <v>5.9071729957805904E-3</v>
      </c>
      <c r="E537" s="226">
        <f t="shared" si="87"/>
        <v>492</v>
      </c>
      <c r="F537" s="298">
        <f t="shared" si="88"/>
        <v>0.41518987341772151</v>
      </c>
      <c r="G537" s="226"/>
      <c r="H537" s="328"/>
      <c r="I537" s="46"/>
      <c r="J537" s="46"/>
      <c r="K537" s="121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7"/>
      <c r="Y537" s="47"/>
      <c r="Z537" s="47"/>
      <c r="AA537" s="47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BU537" s="18"/>
    </row>
    <row r="538" spans="2:73">
      <c r="B538" s="297">
        <v>44764</v>
      </c>
      <c r="C538" s="226">
        <f t="shared" si="85"/>
        <v>3</v>
      </c>
      <c r="D538" s="298">
        <f t="shared" si="86"/>
        <v>2.5316455696202532E-3</v>
      </c>
      <c r="E538" s="226">
        <f t="shared" si="87"/>
        <v>495</v>
      </c>
      <c r="F538" s="298">
        <f t="shared" si="88"/>
        <v>0.41772151898734178</v>
      </c>
      <c r="G538" s="226"/>
      <c r="H538" s="328"/>
      <c r="I538" s="46"/>
      <c r="J538" s="46"/>
      <c r="K538" s="121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7"/>
      <c r="Y538" s="47"/>
      <c r="Z538" s="47"/>
      <c r="AA538" s="47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BU538" s="18"/>
    </row>
    <row r="539" spans="2:73">
      <c r="B539" s="297">
        <v>44765</v>
      </c>
      <c r="C539" s="226">
        <f t="shared" si="85"/>
        <v>0</v>
      </c>
      <c r="D539" s="298">
        <f t="shared" si="86"/>
        <v>0</v>
      </c>
      <c r="E539" s="226">
        <f t="shared" si="87"/>
        <v>495</v>
      </c>
      <c r="F539" s="298">
        <f t="shared" si="88"/>
        <v>0.41772151898734178</v>
      </c>
      <c r="G539" s="226"/>
      <c r="H539" s="328"/>
      <c r="I539" s="46"/>
      <c r="J539" s="46"/>
      <c r="K539" s="121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7"/>
      <c r="Y539" s="47"/>
      <c r="Z539" s="47"/>
      <c r="AA539" s="47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BU539" s="18"/>
    </row>
    <row r="540" spans="2:73">
      <c r="B540" s="297">
        <v>44766</v>
      </c>
      <c r="C540" s="226">
        <f t="shared" si="85"/>
        <v>0</v>
      </c>
      <c r="D540" s="298">
        <f t="shared" si="86"/>
        <v>0</v>
      </c>
      <c r="E540" s="226">
        <f t="shared" si="87"/>
        <v>495</v>
      </c>
      <c r="F540" s="298">
        <f t="shared" si="88"/>
        <v>0.41772151898734178</v>
      </c>
      <c r="G540" s="226"/>
      <c r="H540" s="328"/>
      <c r="I540" s="46"/>
      <c r="J540" s="46"/>
      <c r="K540" s="121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7"/>
      <c r="Y540" s="47"/>
      <c r="Z540" s="47"/>
      <c r="AA540" s="47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BU540" s="18"/>
    </row>
    <row r="541" spans="2:73">
      <c r="B541" s="297">
        <v>44767</v>
      </c>
      <c r="C541" s="226">
        <f t="shared" si="85"/>
        <v>0</v>
      </c>
      <c r="D541" s="298">
        <f t="shared" si="86"/>
        <v>0</v>
      </c>
      <c r="E541" s="226">
        <f t="shared" si="87"/>
        <v>495</v>
      </c>
      <c r="F541" s="298">
        <f t="shared" si="88"/>
        <v>0.41772151898734178</v>
      </c>
      <c r="G541" s="304"/>
      <c r="H541" s="328"/>
      <c r="I541" s="46"/>
      <c r="J541" s="46"/>
      <c r="K541" s="121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7"/>
      <c r="Y541" s="47"/>
      <c r="Z541" s="47"/>
      <c r="AA541" s="47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BU541" s="18"/>
    </row>
    <row r="542" spans="2:73">
      <c r="B542" s="297">
        <v>44768</v>
      </c>
      <c r="C542" s="226">
        <f t="shared" si="85"/>
        <v>1</v>
      </c>
      <c r="D542" s="298">
        <f t="shared" si="86"/>
        <v>8.438818565400844E-4</v>
      </c>
      <c r="E542" s="226">
        <f t="shared" si="87"/>
        <v>496</v>
      </c>
      <c r="F542" s="298">
        <f t="shared" si="88"/>
        <v>0.41856540084388183</v>
      </c>
      <c r="G542" s="304"/>
      <c r="H542" s="328"/>
      <c r="I542" s="46"/>
      <c r="J542" s="46"/>
      <c r="K542" s="121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7"/>
      <c r="Y542" s="47"/>
      <c r="Z542" s="47"/>
      <c r="AA542" s="47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BU542" s="18"/>
    </row>
    <row r="543" spans="2:73">
      <c r="B543" s="297"/>
      <c r="C543" s="226"/>
      <c r="D543" s="298"/>
      <c r="E543" s="226"/>
      <c r="F543" s="298"/>
      <c r="G543" s="303"/>
      <c r="H543" s="328"/>
      <c r="I543" s="46"/>
      <c r="J543" s="46"/>
      <c r="K543" s="121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7"/>
      <c r="Y543" s="47"/>
      <c r="Z543" s="47"/>
      <c r="AA543" s="47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BU543" s="18"/>
    </row>
    <row r="544" spans="2:73">
      <c r="B544" s="297"/>
      <c r="C544" s="226"/>
      <c r="D544" s="298"/>
      <c r="E544" s="226"/>
      <c r="F544" s="298"/>
      <c r="G544" s="304"/>
      <c r="H544" s="328"/>
      <c r="I544" s="46"/>
      <c r="J544" s="46"/>
      <c r="K544" s="121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7"/>
      <c r="Y544" s="47"/>
      <c r="Z544" s="47"/>
      <c r="AA544" s="47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BU544" s="18"/>
    </row>
    <row r="545" spans="2:73">
      <c r="B545" s="297"/>
      <c r="C545" s="226"/>
      <c r="D545" s="298"/>
      <c r="E545" s="226"/>
      <c r="F545" s="298"/>
      <c r="I545" s="46"/>
      <c r="J545" s="46"/>
      <c r="K545" s="121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7"/>
      <c r="Y545" s="47"/>
      <c r="Z545" s="47"/>
      <c r="AA545" s="47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BU545" s="18"/>
    </row>
    <row r="546" spans="2:73">
      <c r="B546" s="297"/>
      <c r="C546" s="226"/>
      <c r="D546" s="298"/>
      <c r="E546" s="226"/>
      <c r="F546" s="298"/>
      <c r="G546" s="305"/>
      <c r="H546" s="328"/>
      <c r="I546" s="46"/>
      <c r="J546" s="46"/>
      <c r="K546" s="121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7"/>
      <c r="Y546" s="47"/>
      <c r="Z546" s="47"/>
      <c r="AA546" s="47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BU546" s="18"/>
    </row>
    <row r="547" spans="2:73">
      <c r="B547" s="297"/>
      <c r="C547" s="226"/>
      <c r="D547" s="298"/>
      <c r="E547" s="226"/>
      <c r="F547" s="226"/>
      <c r="G547" s="305"/>
      <c r="H547" s="328"/>
      <c r="I547" s="46"/>
      <c r="J547" s="46"/>
      <c r="K547" s="121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7"/>
      <c r="Y547" s="47"/>
      <c r="Z547" s="47"/>
      <c r="AA547" s="47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BU547" s="18"/>
    </row>
    <row r="548" spans="2:73">
      <c r="B548" s="144"/>
      <c r="C548" s="306"/>
      <c r="D548" s="226"/>
      <c r="E548" s="226"/>
      <c r="F548" s="307"/>
      <c r="G548" s="307"/>
      <c r="H548" s="328"/>
      <c r="I548" s="46"/>
      <c r="J548" s="46"/>
      <c r="K548" s="121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7"/>
      <c r="Y548" s="47"/>
      <c r="Z548" s="47"/>
      <c r="AA548" s="47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BU548" s="18"/>
    </row>
    <row r="549" spans="2:73">
      <c r="G549" s="307"/>
      <c r="H549" s="328"/>
      <c r="I549" s="46"/>
      <c r="J549" s="46"/>
      <c r="K549" s="121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7"/>
      <c r="Y549" s="47"/>
      <c r="Z549" s="47"/>
      <c r="AA549" s="47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BU549" s="18"/>
    </row>
    <row r="550" spans="2:73">
      <c r="G550" s="307"/>
      <c r="H550" s="328"/>
      <c r="I550" s="46"/>
      <c r="J550" s="46"/>
      <c r="K550" s="121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7"/>
      <c r="Y550" s="47"/>
      <c r="Z550" s="47"/>
      <c r="AA550" s="47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BU550" s="18"/>
    </row>
    <row r="551" spans="2:73">
      <c r="G551" s="307"/>
      <c r="H551" s="328"/>
      <c r="I551" s="46"/>
      <c r="J551" s="46"/>
      <c r="K551" s="121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7"/>
      <c r="Y551" s="47"/>
      <c r="Z551" s="47"/>
      <c r="AA551" s="47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BU551" s="18"/>
    </row>
    <row r="552" spans="2:73">
      <c r="B552" s="1"/>
      <c r="C552" s="24"/>
      <c r="F552" s="53"/>
      <c r="G552" s="53"/>
      <c r="H552" s="53"/>
      <c r="I552" s="46"/>
      <c r="J552" s="46"/>
      <c r="K552" s="121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7"/>
      <c r="Y552" s="47"/>
      <c r="Z552" s="47"/>
      <c r="AA552" s="47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BU552" s="18"/>
    </row>
    <row r="553" spans="2:73">
      <c r="B553" s="1"/>
      <c r="C553" s="24"/>
      <c r="F553" s="53"/>
      <c r="G553" s="53"/>
      <c r="H553" s="53"/>
      <c r="I553" s="46"/>
      <c r="J553" s="46"/>
      <c r="K553" s="121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7"/>
      <c r="Y553" s="47"/>
      <c r="Z553" s="47"/>
      <c r="AA553" s="47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BU553" s="18"/>
    </row>
    <row r="554" spans="2:73">
      <c r="B554" s="1"/>
      <c r="C554" s="24"/>
      <c r="F554" s="53"/>
      <c r="G554" s="53"/>
      <c r="H554" s="53"/>
      <c r="I554" s="46"/>
      <c r="J554" s="46"/>
      <c r="K554" s="121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7"/>
      <c r="Y554" s="47"/>
      <c r="Z554" s="47"/>
      <c r="AA554" s="47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BU554" s="18"/>
    </row>
    <row r="555" spans="2:73">
      <c r="B555" s="1"/>
      <c r="C555" s="24"/>
      <c r="F555" s="53"/>
      <c r="G555" s="53"/>
      <c r="H555" s="53"/>
      <c r="I555" s="46"/>
      <c r="J555" s="46"/>
      <c r="K555" s="121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7"/>
      <c r="Y555" s="47"/>
      <c r="Z555" s="47"/>
      <c r="AA555" s="47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BU555" s="18"/>
    </row>
    <row r="556" spans="2:73">
      <c r="B556" s="1"/>
      <c r="C556" s="24"/>
      <c r="F556" s="53"/>
      <c r="G556" s="53"/>
      <c r="H556" s="53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7"/>
      <c r="Y556" s="47"/>
      <c r="Z556" s="47"/>
      <c r="AA556" s="47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BU556" s="18"/>
    </row>
    <row r="557" spans="2:73">
      <c r="B557" s="47"/>
      <c r="C557" s="24"/>
      <c r="D557" s="47"/>
      <c r="E557" s="47"/>
      <c r="F557" s="47"/>
      <c r="G557" s="47"/>
      <c r="H557" s="47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7"/>
      <c r="Y557" s="47"/>
      <c r="Z557" s="47"/>
      <c r="AA557" s="47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BU557" s="18"/>
    </row>
    <row r="558" spans="2:73">
      <c r="B558" s="47"/>
      <c r="C558" s="24"/>
      <c r="D558" s="47"/>
      <c r="E558" s="47"/>
      <c r="F558" s="47"/>
      <c r="G558" s="47"/>
      <c r="H558" s="47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7"/>
      <c r="Y558" s="47"/>
      <c r="Z558" s="47"/>
      <c r="AA558" s="47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BU558" s="18"/>
    </row>
    <row r="559" spans="2:73">
      <c r="B559" s="47"/>
      <c r="C559" s="24"/>
      <c r="D559" s="47"/>
      <c r="E559" s="47"/>
      <c r="F559" s="47"/>
      <c r="G559" s="47"/>
      <c r="H559" s="47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7"/>
      <c r="Y559" s="47"/>
      <c r="Z559" s="47"/>
      <c r="AA559" s="47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BU559" s="18"/>
    </row>
    <row r="560" spans="2:73">
      <c r="B560" s="47"/>
      <c r="C560" s="24"/>
      <c r="D560" s="47"/>
      <c r="E560" s="47"/>
      <c r="F560" s="47"/>
      <c r="G560" s="47"/>
      <c r="H560" s="47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7"/>
      <c r="Y560" s="47"/>
      <c r="Z560" s="47"/>
      <c r="AA560" s="47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BU560" s="18"/>
    </row>
    <row r="561" spans="2:73">
      <c r="B561" s="47"/>
      <c r="C561" s="24"/>
      <c r="D561" s="47"/>
      <c r="E561" s="47"/>
      <c r="F561" s="47"/>
      <c r="G561" s="47"/>
      <c r="H561" s="47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7"/>
      <c r="Y561" s="47"/>
      <c r="Z561" s="47"/>
      <c r="AA561" s="47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BU561" s="18"/>
    </row>
    <row r="562" spans="2:73">
      <c r="B562" s="47"/>
      <c r="C562" s="24"/>
      <c r="D562" s="47"/>
      <c r="E562" s="47"/>
      <c r="F562" s="47"/>
      <c r="G562" s="47"/>
      <c r="H562" s="47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7"/>
      <c r="Y562" s="47"/>
      <c r="Z562" s="47"/>
      <c r="AA562" s="47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BU562" s="18"/>
    </row>
    <row r="563" spans="2:73">
      <c r="B563" s="47"/>
      <c r="C563" s="24"/>
      <c r="D563" s="47"/>
      <c r="E563" s="47"/>
      <c r="F563" s="47"/>
      <c r="G563" s="47"/>
      <c r="H563" s="47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7"/>
      <c r="Y563" s="47"/>
      <c r="Z563" s="47"/>
      <c r="AA563" s="47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BU563" s="18"/>
    </row>
    <row r="564" spans="2:73">
      <c r="B564" s="47"/>
      <c r="C564" s="24"/>
      <c r="D564" s="47"/>
      <c r="E564" s="47"/>
      <c r="F564" s="47"/>
      <c r="G564" s="47"/>
      <c r="H564" s="47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7"/>
      <c r="Y564" s="47"/>
      <c r="Z564" s="47"/>
      <c r="AA564" s="47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BU564" s="18"/>
    </row>
    <row r="565" spans="2:73">
      <c r="B565" s="47"/>
      <c r="C565" s="24"/>
      <c r="D565" s="47"/>
      <c r="E565" s="47"/>
      <c r="F565" s="47"/>
      <c r="G565" s="47"/>
      <c r="H565" s="47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7"/>
      <c r="Y565" s="47"/>
      <c r="Z565" s="47"/>
      <c r="AA565" s="47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BU565" s="18"/>
    </row>
    <row r="566" spans="2:73">
      <c r="B566" s="47"/>
      <c r="C566" s="24"/>
      <c r="D566" s="47"/>
      <c r="E566" s="47"/>
      <c r="F566" s="47"/>
      <c r="G566" s="47"/>
      <c r="H566" s="47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7"/>
      <c r="Y566" s="47"/>
      <c r="Z566" s="47"/>
      <c r="AA566" s="47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BU566" s="18"/>
    </row>
    <row r="567" spans="2:73">
      <c r="B567" s="47"/>
      <c r="C567" s="24"/>
      <c r="D567" s="47"/>
      <c r="E567" s="47"/>
      <c r="F567" s="47"/>
      <c r="G567" s="47"/>
      <c r="H567" s="47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7"/>
      <c r="Y567" s="47"/>
      <c r="Z567" s="47"/>
      <c r="AA567" s="47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BU567" s="18"/>
    </row>
    <row r="568" spans="2:73">
      <c r="B568" s="47"/>
      <c r="C568" s="24"/>
      <c r="D568" s="47"/>
      <c r="E568" s="47"/>
      <c r="F568" s="47"/>
      <c r="G568" s="47"/>
      <c r="H568" s="47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7"/>
      <c r="Y568" s="47"/>
      <c r="Z568" s="47"/>
      <c r="AA568" s="47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BU568" s="18"/>
    </row>
    <row r="569" spans="2:73">
      <c r="B569" s="47"/>
      <c r="C569" s="24"/>
      <c r="D569" s="47"/>
      <c r="E569" s="47"/>
      <c r="F569" s="47"/>
      <c r="G569" s="47"/>
      <c r="H569" s="47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7"/>
      <c r="Y569" s="47"/>
      <c r="Z569" s="47"/>
      <c r="AA569" s="47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BU569" s="18"/>
    </row>
    <row r="570" spans="2:73">
      <c r="B570" s="47"/>
      <c r="C570" s="24"/>
      <c r="D570" s="47"/>
      <c r="E570" s="47"/>
      <c r="F570" s="47"/>
      <c r="G570" s="47"/>
      <c r="H570" s="47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7"/>
      <c r="Y570" s="47"/>
      <c r="Z570" s="47"/>
      <c r="AA570" s="47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BU570" s="18"/>
    </row>
    <row r="571" spans="2:73">
      <c r="B571" s="47"/>
      <c r="C571" s="24"/>
      <c r="D571" s="47"/>
      <c r="E571" s="47"/>
      <c r="F571" s="47"/>
      <c r="G571" s="47"/>
      <c r="H571" s="47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7"/>
      <c r="Y571" s="47"/>
      <c r="Z571" s="47"/>
      <c r="AA571" s="47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BU571" s="18"/>
    </row>
    <row r="572" spans="2:73">
      <c r="B572" s="47"/>
      <c r="C572" s="24"/>
      <c r="D572" s="47"/>
      <c r="E572" s="47"/>
      <c r="F572" s="47"/>
      <c r="G572" s="47"/>
      <c r="H572" s="47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7"/>
      <c r="Y572" s="47"/>
      <c r="Z572" s="47"/>
      <c r="AA572" s="47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BU572" s="18"/>
    </row>
    <row r="573" spans="2:73">
      <c r="B573" s="47"/>
      <c r="C573" s="24"/>
      <c r="D573" s="47"/>
      <c r="E573" s="47"/>
      <c r="F573" s="47"/>
      <c r="G573" s="47"/>
      <c r="H573" s="47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7"/>
      <c r="Y573" s="47"/>
      <c r="Z573" s="47"/>
      <c r="AA573" s="47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BU573" s="18"/>
    </row>
    <row r="574" spans="2:73">
      <c r="B574" s="47"/>
      <c r="C574" s="24"/>
      <c r="D574" s="47"/>
      <c r="E574" s="47"/>
      <c r="F574" s="47"/>
      <c r="G574" s="47"/>
      <c r="H574" s="47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7"/>
      <c r="Y574" s="47"/>
      <c r="Z574" s="47"/>
      <c r="AA574" s="47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BU574" s="18"/>
    </row>
    <row r="575" spans="2:73">
      <c r="B575" s="47"/>
      <c r="C575" s="24"/>
      <c r="D575" s="47"/>
      <c r="E575" s="47"/>
      <c r="F575" s="47"/>
      <c r="G575" s="47"/>
      <c r="H575" s="47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7"/>
      <c r="Y575" s="47"/>
      <c r="Z575" s="47"/>
      <c r="AA575" s="47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BU575" s="18"/>
    </row>
    <row r="576" spans="2:73">
      <c r="B576" s="47"/>
      <c r="C576" s="24"/>
      <c r="D576" s="47"/>
      <c r="E576" s="47"/>
      <c r="F576" s="47"/>
      <c r="G576" s="47"/>
      <c r="H576" s="47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7"/>
      <c r="Y576" s="47"/>
      <c r="Z576" s="47"/>
      <c r="AA576" s="47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BU576" s="18"/>
    </row>
    <row r="577" spans="2:73">
      <c r="B577" s="47"/>
      <c r="C577" s="24"/>
      <c r="D577" s="47"/>
      <c r="E577" s="47"/>
      <c r="F577" s="47"/>
      <c r="G577" s="47"/>
      <c r="H577" s="47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7"/>
      <c r="Y577" s="47"/>
      <c r="Z577" s="47"/>
      <c r="AA577" s="47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BU577" s="18"/>
    </row>
    <row r="578" spans="2:73">
      <c r="B578" s="47"/>
      <c r="C578" s="24"/>
      <c r="D578" s="47"/>
      <c r="E578" s="47"/>
      <c r="F578" s="47"/>
      <c r="G578" s="47"/>
      <c r="H578" s="47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7"/>
      <c r="Y578" s="47"/>
      <c r="Z578" s="47"/>
      <c r="AA578" s="47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BU578" s="18"/>
    </row>
    <row r="579" spans="2:73">
      <c r="B579" s="47"/>
      <c r="C579" s="24"/>
      <c r="D579" s="47"/>
      <c r="E579" s="47"/>
      <c r="F579" s="47"/>
      <c r="G579" s="47"/>
      <c r="H579" s="47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7"/>
      <c r="Y579" s="47"/>
      <c r="Z579" s="47"/>
      <c r="AA579" s="47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BU579" s="18"/>
    </row>
    <row r="580" spans="2:73">
      <c r="B580" s="47"/>
      <c r="C580" s="24"/>
      <c r="D580" s="47"/>
      <c r="E580" s="47"/>
      <c r="F580" s="47"/>
      <c r="G580" s="47"/>
      <c r="H580" s="47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7"/>
      <c r="Y580" s="47"/>
      <c r="Z580" s="47"/>
      <c r="AA580" s="47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BU580" s="18"/>
    </row>
    <row r="581" spans="2:73">
      <c r="B581" s="52"/>
      <c r="C581" s="24"/>
      <c r="D581" s="52"/>
      <c r="E581" s="47"/>
      <c r="F581" s="47"/>
      <c r="G581" s="47"/>
      <c r="H581" s="47"/>
      <c r="I581" s="46"/>
      <c r="J581" s="46"/>
      <c r="K581" s="128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BU581" s="18"/>
    </row>
    <row r="582" spans="2:73">
      <c r="B582" s="52"/>
      <c r="C582" s="24"/>
      <c r="D582" s="52"/>
      <c r="E582" s="47"/>
      <c r="F582" s="47"/>
      <c r="G582" s="47"/>
      <c r="H582" s="47"/>
      <c r="I582" s="46"/>
      <c r="J582" s="46"/>
      <c r="K582" s="128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BU582" s="18"/>
    </row>
    <row r="583" spans="2:73">
      <c r="B583" s="52"/>
      <c r="C583" s="24"/>
      <c r="D583" s="52"/>
      <c r="E583" s="47"/>
      <c r="F583" s="47"/>
      <c r="G583" s="47"/>
      <c r="H583" s="47"/>
      <c r="I583" s="46"/>
      <c r="J583" s="46"/>
      <c r="K583" s="128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BU583" s="18"/>
    </row>
    <row r="584" spans="2:73">
      <c r="B584" s="52"/>
      <c r="C584" s="24"/>
      <c r="D584" s="52"/>
      <c r="E584" s="47"/>
      <c r="F584" s="47"/>
      <c r="G584" s="47"/>
      <c r="H584" s="47"/>
      <c r="I584" s="46"/>
      <c r="J584" s="46"/>
      <c r="K584" s="128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BU584" s="18"/>
    </row>
    <row r="585" spans="2:73">
      <c r="B585" s="52"/>
      <c r="C585" s="24"/>
      <c r="D585" s="52"/>
      <c r="E585" s="47"/>
      <c r="F585" s="47"/>
      <c r="G585" s="47"/>
      <c r="H585" s="47"/>
      <c r="I585" s="46"/>
      <c r="J585" s="46"/>
      <c r="K585" s="128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BU585" s="18"/>
    </row>
    <row r="586" spans="2:73">
      <c r="B586" s="52"/>
      <c r="C586" s="24"/>
      <c r="D586" s="52"/>
      <c r="E586" s="47"/>
      <c r="F586" s="47"/>
      <c r="G586" s="47"/>
      <c r="H586" s="47"/>
      <c r="I586" s="46"/>
      <c r="J586" s="46"/>
      <c r="K586" s="128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BU586" s="18"/>
    </row>
    <row r="587" spans="2:73">
      <c r="B587" s="52"/>
      <c r="C587" s="24"/>
      <c r="D587" s="52"/>
      <c r="E587" s="47"/>
      <c r="F587" s="47"/>
      <c r="G587" s="47"/>
      <c r="H587" s="47"/>
      <c r="I587" s="46"/>
      <c r="J587" s="46"/>
      <c r="K587" s="128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BU587" s="18"/>
    </row>
    <row r="588" spans="2:73">
      <c r="B588" s="52"/>
      <c r="C588" s="24"/>
      <c r="D588" s="52"/>
      <c r="E588" s="47"/>
      <c r="F588" s="47"/>
      <c r="G588" s="47"/>
      <c r="H588" s="47"/>
      <c r="I588" s="46"/>
      <c r="J588" s="46"/>
      <c r="K588" s="128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BU588" s="18"/>
    </row>
    <row r="589" spans="2:73">
      <c r="B589" s="52"/>
      <c r="C589" s="24"/>
      <c r="D589" s="52"/>
      <c r="E589" s="47"/>
      <c r="F589" s="47"/>
      <c r="G589" s="47"/>
      <c r="H589" s="47"/>
      <c r="I589" s="46"/>
      <c r="J589" s="46"/>
      <c r="K589" s="128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BU589" s="18"/>
    </row>
    <row r="590" spans="2:73">
      <c r="B590" s="52"/>
      <c r="C590" s="24"/>
      <c r="D590" s="52"/>
      <c r="E590" s="47"/>
      <c r="F590" s="47"/>
      <c r="G590" s="47"/>
      <c r="H590" s="47"/>
      <c r="I590" s="46"/>
      <c r="J590" s="46"/>
      <c r="K590" s="128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BU590" s="18"/>
    </row>
    <row r="591" spans="2:73">
      <c r="B591" s="52"/>
      <c r="C591" s="24"/>
      <c r="D591" s="52"/>
      <c r="E591" s="47"/>
      <c r="F591" s="47"/>
      <c r="G591" s="47"/>
      <c r="H591" s="47"/>
      <c r="I591" s="46"/>
      <c r="J591" s="46"/>
      <c r="K591" s="128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BU591" s="18"/>
    </row>
    <row r="592" spans="2:73">
      <c r="B592" s="52"/>
      <c r="C592" s="24"/>
      <c r="D592" s="52"/>
      <c r="E592" s="47"/>
      <c r="F592" s="47"/>
      <c r="G592" s="47"/>
      <c r="H592" s="47"/>
      <c r="I592" s="46"/>
      <c r="J592" s="46"/>
      <c r="K592" s="128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BU592" s="18"/>
    </row>
    <row r="593" spans="2:73">
      <c r="B593" s="52"/>
      <c r="C593" s="24"/>
      <c r="D593" s="52"/>
      <c r="E593" s="47"/>
      <c r="F593" s="47"/>
      <c r="G593" s="47"/>
      <c r="H593" s="47"/>
      <c r="I593" s="46"/>
      <c r="J593" s="46"/>
      <c r="K593" s="128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BU593" s="18"/>
    </row>
    <row r="594" spans="2:73">
      <c r="B594" s="52"/>
      <c r="C594" s="24"/>
      <c r="D594" s="52"/>
      <c r="E594" s="47"/>
      <c r="F594" s="47"/>
      <c r="G594" s="47"/>
      <c r="H594" s="47"/>
      <c r="I594" s="46"/>
      <c r="J594" s="46"/>
      <c r="K594" s="128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BU594" s="18"/>
    </row>
    <row r="595" spans="2:73">
      <c r="B595" s="52"/>
      <c r="C595" s="24"/>
      <c r="D595" s="52"/>
      <c r="E595" s="47"/>
      <c r="F595" s="47"/>
      <c r="G595" s="47"/>
      <c r="H595" s="47"/>
      <c r="I595" s="46"/>
      <c r="J595" s="46"/>
      <c r="K595" s="128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BU595" s="18"/>
    </row>
    <row r="596" spans="2:73">
      <c r="B596" s="52"/>
      <c r="C596" s="24"/>
      <c r="D596" s="52"/>
      <c r="E596" s="47"/>
      <c r="F596" s="47"/>
      <c r="G596" s="47"/>
      <c r="H596" s="47"/>
      <c r="I596" s="46"/>
      <c r="J596" s="46"/>
      <c r="K596" s="128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BU596" s="18"/>
    </row>
    <row r="597" spans="2:73">
      <c r="B597" s="52"/>
      <c r="C597" s="24"/>
      <c r="D597" s="52"/>
      <c r="E597" s="47"/>
      <c r="F597" s="47"/>
      <c r="G597" s="47"/>
      <c r="H597" s="47"/>
      <c r="I597" s="46"/>
      <c r="J597" s="46"/>
      <c r="K597" s="128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BU597" s="18"/>
    </row>
    <row r="598" spans="2:73">
      <c r="B598" s="52"/>
      <c r="C598" s="24"/>
      <c r="D598" s="52"/>
      <c r="E598" s="47"/>
      <c r="F598" s="47"/>
      <c r="G598" s="47"/>
      <c r="H598" s="47"/>
      <c r="I598" s="46"/>
      <c r="J598" s="46"/>
      <c r="K598" s="128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BU598" s="18"/>
    </row>
    <row r="599" spans="2:73">
      <c r="B599" s="52"/>
      <c r="C599" s="24"/>
      <c r="D599" s="52"/>
      <c r="E599" s="47"/>
      <c r="F599" s="47"/>
      <c r="G599" s="47"/>
      <c r="H599" s="47"/>
      <c r="I599" s="46"/>
      <c r="J599" s="46"/>
      <c r="K599" s="128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BU599" s="18"/>
    </row>
    <row r="600" spans="2:73">
      <c r="B600" s="52"/>
      <c r="C600" s="24"/>
      <c r="D600" s="52"/>
      <c r="E600" s="47"/>
      <c r="F600" s="47"/>
      <c r="G600" s="47"/>
      <c r="H600" s="47"/>
      <c r="I600" s="46"/>
      <c r="J600" s="46"/>
      <c r="K600" s="128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BU600" s="18"/>
    </row>
    <row r="601" spans="2:73">
      <c r="B601" s="52"/>
      <c r="C601" s="24"/>
      <c r="D601" s="52"/>
      <c r="E601" s="47"/>
      <c r="F601" s="47"/>
      <c r="G601" s="47"/>
      <c r="H601" s="47"/>
      <c r="I601" s="46"/>
      <c r="J601" s="46"/>
      <c r="K601" s="128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BU601" s="18"/>
    </row>
    <row r="602" spans="2:73">
      <c r="B602" s="52"/>
      <c r="C602" s="24"/>
      <c r="D602" s="52"/>
      <c r="E602" s="47"/>
      <c r="F602" s="47"/>
      <c r="G602" s="47"/>
      <c r="H602" s="47"/>
      <c r="I602" s="46"/>
      <c r="J602" s="46"/>
      <c r="K602" s="128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BU602" s="18"/>
    </row>
    <row r="603" spans="2:73">
      <c r="B603" s="52"/>
      <c r="C603" s="24"/>
      <c r="D603" s="52"/>
      <c r="E603" s="47"/>
      <c r="F603" s="47"/>
      <c r="G603" s="47"/>
      <c r="H603" s="47"/>
      <c r="I603" s="46"/>
      <c r="J603" s="46"/>
      <c r="K603" s="128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BU603" s="18"/>
    </row>
    <row r="604" spans="2:73">
      <c r="B604" s="52"/>
      <c r="C604" s="24"/>
      <c r="D604" s="52"/>
      <c r="E604" s="47"/>
      <c r="F604" s="47"/>
      <c r="G604" s="47"/>
      <c r="H604" s="47"/>
      <c r="I604" s="46"/>
      <c r="J604" s="46"/>
      <c r="K604" s="128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BU604" s="18"/>
    </row>
    <row r="605" spans="2:73">
      <c r="B605" s="52"/>
      <c r="C605" s="24"/>
      <c r="D605" s="52"/>
      <c r="E605" s="47"/>
      <c r="F605" s="47"/>
      <c r="G605" s="47"/>
      <c r="H605" s="47"/>
      <c r="I605" s="46"/>
      <c r="J605" s="46"/>
      <c r="K605" s="128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BU605" s="18"/>
    </row>
    <row r="606" spans="2:73">
      <c r="B606" s="52"/>
      <c r="C606" s="24"/>
      <c r="D606" s="52"/>
      <c r="E606" s="47"/>
      <c r="F606" s="47"/>
      <c r="G606" s="47"/>
      <c r="H606" s="47"/>
      <c r="I606" s="46"/>
      <c r="J606" s="46"/>
      <c r="K606" s="128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BU606" s="18"/>
    </row>
    <row r="607" spans="2:73">
      <c r="B607" s="52"/>
      <c r="C607" s="24"/>
      <c r="D607" s="52"/>
      <c r="E607" s="47"/>
      <c r="F607" s="47"/>
      <c r="G607" s="47"/>
      <c r="H607" s="47"/>
      <c r="I607" s="46"/>
      <c r="J607" s="46"/>
      <c r="K607" s="128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BU607" s="18"/>
    </row>
    <row r="608" spans="2:73">
      <c r="B608" s="52"/>
      <c r="C608" s="24"/>
      <c r="D608" s="52"/>
      <c r="E608" s="47"/>
      <c r="F608" s="47"/>
      <c r="G608" s="47"/>
      <c r="H608" s="47"/>
      <c r="I608" s="46"/>
      <c r="J608" s="46"/>
      <c r="K608" s="128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BU608" s="18"/>
    </row>
    <row r="609" spans="2:73">
      <c r="B609" s="52"/>
      <c r="C609" s="24"/>
      <c r="D609" s="52"/>
      <c r="E609" s="47"/>
      <c r="F609" s="47"/>
      <c r="G609" s="47"/>
      <c r="H609" s="47"/>
      <c r="I609" s="46"/>
      <c r="J609" s="46"/>
      <c r="K609" s="128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BU609" s="18"/>
    </row>
    <row r="610" spans="2:73">
      <c r="B610" s="52"/>
      <c r="C610" s="24"/>
      <c r="D610" s="52"/>
      <c r="E610" s="47"/>
      <c r="F610" s="47"/>
      <c r="G610" s="47"/>
      <c r="H610" s="47"/>
      <c r="I610" s="46"/>
      <c r="J610" s="46"/>
      <c r="K610" s="128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BU610" s="18"/>
    </row>
    <row r="611" spans="2:73">
      <c r="B611" s="52"/>
      <c r="C611" s="24"/>
      <c r="D611" s="52"/>
      <c r="E611" s="47"/>
      <c r="F611" s="47"/>
      <c r="G611" s="47"/>
      <c r="H611" s="47"/>
      <c r="I611" s="46"/>
      <c r="J611" s="46"/>
      <c r="K611" s="128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BU611" s="18"/>
    </row>
    <row r="612" spans="2:73">
      <c r="B612" s="52"/>
      <c r="C612" s="24"/>
      <c r="D612" s="52"/>
      <c r="E612" s="47"/>
      <c r="F612" s="47"/>
      <c r="G612" s="47"/>
      <c r="H612" s="47"/>
      <c r="I612" s="46"/>
      <c r="J612" s="46"/>
      <c r="K612" s="128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BU612" s="18"/>
    </row>
    <row r="613" spans="2:73">
      <c r="B613" s="52"/>
      <c r="C613" s="24"/>
      <c r="D613" s="52"/>
      <c r="E613" s="47"/>
      <c r="F613" s="47"/>
      <c r="G613" s="47"/>
      <c r="H613" s="47"/>
      <c r="I613" s="46"/>
      <c r="J613" s="46"/>
      <c r="K613" s="128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BU613" s="18"/>
    </row>
    <row r="614" spans="2:73">
      <c r="B614" s="52"/>
      <c r="C614" s="24"/>
      <c r="D614" s="52"/>
      <c r="E614" s="47"/>
      <c r="F614" s="47"/>
      <c r="G614" s="47"/>
      <c r="H614" s="47"/>
      <c r="I614" s="46"/>
      <c r="J614" s="46"/>
      <c r="K614" s="128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BU614" s="18"/>
    </row>
    <row r="615" spans="2:73">
      <c r="B615" s="52"/>
      <c r="C615" s="24"/>
      <c r="D615" s="52"/>
      <c r="E615" s="47"/>
      <c r="F615" s="47"/>
      <c r="G615" s="47"/>
      <c r="H615" s="47"/>
      <c r="I615" s="46"/>
      <c r="J615" s="46"/>
      <c r="K615" s="128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BU615" s="18"/>
    </row>
    <row r="616" spans="2:73">
      <c r="B616" s="52"/>
      <c r="C616" s="24"/>
      <c r="D616" s="52"/>
      <c r="E616" s="47"/>
      <c r="F616" s="47"/>
      <c r="G616" s="47"/>
      <c r="H616" s="47"/>
      <c r="I616" s="46"/>
      <c r="J616" s="46"/>
      <c r="K616" s="128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BU616" s="18"/>
    </row>
    <row r="617" spans="2:73">
      <c r="B617" s="52"/>
      <c r="C617" s="24"/>
      <c r="D617" s="52"/>
      <c r="E617" s="47"/>
      <c r="F617" s="47"/>
      <c r="G617" s="47"/>
      <c r="H617" s="47"/>
      <c r="I617" s="46"/>
      <c r="J617" s="46"/>
      <c r="K617" s="128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BU617" s="18"/>
    </row>
    <row r="618" spans="2:73">
      <c r="B618" s="52"/>
      <c r="C618" s="24"/>
      <c r="D618" s="52"/>
      <c r="E618" s="47"/>
      <c r="F618" s="47"/>
      <c r="G618" s="47"/>
      <c r="H618" s="47"/>
      <c r="I618" s="46"/>
      <c r="J618" s="46"/>
      <c r="K618" s="128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BU618" s="18"/>
    </row>
    <row r="619" spans="2:73">
      <c r="B619" s="52"/>
      <c r="C619" s="24"/>
      <c r="D619" s="52"/>
      <c r="E619" s="47"/>
      <c r="F619" s="47"/>
      <c r="G619" s="47"/>
      <c r="H619" s="47"/>
      <c r="I619" s="46"/>
      <c r="J619" s="46"/>
      <c r="K619" s="128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BU619" s="18"/>
    </row>
    <row r="620" spans="2:73">
      <c r="B620" s="52"/>
      <c r="C620" s="24"/>
      <c r="D620" s="52"/>
      <c r="E620" s="47"/>
      <c r="F620" s="47"/>
      <c r="G620" s="47"/>
      <c r="H620" s="47"/>
      <c r="I620" s="46"/>
      <c r="J620" s="46"/>
      <c r="K620" s="128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BU620" s="18"/>
    </row>
    <row r="621" spans="2:73">
      <c r="B621" s="52"/>
      <c r="C621" s="24"/>
      <c r="D621" s="52"/>
      <c r="E621" s="47"/>
      <c r="F621" s="47"/>
      <c r="G621" s="47"/>
      <c r="H621" s="47"/>
      <c r="I621" s="46"/>
      <c r="J621" s="46"/>
      <c r="K621" s="128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BU621" s="18"/>
    </row>
    <row r="622" spans="2:73">
      <c r="B622" s="52"/>
      <c r="C622" s="24"/>
      <c r="D622" s="52"/>
      <c r="E622" s="47"/>
      <c r="F622" s="47"/>
      <c r="G622" s="47"/>
      <c r="H622" s="47"/>
      <c r="I622" s="46"/>
      <c r="J622" s="46"/>
      <c r="K622" s="128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BU622" s="18"/>
    </row>
    <row r="623" spans="2:73">
      <c r="B623" s="52"/>
      <c r="C623" s="24"/>
      <c r="D623" s="52"/>
      <c r="E623" s="47"/>
      <c r="F623" s="47"/>
      <c r="G623" s="47"/>
      <c r="H623" s="47"/>
      <c r="I623" s="46"/>
      <c r="J623" s="46"/>
      <c r="K623" s="128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BU623" s="18"/>
    </row>
    <row r="624" spans="2:73">
      <c r="B624" s="52"/>
      <c r="C624" s="24"/>
      <c r="D624" s="52"/>
      <c r="E624" s="47"/>
      <c r="F624" s="47"/>
      <c r="G624" s="47"/>
      <c r="H624" s="47"/>
      <c r="I624" s="46"/>
      <c r="J624" s="46"/>
      <c r="K624" s="128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BU624" s="18"/>
    </row>
    <row r="625" spans="2:73">
      <c r="B625" s="52"/>
      <c r="C625" s="24"/>
      <c r="D625" s="52"/>
      <c r="E625" s="47"/>
      <c r="F625" s="47"/>
      <c r="G625" s="47"/>
      <c r="H625" s="47"/>
      <c r="I625" s="46"/>
      <c r="J625" s="46"/>
      <c r="K625" s="128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BU625" s="18"/>
    </row>
    <row r="626" spans="2:73">
      <c r="B626" s="52"/>
      <c r="C626" s="24"/>
      <c r="D626" s="52"/>
      <c r="E626" s="47"/>
      <c r="F626" s="47"/>
      <c r="G626" s="47"/>
      <c r="H626" s="47"/>
      <c r="I626" s="46"/>
      <c r="J626" s="46"/>
      <c r="K626" s="128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BU626" s="18"/>
    </row>
    <row r="627" spans="2:73">
      <c r="B627" s="52"/>
      <c r="C627" s="24"/>
      <c r="D627" s="52"/>
      <c r="E627" s="47"/>
      <c r="F627" s="47"/>
      <c r="G627" s="47"/>
      <c r="H627" s="47"/>
      <c r="I627" s="46"/>
      <c r="J627" s="46"/>
      <c r="K627" s="128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BU627" s="18"/>
    </row>
    <row r="628" spans="2:73">
      <c r="B628" s="52"/>
      <c r="C628" s="24"/>
      <c r="D628" s="52"/>
      <c r="E628" s="47"/>
      <c r="F628" s="47"/>
      <c r="G628" s="47"/>
      <c r="H628" s="47"/>
      <c r="I628" s="46"/>
      <c r="J628" s="46"/>
      <c r="K628" s="128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BU628" s="18"/>
    </row>
    <row r="629" spans="2:73">
      <c r="B629" s="52"/>
      <c r="C629" s="24"/>
      <c r="D629" s="52"/>
      <c r="E629" s="47"/>
      <c r="F629" s="47"/>
      <c r="G629" s="47"/>
      <c r="H629" s="47"/>
      <c r="I629" s="46"/>
      <c r="J629" s="46"/>
      <c r="K629" s="128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BU629" s="18"/>
    </row>
    <row r="630" spans="2:73">
      <c r="B630" s="52"/>
      <c r="C630" s="24"/>
      <c r="D630" s="52"/>
      <c r="E630" s="47"/>
      <c r="F630" s="47"/>
      <c r="G630" s="47"/>
      <c r="H630" s="47"/>
      <c r="I630" s="46"/>
      <c r="J630" s="46"/>
      <c r="K630" s="128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BU630" s="18"/>
    </row>
    <row r="631" spans="2:73">
      <c r="B631" s="52"/>
      <c r="C631" s="24"/>
      <c r="D631" s="52"/>
      <c r="E631" s="47"/>
      <c r="F631" s="47"/>
      <c r="G631" s="47"/>
      <c r="H631" s="47"/>
      <c r="I631" s="46"/>
      <c r="J631" s="46"/>
      <c r="K631" s="128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BU631" s="18"/>
    </row>
    <row r="632" spans="2:73">
      <c r="B632" s="52"/>
      <c r="C632" s="24"/>
      <c r="D632" s="52"/>
      <c r="E632" s="47"/>
      <c r="F632" s="47"/>
      <c r="G632" s="47"/>
      <c r="H632" s="47"/>
      <c r="I632" s="46"/>
      <c r="J632" s="46"/>
      <c r="K632" s="128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BU632" s="18"/>
    </row>
    <row r="633" spans="2:73">
      <c r="B633" s="52"/>
      <c r="C633" s="24"/>
      <c r="D633" s="52"/>
      <c r="E633" s="47"/>
      <c r="F633" s="47"/>
      <c r="G633" s="47"/>
      <c r="H633" s="47"/>
      <c r="I633" s="46"/>
      <c r="J633" s="46"/>
      <c r="K633" s="128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BU633" s="18"/>
    </row>
    <row r="634" spans="2:73">
      <c r="B634" s="52"/>
      <c r="C634" s="24"/>
      <c r="D634" s="52"/>
      <c r="E634" s="47"/>
      <c r="F634" s="47"/>
      <c r="G634" s="47"/>
      <c r="H634" s="47"/>
      <c r="I634" s="46"/>
      <c r="J634" s="46"/>
      <c r="K634" s="128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BU634" s="18"/>
    </row>
    <row r="635" spans="2:73">
      <c r="B635" s="52"/>
      <c r="C635" s="24"/>
      <c r="D635" s="52"/>
      <c r="E635" s="47"/>
      <c r="F635" s="47"/>
      <c r="G635" s="47"/>
      <c r="H635" s="47"/>
      <c r="I635" s="46"/>
      <c r="J635" s="46"/>
      <c r="K635" s="128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BU635" s="18"/>
    </row>
    <row r="636" spans="2:73">
      <c r="B636" s="52"/>
      <c r="C636" s="24"/>
      <c r="D636" s="52"/>
      <c r="E636" s="47"/>
      <c r="F636" s="47"/>
      <c r="G636" s="47"/>
      <c r="H636" s="47"/>
      <c r="I636" s="46"/>
      <c r="J636" s="46"/>
      <c r="K636" s="128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BU636" s="18"/>
    </row>
    <row r="637" spans="2:73">
      <c r="B637" s="52"/>
      <c r="C637" s="24"/>
      <c r="D637" s="52"/>
      <c r="E637" s="47"/>
      <c r="F637" s="47"/>
      <c r="G637" s="47"/>
      <c r="H637" s="47"/>
      <c r="I637" s="46"/>
      <c r="J637" s="46"/>
      <c r="K637" s="128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BU637" s="18"/>
    </row>
    <row r="638" spans="2:73">
      <c r="B638" s="52"/>
      <c r="C638" s="24"/>
      <c r="D638" s="52"/>
      <c r="E638" s="47"/>
      <c r="F638" s="47"/>
      <c r="G638" s="47"/>
      <c r="H638" s="47"/>
      <c r="I638" s="46"/>
      <c r="J638" s="46"/>
      <c r="K638" s="128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BU638" s="18"/>
    </row>
    <row r="639" spans="2:73">
      <c r="B639" s="52"/>
      <c r="C639" s="24"/>
      <c r="D639" s="52"/>
      <c r="E639" s="47"/>
      <c r="F639" s="47"/>
      <c r="G639" s="47"/>
      <c r="H639" s="47"/>
      <c r="I639" s="46"/>
      <c r="J639" s="46"/>
      <c r="K639" s="128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BU639" s="18"/>
    </row>
    <row r="640" spans="2:73">
      <c r="B640" s="52"/>
      <c r="C640" s="24"/>
      <c r="D640" s="52"/>
      <c r="E640" s="47"/>
      <c r="F640" s="47"/>
      <c r="G640" s="47"/>
      <c r="H640" s="47"/>
      <c r="I640" s="46"/>
      <c r="J640" s="46"/>
      <c r="K640" s="128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BU640" s="18"/>
    </row>
    <row r="641" spans="2:73">
      <c r="B641" s="52"/>
      <c r="C641" s="24"/>
      <c r="D641" s="52"/>
      <c r="E641" s="47"/>
      <c r="F641" s="47"/>
      <c r="G641" s="47"/>
      <c r="H641" s="47"/>
      <c r="I641" s="46"/>
      <c r="J641" s="46"/>
      <c r="K641" s="128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BU641" s="18"/>
    </row>
    <row r="642" spans="2:73">
      <c r="B642" s="52"/>
      <c r="C642" s="24"/>
      <c r="D642" s="52"/>
      <c r="E642" s="47"/>
      <c r="F642" s="47"/>
      <c r="G642" s="47"/>
      <c r="H642" s="47"/>
      <c r="I642" s="46"/>
      <c r="J642" s="46"/>
      <c r="K642" s="128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BU642" s="18"/>
    </row>
    <row r="643" spans="2:73">
      <c r="B643" s="52"/>
      <c r="C643" s="24"/>
      <c r="D643" s="52"/>
      <c r="E643" s="47"/>
      <c r="F643" s="47"/>
      <c r="G643" s="47"/>
      <c r="H643" s="47"/>
      <c r="I643" s="46"/>
      <c r="J643" s="46"/>
      <c r="K643" s="128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BU643" s="18"/>
    </row>
    <row r="644" spans="2:73">
      <c r="B644" s="52"/>
      <c r="C644" s="24"/>
      <c r="D644" s="52"/>
      <c r="E644" s="47"/>
      <c r="F644" s="47"/>
      <c r="G644" s="47"/>
      <c r="H644" s="47"/>
      <c r="I644" s="46"/>
      <c r="J644" s="46"/>
      <c r="K644" s="128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BU644" s="18"/>
    </row>
    <row r="645" spans="2:73">
      <c r="B645" s="52"/>
      <c r="C645" s="24"/>
      <c r="D645" s="52"/>
      <c r="E645" s="47"/>
      <c r="F645" s="47"/>
      <c r="G645" s="47"/>
      <c r="H645" s="47"/>
      <c r="I645" s="46"/>
      <c r="J645" s="46"/>
      <c r="K645" s="128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BU645" s="18"/>
    </row>
    <row r="646" spans="2:73">
      <c r="B646" s="52"/>
      <c r="C646" s="24"/>
      <c r="D646" s="52"/>
      <c r="E646" s="47"/>
      <c r="F646" s="47"/>
      <c r="G646" s="47"/>
      <c r="H646" s="47"/>
      <c r="I646" s="46"/>
      <c r="J646" s="46"/>
      <c r="K646" s="128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BU646" s="18"/>
    </row>
    <row r="647" spans="2:73">
      <c r="B647" s="52"/>
      <c r="C647" s="24"/>
      <c r="D647" s="52"/>
      <c r="E647" s="47"/>
      <c r="F647" s="47"/>
      <c r="G647" s="47"/>
      <c r="H647" s="47"/>
      <c r="I647" s="46"/>
      <c r="J647" s="46"/>
      <c r="K647" s="128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BU647" s="18"/>
    </row>
    <row r="648" spans="2:73">
      <c r="B648" s="52"/>
      <c r="C648" s="24"/>
      <c r="D648" s="52"/>
      <c r="E648" s="47"/>
      <c r="F648" s="47"/>
      <c r="G648" s="47"/>
      <c r="H648" s="47"/>
      <c r="I648" s="46"/>
      <c r="J648" s="46"/>
      <c r="K648" s="128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BU648" s="18"/>
    </row>
    <row r="649" spans="2:73">
      <c r="B649" s="52"/>
      <c r="C649" s="24"/>
      <c r="D649" s="52"/>
      <c r="E649" s="47"/>
      <c r="F649" s="47"/>
      <c r="G649" s="47"/>
      <c r="H649" s="47"/>
      <c r="I649" s="46"/>
      <c r="J649" s="46"/>
      <c r="K649" s="128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BU649" s="18"/>
    </row>
    <row r="650" spans="2:73">
      <c r="B650" s="52"/>
      <c r="C650" s="24"/>
      <c r="D650" s="52"/>
      <c r="E650" s="47"/>
      <c r="F650" s="47"/>
      <c r="G650" s="47"/>
      <c r="H650" s="47"/>
      <c r="I650" s="46"/>
      <c r="J650" s="46"/>
      <c r="K650" s="128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BU650" s="18"/>
    </row>
    <row r="651" spans="2:73">
      <c r="B651" s="52"/>
      <c r="C651" s="24"/>
      <c r="D651" s="52"/>
      <c r="E651" s="47"/>
      <c r="F651" s="47"/>
      <c r="G651" s="47"/>
      <c r="H651" s="47"/>
      <c r="I651" s="46"/>
      <c r="J651" s="46"/>
      <c r="K651" s="128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BU651" s="18"/>
    </row>
    <row r="652" spans="2:73">
      <c r="B652" s="52"/>
      <c r="C652" s="24"/>
      <c r="D652" s="52"/>
      <c r="E652" s="47"/>
      <c r="F652" s="47"/>
      <c r="G652" s="47"/>
      <c r="H652" s="47"/>
      <c r="I652" s="46"/>
      <c r="J652" s="46"/>
      <c r="K652" s="128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BU652" s="18"/>
    </row>
    <row r="653" spans="2:73">
      <c r="B653" s="52"/>
      <c r="C653" s="24"/>
      <c r="D653" s="52"/>
      <c r="E653" s="47"/>
      <c r="F653" s="47"/>
      <c r="G653" s="47"/>
      <c r="H653" s="47"/>
      <c r="I653" s="46"/>
      <c r="J653" s="46"/>
      <c r="K653" s="128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BU653" s="18"/>
    </row>
    <row r="654" spans="2:73">
      <c r="B654" s="52"/>
      <c r="C654" s="24"/>
      <c r="D654" s="52"/>
      <c r="E654" s="47"/>
      <c r="F654" s="47"/>
      <c r="G654" s="47"/>
      <c r="H654" s="47"/>
      <c r="I654" s="46"/>
      <c r="J654" s="46"/>
      <c r="K654" s="128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BU654" s="18"/>
    </row>
    <row r="655" spans="2:73">
      <c r="B655" s="52"/>
      <c r="C655" s="24"/>
      <c r="D655" s="52"/>
      <c r="E655" s="47"/>
      <c r="F655" s="47"/>
      <c r="G655" s="47"/>
      <c r="H655" s="47"/>
      <c r="I655" s="46"/>
      <c r="J655" s="46"/>
      <c r="K655" s="128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BU655" s="18"/>
    </row>
    <row r="656" spans="2:73">
      <c r="B656" s="52"/>
      <c r="C656" s="24"/>
      <c r="D656" s="52"/>
      <c r="E656" s="47"/>
      <c r="F656" s="47"/>
      <c r="G656" s="47"/>
      <c r="H656" s="47"/>
      <c r="I656" s="46"/>
      <c r="J656" s="46"/>
      <c r="K656" s="128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BU656" s="18"/>
    </row>
    <row r="657" spans="2:73">
      <c r="B657" s="52"/>
      <c r="C657" s="24"/>
      <c r="D657" s="52"/>
      <c r="E657" s="47"/>
      <c r="F657" s="47"/>
      <c r="G657" s="47"/>
      <c r="H657" s="47"/>
      <c r="I657" s="46"/>
      <c r="J657" s="46"/>
      <c r="K657" s="128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BU657" s="18"/>
    </row>
    <row r="658" spans="2:73">
      <c r="B658" s="52"/>
      <c r="C658" s="24"/>
      <c r="D658" s="52"/>
      <c r="E658" s="47"/>
      <c r="F658" s="47"/>
      <c r="G658" s="47"/>
      <c r="H658" s="47"/>
      <c r="I658" s="46"/>
      <c r="J658" s="46"/>
      <c r="K658" s="128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BU658" s="18"/>
    </row>
    <row r="659" spans="2:73">
      <c r="B659" s="52"/>
      <c r="C659" s="24"/>
      <c r="D659" s="52"/>
      <c r="E659" s="47"/>
      <c r="F659" s="47"/>
      <c r="G659" s="47"/>
      <c r="H659" s="47"/>
      <c r="I659" s="46"/>
      <c r="J659" s="46"/>
      <c r="K659" s="128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BU659" s="18"/>
    </row>
    <row r="660" spans="2:73">
      <c r="B660" s="52"/>
      <c r="C660" s="24"/>
      <c r="D660" s="52"/>
      <c r="E660" s="47"/>
      <c r="F660" s="47"/>
      <c r="G660" s="47"/>
      <c r="H660" s="47"/>
      <c r="I660" s="46"/>
      <c r="J660" s="46"/>
      <c r="K660" s="128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BU660" s="18"/>
    </row>
    <row r="661" spans="2:73">
      <c r="B661" s="52"/>
      <c r="C661" s="24"/>
      <c r="D661" s="52"/>
      <c r="E661" s="47"/>
      <c r="F661" s="47"/>
      <c r="G661" s="47"/>
      <c r="H661" s="47"/>
      <c r="I661" s="46"/>
      <c r="J661" s="46"/>
      <c r="K661" s="128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BU661" s="18"/>
    </row>
    <row r="662" spans="2:73">
      <c r="B662" s="52"/>
      <c r="C662" s="24"/>
      <c r="D662" s="52"/>
      <c r="E662" s="47"/>
      <c r="F662" s="47"/>
      <c r="G662" s="47"/>
      <c r="H662" s="47"/>
      <c r="I662" s="46"/>
      <c r="J662" s="46"/>
      <c r="K662" s="128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BU662" s="18"/>
    </row>
    <row r="663" spans="2:73">
      <c r="B663" s="52"/>
      <c r="C663" s="24"/>
      <c r="D663" s="52"/>
      <c r="E663" s="47"/>
      <c r="F663" s="47"/>
      <c r="G663" s="47"/>
      <c r="H663" s="47"/>
      <c r="I663" s="46"/>
      <c r="J663" s="46"/>
      <c r="K663" s="128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BU663" s="18"/>
    </row>
    <row r="664" spans="2:73">
      <c r="B664" s="52"/>
      <c r="C664" s="24"/>
      <c r="D664" s="52"/>
      <c r="E664" s="47"/>
      <c r="F664" s="47"/>
      <c r="G664" s="47"/>
      <c r="H664" s="47"/>
      <c r="I664" s="46"/>
      <c r="J664" s="46"/>
      <c r="K664" s="128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BU664" s="18"/>
    </row>
    <row r="665" spans="2:73">
      <c r="B665" s="52"/>
      <c r="C665" s="24"/>
      <c r="D665" s="52"/>
      <c r="E665" s="47"/>
      <c r="F665" s="47"/>
      <c r="G665" s="47"/>
      <c r="H665" s="47"/>
      <c r="I665" s="46"/>
      <c r="J665" s="46"/>
      <c r="K665" s="128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BU665" s="18"/>
    </row>
    <row r="666" spans="2:73">
      <c r="B666" s="52"/>
      <c r="C666" s="24"/>
      <c r="D666" s="52"/>
      <c r="E666" s="47"/>
      <c r="F666" s="47"/>
      <c r="G666" s="47"/>
      <c r="H666" s="47"/>
      <c r="I666" s="46"/>
      <c r="J666" s="46"/>
      <c r="K666" s="128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BU666" s="18"/>
    </row>
    <row r="667" spans="2:73">
      <c r="B667" s="52"/>
      <c r="C667" s="24"/>
      <c r="D667" s="52"/>
      <c r="E667" s="47"/>
      <c r="F667" s="47"/>
      <c r="G667" s="47"/>
      <c r="H667" s="47"/>
      <c r="I667" s="46"/>
      <c r="J667" s="46"/>
      <c r="K667" s="128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BU667" s="18"/>
    </row>
    <row r="668" spans="2:73">
      <c r="B668" s="52"/>
      <c r="C668" s="24"/>
      <c r="D668" s="52"/>
      <c r="E668" s="47"/>
      <c r="F668" s="47"/>
      <c r="G668" s="47"/>
      <c r="H668" s="47"/>
      <c r="I668" s="46"/>
      <c r="J668" s="46"/>
      <c r="K668" s="128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BU668" s="18"/>
    </row>
    <row r="669" spans="2:73">
      <c r="B669" s="52"/>
      <c r="C669" s="24"/>
      <c r="D669" s="52"/>
      <c r="E669" s="47"/>
      <c r="F669" s="47"/>
      <c r="G669" s="47"/>
      <c r="H669" s="47"/>
      <c r="I669" s="46"/>
      <c r="J669" s="46"/>
      <c r="K669" s="128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BU669" s="18"/>
    </row>
    <row r="670" spans="2:73">
      <c r="B670"/>
      <c r="C670" s="24"/>
      <c r="D670"/>
      <c r="K670" s="15"/>
      <c r="X670" s="20"/>
      <c r="Y670" s="20"/>
      <c r="Z670" s="20"/>
      <c r="AA670" s="20"/>
      <c r="BU670" s="18"/>
    </row>
    <row r="671" spans="2:73">
      <c r="B671"/>
      <c r="C671" s="24"/>
      <c r="D671"/>
      <c r="K671" s="15"/>
      <c r="X671" s="20"/>
      <c r="Y671" s="20"/>
      <c r="Z671" s="20"/>
      <c r="AA671" s="20"/>
      <c r="BU671" s="18"/>
    </row>
    <row r="672" spans="2:73">
      <c r="B672"/>
      <c r="C672" s="24"/>
      <c r="D672"/>
      <c r="K672" s="15"/>
      <c r="X672" s="20"/>
      <c r="Y672" s="20"/>
      <c r="Z672" s="20"/>
      <c r="AA672" s="20"/>
      <c r="BU672" s="18"/>
    </row>
    <row r="673" spans="2:73">
      <c r="B673"/>
      <c r="C673" s="24"/>
      <c r="D673"/>
      <c r="K673" s="15"/>
      <c r="X673" s="20"/>
      <c r="Y673" s="20"/>
      <c r="Z673" s="20"/>
      <c r="AA673" s="20"/>
      <c r="BU673" s="18"/>
    </row>
    <row r="674" spans="2:73">
      <c r="B674"/>
      <c r="C674" s="24"/>
      <c r="D674"/>
      <c r="K674" s="15"/>
      <c r="X674" s="20"/>
      <c r="Y674" s="20"/>
      <c r="Z674" s="20"/>
      <c r="AA674" s="20"/>
      <c r="BU674" s="18"/>
    </row>
    <row r="675" spans="2:73">
      <c r="B675"/>
      <c r="C675" s="24"/>
      <c r="D675"/>
      <c r="K675" s="15"/>
      <c r="X675" s="20"/>
      <c r="Y675" s="20"/>
      <c r="Z675" s="20"/>
      <c r="AA675" s="20"/>
      <c r="BU675" s="18"/>
    </row>
    <row r="676" spans="2:73">
      <c r="B676"/>
      <c r="C676" s="24"/>
      <c r="D676"/>
      <c r="K676" s="15"/>
      <c r="X676" s="20"/>
      <c r="Y676" s="20"/>
      <c r="Z676" s="20"/>
      <c r="AA676" s="20"/>
      <c r="BU676" s="18"/>
    </row>
    <row r="677" spans="2:73">
      <c r="B677"/>
      <c r="C677" s="24"/>
      <c r="D677"/>
      <c r="K677" s="15"/>
      <c r="X677" s="20"/>
      <c r="Y677" s="20"/>
      <c r="Z677" s="20"/>
      <c r="AA677" s="20"/>
      <c r="BU677" s="18"/>
    </row>
    <row r="678" spans="2:73">
      <c r="B678"/>
      <c r="C678" s="24"/>
      <c r="D678"/>
      <c r="K678" s="15"/>
      <c r="X678" s="20"/>
      <c r="Y678" s="20"/>
      <c r="Z678" s="20"/>
      <c r="AA678" s="20"/>
      <c r="BU678" s="18"/>
    </row>
    <row r="679" spans="2:73">
      <c r="B679"/>
      <c r="C679" s="24"/>
      <c r="D679"/>
      <c r="K679" s="15"/>
      <c r="X679" s="20"/>
      <c r="Y679" s="20"/>
      <c r="Z679" s="20"/>
      <c r="AA679" s="20"/>
      <c r="BU679" s="18"/>
    </row>
    <row r="680" spans="2:73">
      <c r="B680"/>
      <c r="C680" s="24"/>
      <c r="D680"/>
      <c r="K680" s="15"/>
      <c r="X680" s="20"/>
      <c r="Y680" s="20"/>
      <c r="Z680" s="20"/>
      <c r="AA680" s="20"/>
      <c r="BU680" s="18"/>
    </row>
    <row r="681" spans="2:73">
      <c r="B681"/>
      <c r="C681" s="24"/>
      <c r="D681"/>
      <c r="K681" s="15"/>
      <c r="X681" s="20"/>
      <c r="Y681" s="20"/>
      <c r="Z681" s="20"/>
      <c r="AA681" s="20"/>
      <c r="BU681" s="18"/>
    </row>
    <row r="682" spans="2:73">
      <c r="B682"/>
      <c r="C682" s="24"/>
      <c r="D682"/>
      <c r="K682" s="15"/>
      <c r="X682" s="20"/>
      <c r="Y682" s="20"/>
      <c r="Z682" s="20"/>
      <c r="AA682" s="20"/>
      <c r="BU682" s="18"/>
    </row>
    <row r="683" spans="2:73">
      <c r="B683"/>
      <c r="C683" s="24"/>
      <c r="D683"/>
      <c r="K683" s="15"/>
      <c r="X683" s="20"/>
      <c r="Y683" s="20"/>
      <c r="Z683" s="20"/>
      <c r="AA683" s="20"/>
      <c r="BU683" s="18"/>
    </row>
    <row r="684" spans="2:73">
      <c r="B684"/>
      <c r="C684" s="24"/>
      <c r="D684"/>
      <c r="K684" s="15"/>
      <c r="X684" s="20"/>
      <c r="Y684" s="20"/>
      <c r="Z684" s="20"/>
      <c r="AA684" s="20"/>
      <c r="BU684" s="18"/>
    </row>
    <row r="685" spans="2:73">
      <c r="B685"/>
      <c r="C685" s="24"/>
      <c r="D685"/>
      <c r="K685" s="15"/>
      <c r="X685" s="20"/>
      <c r="Y685" s="20"/>
      <c r="Z685" s="20"/>
      <c r="AA685" s="20"/>
      <c r="BU685" s="18"/>
    </row>
    <row r="686" spans="2:73">
      <c r="B686"/>
      <c r="C686" s="24"/>
      <c r="D686"/>
      <c r="K686" s="15"/>
      <c r="X686" s="20"/>
      <c r="Y686" s="20"/>
      <c r="Z686" s="20"/>
      <c r="AA686" s="20"/>
      <c r="BU686" s="18"/>
    </row>
    <row r="687" spans="2:73">
      <c r="B687"/>
      <c r="C687" s="24"/>
      <c r="D687"/>
      <c r="K687" s="15"/>
      <c r="X687" s="20"/>
      <c r="Y687" s="20"/>
      <c r="Z687" s="20"/>
      <c r="AA687" s="20"/>
      <c r="BU687" s="18"/>
    </row>
    <row r="688" spans="2:73">
      <c r="B688"/>
      <c r="C688" s="24"/>
      <c r="D688"/>
      <c r="K688" s="15"/>
      <c r="X688" s="20"/>
      <c r="Y688" s="20"/>
      <c r="Z688" s="20"/>
      <c r="AA688" s="20"/>
      <c r="BU688" s="18"/>
    </row>
    <row r="689" spans="2:73">
      <c r="B689"/>
      <c r="C689" s="24"/>
      <c r="D689"/>
      <c r="K689" s="15"/>
      <c r="X689" s="20"/>
      <c r="Y689" s="20"/>
      <c r="Z689" s="20"/>
      <c r="AA689" s="20"/>
      <c r="BU689" s="18"/>
    </row>
    <row r="690" spans="2:73">
      <c r="B690"/>
      <c r="C690" s="24"/>
      <c r="D690"/>
      <c r="K690" s="15"/>
      <c r="X690" s="20"/>
      <c r="Y690" s="20"/>
      <c r="Z690" s="20"/>
      <c r="AA690" s="20"/>
      <c r="BU690" s="18"/>
    </row>
    <row r="691" spans="2:73">
      <c r="B691"/>
      <c r="C691" s="24"/>
      <c r="D691"/>
      <c r="K691" s="15"/>
      <c r="X691" s="20"/>
      <c r="Y691" s="20"/>
      <c r="Z691" s="20"/>
      <c r="AA691" s="20"/>
      <c r="BU691" s="18"/>
    </row>
    <row r="692" spans="2:73">
      <c r="B692"/>
      <c r="C692" s="24"/>
      <c r="D692"/>
      <c r="K692" s="15"/>
      <c r="X692" s="20"/>
      <c r="Y692" s="20"/>
      <c r="Z692" s="20"/>
      <c r="AA692" s="20"/>
      <c r="BU692" s="18"/>
    </row>
    <row r="693" spans="2:73">
      <c r="B693"/>
      <c r="C693" s="24"/>
      <c r="D693"/>
      <c r="K693" s="15"/>
      <c r="X693" s="20"/>
      <c r="Y693" s="20"/>
      <c r="Z693" s="20"/>
      <c r="AA693" s="20"/>
      <c r="BU693" s="18"/>
    </row>
    <row r="694" spans="2:73">
      <c r="B694"/>
      <c r="C694" s="24"/>
      <c r="D694"/>
      <c r="K694" s="15"/>
      <c r="X694" s="20"/>
      <c r="Y694" s="20"/>
      <c r="Z694" s="20"/>
      <c r="AA694" s="20"/>
      <c r="BU694" s="18"/>
    </row>
    <row r="695" spans="2:73">
      <c r="B695"/>
      <c r="C695" s="24"/>
      <c r="D695"/>
      <c r="K695" s="15"/>
      <c r="X695" s="20"/>
      <c r="Y695" s="20"/>
      <c r="Z695" s="20"/>
      <c r="AA695" s="20"/>
      <c r="BU695" s="18"/>
    </row>
    <row r="696" spans="2:73">
      <c r="B696"/>
      <c r="C696" s="24"/>
      <c r="D696"/>
      <c r="K696" s="15"/>
      <c r="X696" s="20"/>
      <c r="Y696" s="20"/>
      <c r="Z696" s="20"/>
      <c r="AA696" s="20"/>
      <c r="BU696" s="18"/>
    </row>
    <row r="697" spans="2:73">
      <c r="B697"/>
      <c r="C697" s="24"/>
      <c r="D697"/>
      <c r="K697" s="15"/>
      <c r="X697" s="20"/>
      <c r="Y697" s="20"/>
      <c r="Z697" s="20"/>
      <c r="AA697" s="20"/>
      <c r="BU697" s="18"/>
    </row>
    <row r="698" spans="2:73">
      <c r="B698"/>
      <c r="C698" s="24"/>
      <c r="D698"/>
      <c r="K698" s="15"/>
      <c r="X698" s="20"/>
      <c r="Y698" s="20"/>
      <c r="Z698" s="20"/>
      <c r="AA698" s="20"/>
      <c r="BU698" s="18"/>
    </row>
    <row r="699" spans="2:73">
      <c r="B699"/>
      <c r="C699" s="24"/>
      <c r="D699"/>
      <c r="K699" s="15"/>
      <c r="X699" s="20"/>
      <c r="Y699" s="20"/>
      <c r="Z699" s="20"/>
      <c r="AA699" s="20"/>
      <c r="BU699" s="18"/>
    </row>
    <row r="700" spans="2:73">
      <c r="B700"/>
      <c r="C700" s="24"/>
      <c r="D700"/>
      <c r="K700" s="15"/>
      <c r="X700" s="20"/>
      <c r="Y700" s="20"/>
      <c r="Z700" s="20"/>
      <c r="AA700" s="20"/>
      <c r="BU700" s="18"/>
    </row>
    <row r="701" spans="2:73">
      <c r="B701"/>
      <c r="C701" s="24"/>
      <c r="D701"/>
      <c r="K701" s="15"/>
      <c r="X701" s="20"/>
      <c r="Y701" s="20"/>
      <c r="Z701" s="20"/>
      <c r="AA701" s="20"/>
      <c r="BU701" s="18"/>
    </row>
    <row r="702" spans="2:73">
      <c r="B702"/>
      <c r="C702" s="24"/>
      <c r="D702"/>
      <c r="K702" s="15"/>
      <c r="X702" s="20"/>
      <c r="Y702" s="20"/>
      <c r="Z702" s="20"/>
      <c r="AA702" s="20"/>
      <c r="BU702" s="18"/>
    </row>
    <row r="703" spans="2:73">
      <c r="B703"/>
      <c r="C703" s="24"/>
      <c r="D703"/>
      <c r="K703" s="15"/>
      <c r="X703" s="20"/>
      <c r="Y703" s="20"/>
      <c r="Z703" s="20"/>
      <c r="AA703" s="20"/>
      <c r="BU703" s="18"/>
    </row>
    <row r="704" spans="2:73">
      <c r="B704"/>
      <c r="C704" s="24"/>
      <c r="D704"/>
      <c r="K704" s="15"/>
      <c r="X704" s="20"/>
      <c r="Y704" s="20"/>
      <c r="Z704" s="20"/>
      <c r="AA704" s="20"/>
      <c r="BU704" s="18"/>
    </row>
    <row r="705" spans="2:73">
      <c r="B705"/>
      <c r="C705" s="24"/>
      <c r="D705"/>
      <c r="K705" s="15"/>
      <c r="X705" s="20"/>
      <c r="Y705" s="20"/>
      <c r="Z705" s="20"/>
      <c r="AA705" s="20"/>
      <c r="BU705" s="18"/>
    </row>
    <row r="706" spans="2:73">
      <c r="B706"/>
      <c r="C706" s="24"/>
      <c r="D706"/>
      <c r="K706" s="15"/>
      <c r="X706" s="20"/>
      <c r="Y706" s="20"/>
      <c r="Z706" s="20"/>
      <c r="AA706" s="20"/>
      <c r="BU706" s="18"/>
    </row>
    <row r="707" spans="2:73">
      <c r="B707"/>
      <c r="C707" s="24"/>
      <c r="D707"/>
      <c r="K707" s="15"/>
      <c r="X707" s="20"/>
      <c r="Y707" s="20"/>
      <c r="Z707" s="20"/>
      <c r="AA707" s="20"/>
      <c r="BU707" s="18"/>
    </row>
    <row r="708" spans="2:73">
      <c r="B708"/>
      <c r="C708" s="24"/>
      <c r="D708"/>
      <c r="K708" s="15"/>
      <c r="X708" s="20"/>
      <c r="Y708" s="20"/>
      <c r="Z708" s="20"/>
      <c r="AA708" s="20"/>
      <c r="BU708" s="18"/>
    </row>
    <row r="709" spans="2:73">
      <c r="B709"/>
      <c r="C709" s="24"/>
      <c r="D709"/>
      <c r="K709" s="15"/>
      <c r="X709" s="20"/>
      <c r="Y709" s="20"/>
      <c r="Z709" s="20"/>
      <c r="AA709" s="20"/>
      <c r="BU709" s="18"/>
    </row>
    <row r="710" spans="2:73">
      <c r="B710"/>
      <c r="C710" s="24"/>
      <c r="D710"/>
      <c r="X710" s="20"/>
      <c r="Y710" s="20"/>
      <c r="Z710" s="20"/>
      <c r="AA710" s="20"/>
      <c r="BU710" s="18"/>
    </row>
    <row r="711" spans="2:73">
      <c r="B711"/>
      <c r="C711" s="24"/>
      <c r="X711" s="20"/>
      <c r="Y711" s="20"/>
      <c r="Z711" s="20"/>
      <c r="AA711" s="20"/>
      <c r="BU711" s="18"/>
    </row>
    <row r="712" spans="2:73">
      <c r="B712"/>
      <c r="C712" s="24"/>
      <c r="X712" s="20"/>
      <c r="Y712" s="20"/>
      <c r="Z712" s="20"/>
      <c r="AA712" s="20"/>
      <c r="BU712" s="18"/>
    </row>
    <row r="713" spans="2:73">
      <c r="B713"/>
      <c r="C713" s="24"/>
      <c r="X713" s="20"/>
      <c r="Y713" s="20"/>
      <c r="Z713" s="20"/>
      <c r="AA713" s="20"/>
      <c r="BU713" s="18"/>
    </row>
    <row r="714" spans="2:73">
      <c r="B714"/>
      <c r="C714" s="24"/>
      <c r="X714" s="20"/>
      <c r="Y714" s="20"/>
      <c r="Z714" s="20"/>
      <c r="AA714" s="20"/>
      <c r="BU714" s="18"/>
    </row>
    <row r="715" spans="2:73">
      <c r="B715"/>
      <c r="C715" s="24"/>
      <c r="X715" s="20"/>
      <c r="Y715" s="20"/>
      <c r="Z715" s="20"/>
      <c r="AA715" s="20"/>
      <c r="BU715" s="18"/>
    </row>
    <row r="716" spans="2:73">
      <c r="B716"/>
      <c r="C716" s="24"/>
      <c r="X716" s="20"/>
      <c r="Y716" s="20"/>
      <c r="Z716" s="20"/>
      <c r="AA716" s="20"/>
      <c r="BU716" s="18"/>
    </row>
    <row r="717" spans="2:73">
      <c r="B717"/>
      <c r="C717" s="24"/>
      <c r="X717" s="20"/>
      <c r="Y717" s="20"/>
      <c r="Z717" s="20"/>
      <c r="AA717" s="20"/>
      <c r="BU717" s="18"/>
    </row>
    <row r="718" spans="2:73">
      <c r="B718"/>
      <c r="C718" s="24"/>
      <c r="X718" s="20"/>
      <c r="Y718" s="20"/>
      <c r="Z718" s="20"/>
      <c r="AA718" s="20"/>
      <c r="BU718" s="18"/>
    </row>
    <row r="719" spans="2:73">
      <c r="B719"/>
      <c r="C719" s="24"/>
      <c r="X719" s="20"/>
      <c r="Y719" s="20"/>
      <c r="Z719" s="20"/>
      <c r="AA719" s="20"/>
      <c r="BU719" s="18"/>
    </row>
    <row r="720" spans="2:73">
      <c r="B720"/>
      <c r="C720" s="24"/>
      <c r="X720" s="20"/>
      <c r="Y720" s="20"/>
      <c r="Z720" s="20"/>
      <c r="AA720" s="20"/>
      <c r="BU720" s="18"/>
    </row>
    <row r="721" spans="2:73">
      <c r="B721"/>
      <c r="C721" s="24"/>
      <c r="X721" s="20"/>
      <c r="Y721" s="20"/>
      <c r="Z721" s="20"/>
      <c r="AA721" s="20"/>
      <c r="BU721" s="18"/>
    </row>
    <row r="722" spans="2:73">
      <c r="B722"/>
      <c r="C722" s="24"/>
      <c r="X722" s="20"/>
      <c r="Y722" s="20"/>
      <c r="Z722" s="20"/>
      <c r="AA722" s="20"/>
      <c r="BU722" s="18"/>
    </row>
    <row r="723" spans="2:73">
      <c r="B723"/>
      <c r="C723" s="24"/>
      <c r="X723" s="20"/>
      <c r="Y723" s="20"/>
      <c r="Z723" s="20"/>
      <c r="AA723" s="20"/>
      <c r="BU723" s="18"/>
    </row>
    <row r="724" spans="2:73">
      <c r="B724"/>
      <c r="C724" s="24"/>
      <c r="X724" s="20"/>
      <c r="Y724" s="20"/>
      <c r="Z724" s="20"/>
      <c r="AA724" s="20"/>
      <c r="BU724" s="18"/>
    </row>
    <row r="725" spans="2:73">
      <c r="B725"/>
      <c r="C725" s="24"/>
      <c r="X725" s="20"/>
      <c r="Y725" s="20"/>
      <c r="Z725" s="20"/>
      <c r="AA725" s="20"/>
      <c r="BU725" s="18"/>
    </row>
    <row r="726" spans="2:73">
      <c r="B726"/>
      <c r="C726" s="24"/>
      <c r="X726" s="20"/>
      <c r="Y726" s="20"/>
      <c r="Z726" s="20"/>
      <c r="AA726" s="20"/>
      <c r="BU726" s="18"/>
    </row>
    <row r="727" spans="2:73">
      <c r="B727"/>
      <c r="C727" s="24"/>
      <c r="X727" s="20"/>
      <c r="Y727" s="20"/>
      <c r="Z727" s="20"/>
      <c r="AA727" s="20"/>
      <c r="BU727" s="18"/>
    </row>
    <row r="728" spans="2:73">
      <c r="B728"/>
      <c r="C728" s="24"/>
      <c r="X728" s="20"/>
      <c r="Y728" s="20"/>
      <c r="Z728" s="20"/>
      <c r="AA728" s="20"/>
      <c r="BU728" s="18"/>
    </row>
    <row r="729" spans="2:73">
      <c r="B729"/>
      <c r="C729" s="24"/>
      <c r="X729" s="20"/>
      <c r="Y729" s="20"/>
      <c r="Z729" s="20"/>
      <c r="AA729" s="20"/>
      <c r="BU729" s="18"/>
    </row>
    <row r="730" spans="2:73">
      <c r="B730"/>
      <c r="C730" s="24"/>
      <c r="X730" s="20"/>
      <c r="Y730" s="20"/>
      <c r="Z730" s="20"/>
      <c r="AA730" s="20"/>
      <c r="BU730" s="18"/>
    </row>
    <row r="731" spans="2:73">
      <c r="B731"/>
      <c r="C731" s="24"/>
      <c r="X731" s="20"/>
      <c r="Y731" s="20"/>
      <c r="Z731" s="20"/>
      <c r="AA731" s="20"/>
      <c r="BU731" s="18"/>
    </row>
    <row r="732" spans="2:73">
      <c r="B732"/>
      <c r="C732" s="24"/>
      <c r="X732" s="20"/>
      <c r="Y732" s="20"/>
      <c r="Z732" s="20"/>
      <c r="AA732" s="20"/>
      <c r="BU732" s="18"/>
    </row>
    <row r="733" spans="2:73">
      <c r="B733"/>
      <c r="C733" s="24"/>
      <c r="X733" s="20"/>
      <c r="Y733" s="20"/>
      <c r="Z733" s="20"/>
      <c r="AA733" s="20"/>
      <c r="BU733" s="18"/>
    </row>
    <row r="734" spans="2:73">
      <c r="B734"/>
      <c r="C734" s="24"/>
      <c r="X734" s="20"/>
      <c r="Y734" s="20"/>
      <c r="Z734" s="20"/>
      <c r="AA734" s="20"/>
      <c r="BU734" s="18"/>
    </row>
    <row r="735" spans="2:73">
      <c r="B735"/>
      <c r="C735" s="24"/>
      <c r="X735" s="20"/>
      <c r="Y735" s="20"/>
      <c r="Z735" s="20"/>
      <c r="AA735" s="20"/>
      <c r="BU735" s="18"/>
    </row>
    <row r="736" spans="2:73">
      <c r="B736"/>
      <c r="C736" s="24"/>
      <c r="X736" s="20"/>
      <c r="Y736" s="20"/>
      <c r="Z736" s="20"/>
      <c r="AA736" s="20"/>
      <c r="BU736" s="18"/>
    </row>
    <row r="737" spans="2:73">
      <c r="B737"/>
      <c r="C737" s="24"/>
      <c r="X737" s="20"/>
      <c r="Y737" s="20"/>
      <c r="Z737" s="20"/>
      <c r="AA737" s="20"/>
      <c r="BU737" s="18"/>
    </row>
    <row r="738" spans="2:73">
      <c r="B738"/>
      <c r="C738" s="24"/>
      <c r="X738" s="20"/>
      <c r="Y738" s="20"/>
      <c r="Z738" s="20"/>
      <c r="AA738" s="20"/>
      <c r="BU738" s="18"/>
    </row>
    <row r="739" spans="2:73">
      <c r="B739"/>
      <c r="C739" s="24"/>
      <c r="X739" s="20"/>
      <c r="Y739" s="20"/>
      <c r="Z739" s="20"/>
      <c r="AA739" s="20"/>
      <c r="BU739" s="18"/>
    </row>
    <row r="740" spans="2:73">
      <c r="B740"/>
      <c r="C740" s="24"/>
      <c r="X740" s="20"/>
      <c r="Y740" s="20"/>
      <c r="Z740" s="20"/>
      <c r="AA740" s="20"/>
      <c r="BU740" s="18"/>
    </row>
    <row r="741" spans="2:73">
      <c r="B741"/>
      <c r="C741" s="24"/>
      <c r="X741" s="20"/>
      <c r="Y741" s="20"/>
      <c r="Z741" s="20"/>
      <c r="AA741" s="20"/>
      <c r="BU741" s="18"/>
    </row>
    <row r="742" spans="2:73">
      <c r="B742"/>
      <c r="C742" s="24"/>
      <c r="X742" s="20"/>
      <c r="Y742" s="20"/>
      <c r="Z742" s="20"/>
      <c r="AA742" s="20"/>
      <c r="BU742" s="18"/>
    </row>
    <row r="743" spans="2:73">
      <c r="B743"/>
      <c r="C743" s="24"/>
      <c r="X743" s="20"/>
      <c r="Y743" s="20"/>
      <c r="Z743" s="20"/>
      <c r="AA743" s="20"/>
      <c r="BU743" s="18"/>
    </row>
    <row r="744" spans="2:73">
      <c r="B744"/>
      <c r="C744" s="24"/>
      <c r="X744" s="20"/>
      <c r="Y744" s="20"/>
      <c r="Z744" s="20"/>
      <c r="AA744" s="20"/>
      <c r="BU744" s="18"/>
    </row>
    <row r="745" spans="2:73">
      <c r="B745"/>
      <c r="C745" s="24"/>
      <c r="X745" s="20"/>
      <c r="Y745" s="20"/>
      <c r="Z745" s="20"/>
      <c r="AA745" s="20"/>
      <c r="BU745" s="18"/>
    </row>
    <row r="746" spans="2:73">
      <c r="B746"/>
      <c r="C746" s="24"/>
      <c r="X746" s="20"/>
      <c r="Y746" s="20"/>
      <c r="Z746" s="20"/>
      <c r="AA746" s="20"/>
      <c r="BU746" s="18"/>
    </row>
    <row r="747" spans="2:73">
      <c r="B747"/>
      <c r="C747" s="24"/>
      <c r="X747" s="20"/>
      <c r="Y747" s="20"/>
      <c r="Z747" s="20"/>
      <c r="AA747" s="20"/>
      <c r="BU747" s="18"/>
    </row>
    <row r="748" spans="2:73">
      <c r="B748"/>
      <c r="C748" s="24"/>
      <c r="X748" s="20"/>
      <c r="Y748" s="20"/>
      <c r="Z748" s="20"/>
      <c r="AA748" s="20"/>
      <c r="BU748" s="18"/>
    </row>
    <row r="749" spans="2:73">
      <c r="B749"/>
      <c r="C749" s="24"/>
      <c r="X749" s="20"/>
      <c r="Y749" s="20"/>
      <c r="Z749" s="20"/>
      <c r="AA749" s="20"/>
      <c r="BU749" s="18"/>
    </row>
    <row r="750" spans="2:73">
      <c r="B750"/>
      <c r="C750" s="24"/>
      <c r="X750" s="20"/>
      <c r="Y750" s="20"/>
      <c r="Z750" s="20"/>
      <c r="AA750" s="20"/>
      <c r="BU750" s="18"/>
    </row>
    <row r="751" spans="2:73">
      <c r="B751"/>
      <c r="C751" s="24"/>
      <c r="X751" s="20"/>
      <c r="Y751" s="20"/>
      <c r="Z751" s="20"/>
      <c r="AA751" s="20"/>
      <c r="BU751" s="18"/>
    </row>
    <row r="752" spans="2:73">
      <c r="B752"/>
      <c r="C752" s="24"/>
      <c r="X752" s="20"/>
      <c r="Y752" s="20"/>
      <c r="Z752" s="20"/>
      <c r="AA752" s="20"/>
      <c r="BU752" s="18"/>
    </row>
    <row r="753" spans="2:73">
      <c r="B753"/>
      <c r="C753" s="24"/>
      <c r="X753" s="20"/>
      <c r="Y753" s="20"/>
      <c r="Z753" s="20"/>
      <c r="AA753" s="20"/>
      <c r="BU753" s="18"/>
    </row>
    <row r="754" spans="2:73">
      <c r="B754"/>
      <c r="C754" s="24"/>
      <c r="X754" s="20"/>
      <c r="Y754" s="20"/>
      <c r="Z754" s="20"/>
      <c r="AA754" s="20"/>
      <c r="BU754" s="18"/>
    </row>
    <row r="755" spans="2:73">
      <c r="B755"/>
      <c r="C755" s="24"/>
      <c r="X755" s="20"/>
      <c r="Y755" s="20"/>
      <c r="Z755" s="20"/>
      <c r="AA755" s="20"/>
      <c r="BU755" s="18"/>
    </row>
    <row r="756" spans="2:73">
      <c r="B756"/>
      <c r="C756" s="24"/>
      <c r="X756" s="20"/>
      <c r="Y756" s="20"/>
      <c r="Z756" s="20"/>
      <c r="AA756" s="20"/>
      <c r="BU756" s="18"/>
    </row>
    <row r="757" spans="2:73">
      <c r="B757"/>
      <c r="C757" s="24"/>
      <c r="X757" s="20"/>
      <c r="Y757" s="20"/>
      <c r="Z757" s="20"/>
      <c r="AA757" s="20"/>
      <c r="BU757" s="18"/>
    </row>
    <row r="758" spans="2:73">
      <c r="B758"/>
      <c r="C758" s="24"/>
      <c r="X758" s="20"/>
      <c r="Y758" s="20"/>
      <c r="Z758" s="20"/>
      <c r="AA758" s="20"/>
      <c r="BU758" s="18"/>
    </row>
    <row r="759" spans="2:73">
      <c r="B759"/>
      <c r="C759" s="24"/>
      <c r="X759" s="20"/>
      <c r="Y759" s="20"/>
      <c r="Z759" s="20"/>
      <c r="AA759" s="20"/>
      <c r="BU759" s="18"/>
    </row>
    <row r="760" spans="2:73">
      <c r="B760"/>
      <c r="C760" s="24"/>
      <c r="X760" s="20"/>
      <c r="Y760" s="20"/>
      <c r="Z760" s="20"/>
      <c r="AA760" s="20"/>
      <c r="BU760" s="18"/>
    </row>
    <row r="761" spans="2:73">
      <c r="B761"/>
      <c r="C761" s="24"/>
      <c r="X761" s="20"/>
      <c r="Y761" s="20"/>
      <c r="Z761" s="20"/>
      <c r="AA761" s="20"/>
      <c r="BU761" s="18"/>
    </row>
    <row r="762" spans="2:73">
      <c r="B762"/>
      <c r="C762" s="24"/>
      <c r="X762" s="20"/>
      <c r="Y762" s="20"/>
      <c r="Z762" s="20"/>
      <c r="AA762" s="20"/>
      <c r="BU762" s="18"/>
    </row>
    <row r="763" spans="2:73">
      <c r="B763"/>
      <c r="C763" s="24"/>
      <c r="X763" s="20"/>
      <c r="Y763" s="20"/>
      <c r="Z763" s="20"/>
      <c r="AA763" s="20"/>
      <c r="BU763" s="18"/>
    </row>
    <row r="764" spans="2:73">
      <c r="B764"/>
      <c r="C764" s="24"/>
      <c r="X764" s="20"/>
      <c r="Y764" s="20"/>
      <c r="Z764" s="20"/>
      <c r="AA764" s="20"/>
      <c r="BU764" s="18"/>
    </row>
    <row r="765" spans="2:73">
      <c r="B765"/>
      <c r="C765" s="24"/>
      <c r="X765" s="20"/>
      <c r="Y765" s="20"/>
      <c r="Z765" s="20"/>
      <c r="AA765" s="20"/>
      <c r="BU765" s="18"/>
    </row>
    <row r="766" spans="2:73">
      <c r="B766"/>
      <c r="C766" s="24"/>
      <c r="X766" s="20"/>
      <c r="Y766" s="20"/>
      <c r="Z766" s="20"/>
      <c r="AA766" s="20"/>
      <c r="BU766" s="18"/>
    </row>
    <row r="767" spans="2:73">
      <c r="B767"/>
      <c r="C767" s="24"/>
      <c r="X767" s="20"/>
      <c r="Y767" s="20"/>
      <c r="Z767" s="20"/>
      <c r="AA767" s="20"/>
      <c r="BU767" s="18"/>
    </row>
    <row r="768" spans="2:73">
      <c r="B768"/>
      <c r="C768" s="24"/>
      <c r="X768" s="20"/>
      <c r="Y768" s="20"/>
      <c r="Z768" s="20"/>
      <c r="AA768" s="20"/>
      <c r="BU768" s="18"/>
    </row>
    <row r="769" spans="2:73">
      <c r="B769"/>
      <c r="C769" s="24"/>
      <c r="X769" s="20"/>
      <c r="Y769" s="20"/>
      <c r="Z769" s="20"/>
      <c r="AA769" s="20"/>
      <c r="BU769" s="18"/>
    </row>
    <row r="770" spans="2:73">
      <c r="B770"/>
      <c r="C770" s="24"/>
      <c r="X770" s="20"/>
      <c r="Y770" s="20"/>
      <c r="Z770" s="20"/>
      <c r="AA770" s="20"/>
      <c r="BU770" s="18"/>
    </row>
    <row r="771" spans="2:73">
      <c r="B771"/>
      <c r="C771" s="24"/>
      <c r="X771" s="20"/>
      <c r="Y771" s="20"/>
      <c r="Z771" s="20"/>
      <c r="AA771" s="20"/>
      <c r="BU771" s="18"/>
    </row>
    <row r="772" spans="2:73">
      <c r="B772"/>
      <c r="C772" s="24"/>
      <c r="X772" s="20"/>
      <c r="Y772" s="20"/>
      <c r="Z772" s="20"/>
      <c r="AA772" s="20"/>
      <c r="BU772" s="18"/>
    </row>
    <row r="773" spans="2:73">
      <c r="B773"/>
      <c r="C773" s="24"/>
      <c r="X773" s="20"/>
      <c r="Y773" s="20"/>
      <c r="Z773" s="20"/>
      <c r="AA773" s="20"/>
      <c r="BU773" s="18"/>
    </row>
    <row r="774" spans="2:73">
      <c r="B774"/>
      <c r="C774" s="24"/>
      <c r="X774" s="20"/>
      <c r="Y774" s="20"/>
      <c r="Z774" s="20"/>
      <c r="AA774" s="20"/>
      <c r="BU774" s="18"/>
    </row>
    <row r="775" spans="2:73">
      <c r="B775"/>
      <c r="C775" s="24"/>
      <c r="X775" s="20"/>
      <c r="Y775" s="20"/>
      <c r="Z775" s="20"/>
      <c r="AA775" s="20"/>
      <c r="BU775" s="18"/>
    </row>
    <row r="776" spans="2:73">
      <c r="B776"/>
      <c r="C776" s="24"/>
      <c r="X776" s="20"/>
      <c r="Y776" s="20"/>
      <c r="Z776" s="20"/>
      <c r="AA776" s="20"/>
      <c r="BU776" s="18"/>
    </row>
    <row r="777" spans="2:73">
      <c r="B777"/>
      <c r="C777" s="24"/>
      <c r="X777" s="20"/>
      <c r="Y777" s="20"/>
      <c r="Z777" s="20"/>
      <c r="AA777" s="20"/>
      <c r="BU777" s="18"/>
    </row>
    <row r="778" spans="2:73">
      <c r="B778"/>
      <c r="C778" s="24"/>
      <c r="X778" s="20"/>
      <c r="Y778" s="20"/>
      <c r="Z778" s="20"/>
      <c r="AA778" s="20"/>
      <c r="BU778" s="18"/>
    </row>
    <row r="779" spans="2:73">
      <c r="C779" s="24"/>
      <c r="X779" s="20"/>
      <c r="Y779" s="20"/>
      <c r="Z779" s="20"/>
      <c r="AA779" s="20"/>
      <c r="BU779" s="18"/>
    </row>
    <row r="780" spans="2:73">
      <c r="C780" s="24"/>
      <c r="X780" s="20"/>
      <c r="Y780" s="20"/>
      <c r="Z780" s="20"/>
      <c r="AA780" s="20"/>
      <c r="BU780" s="18"/>
    </row>
    <row r="781" spans="2:73">
      <c r="C781" s="24"/>
      <c r="X781" s="20"/>
      <c r="Y781" s="20"/>
      <c r="Z781" s="20"/>
      <c r="AA781" s="20"/>
      <c r="BU781" s="18"/>
    </row>
    <row r="782" spans="2:73">
      <c r="C782" s="24"/>
      <c r="X782" s="20"/>
      <c r="Y782" s="20"/>
      <c r="Z782" s="20"/>
      <c r="AA782" s="20"/>
      <c r="BU782" s="18"/>
    </row>
    <row r="783" spans="2:73">
      <c r="C783" s="24"/>
      <c r="X783" s="20"/>
      <c r="Y783" s="20"/>
      <c r="Z783" s="20"/>
      <c r="AA783" s="20"/>
      <c r="BU783" s="18"/>
    </row>
    <row r="784" spans="2:73">
      <c r="C784" s="24"/>
      <c r="X784" s="20"/>
      <c r="Y784" s="20"/>
      <c r="Z784" s="20"/>
      <c r="AA784" s="20"/>
      <c r="BU784" s="18"/>
    </row>
    <row r="785" spans="3:73">
      <c r="C785" s="24"/>
      <c r="X785" s="20"/>
      <c r="Y785" s="20"/>
      <c r="Z785" s="20"/>
      <c r="AA785" s="20"/>
      <c r="BU785" s="18"/>
    </row>
    <row r="786" spans="3:73">
      <c r="C786" s="24"/>
      <c r="X786" s="20"/>
      <c r="Y786" s="20"/>
      <c r="Z786" s="20"/>
      <c r="AA786" s="20"/>
      <c r="BU786" s="18"/>
    </row>
    <row r="787" spans="3:73">
      <c r="C787" s="24"/>
      <c r="X787" s="20"/>
      <c r="Y787" s="20"/>
      <c r="Z787" s="20"/>
      <c r="AA787" s="20"/>
      <c r="BU787" s="18"/>
    </row>
    <row r="788" spans="3:73">
      <c r="C788" s="24"/>
      <c r="X788" s="20"/>
      <c r="Y788" s="20"/>
      <c r="Z788" s="20"/>
      <c r="AA788" s="20"/>
      <c r="BU788" s="18"/>
    </row>
    <row r="789" spans="3:73">
      <c r="C789" s="24"/>
      <c r="X789" s="20"/>
      <c r="Y789" s="20"/>
      <c r="Z789" s="20"/>
      <c r="AA789" s="20"/>
      <c r="BU789" s="18"/>
    </row>
    <row r="790" spans="3:73">
      <c r="C790" s="24"/>
      <c r="X790" s="20"/>
      <c r="Y790" s="20"/>
      <c r="Z790" s="20"/>
      <c r="AA790" s="20"/>
      <c r="BU790" s="18"/>
    </row>
    <row r="791" spans="3:73">
      <c r="C791" s="24"/>
      <c r="X791" s="20"/>
      <c r="Y791" s="20"/>
      <c r="Z791" s="20"/>
      <c r="AA791" s="20"/>
      <c r="BU791" s="18"/>
    </row>
    <row r="792" spans="3:73">
      <c r="C792" s="24"/>
      <c r="X792" s="20"/>
      <c r="Y792" s="20"/>
      <c r="Z792" s="20"/>
      <c r="AA792" s="20"/>
      <c r="BU792" s="18"/>
    </row>
    <row r="793" spans="3:73">
      <c r="C793" s="24"/>
      <c r="X793" s="20"/>
      <c r="Y793" s="20"/>
      <c r="Z793" s="20"/>
      <c r="AA793" s="20"/>
      <c r="BU793" s="18"/>
    </row>
    <row r="794" spans="3:73">
      <c r="C794" s="24"/>
      <c r="X794" s="20"/>
      <c r="Y794" s="20"/>
      <c r="Z794" s="20"/>
      <c r="AA794" s="20"/>
      <c r="BU794" s="18"/>
    </row>
    <row r="795" spans="3:73">
      <c r="C795" s="24"/>
      <c r="X795" s="20"/>
      <c r="Y795" s="20"/>
      <c r="Z795" s="20"/>
      <c r="AA795" s="20"/>
      <c r="BU795" s="18"/>
    </row>
    <row r="796" spans="3:73">
      <c r="C796" s="24"/>
      <c r="X796" s="20"/>
      <c r="Y796" s="20"/>
      <c r="Z796" s="20"/>
      <c r="AA796" s="20"/>
      <c r="BU796" s="18"/>
    </row>
    <row r="797" spans="3:73">
      <c r="C797" s="24"/>
      <c r="X797" s="20"/>
      <c r="Y797" s="20"/>
      <c r="Z797" s="20"/>
      <c r="AA797" s="20"/>
      <c r="BU797" s="18"/>
    </row>
    <row r="798" spans="3:73">
      <c r="C798" s="24"/>
      <c r="X798" s="20"/>
      <c r="Y798" s="20"/>
      <c r="Z798" s="20"/>
      <c r="AA798" s="20"/>
      <c r="BU798" s="18"/>
    </row>
    <row r="799" spans="3:73">
      <c r="C799" s="24"/>
      <c r="X799" s="20"/>
      <c r="Y799" s="20"/>
      <c r="Z799" s="20"/>
      <c r="AA799" s="20"/>
      <c r="BU799" s="18"/>
    </row>
    <row r="800" spans="3:73">
      <c r="C800" s="24"/>
      <c r="X800" s="20"/>
      <c r="Y800" s="20"/>
      <c r="Z800" s="20"/>
      <c r="AA800" s="20"/>
      <c r="BU800" s="18"/>
    </row>
    <row r="801" spans="3:73">
      <c r="C801" s="24"/>
      <c r="X801" s="20"/>
      <c r="Y801" s="20"/>
      <c r="Z801" s="20"/>
      <c r="AA801" s="20"/>
      <c r="BU801" s="18"/>
    </row>
    <row r="802" spans="3:73">
      <c r="C802" s="24"/>
      <c r="X802" s="20"/>
      <c r="Y802" s="20"/>
      <c r="Z802" s="20"/>
      <c r="AA802" s="20"/>
      <c r="BU802" s="18"/>
    </row>
    <row r="803" spans="3:73">
      <c r="C803" s="24"/>
      <c r="X803" s="20"/>
      <c r="Y803" s="20"/>
      <c r="Z803" s="20"/>
      <c r="AA803" s="20"/>
      <c r="BU803" s="18"/>
    </row>
    <row r="804" spans="3:73">
      <c r="C804" s="24"/>
      <c r="X804" s="20"/>
      <c r="Y804" s="20"/>
      <c r="Z804" s="20"/>
      <c r="AA804" s="20"/>
      <c r="BU804" s="18"/>
    </row>
    <row r="805" spans="3:73">
      <c r="C805" s="24"/>
      <c r="X805" s="20"/>
      <c r="Y805" s="20"/>
      <c r="Z805" s="20"/>
      <c r="AA805" s="20"/>
      <c r="BU805" s="18"/>
    </row>
    <row r="806" spans="3:73">
      <c r="C806" s="24"/>
      <c r="X806" s="20"/>
      <c r="Y806" s="20"/>
      <c r="Z806" s="20"/>
      <c r="AA806" s="20"/>
      <c r="BU806" s="18"/>
    </row>
    <row r="807" spans="3:73">
      <c r="C807" s="24"/>
      <c r="X807" s="20"/>
      <c r="Y807" s="20"/>
      <c r="Z807" s="20"/>
      <c r="AA807" s="20"/>
      <c r="BU807" s="18"/>
    </row>
    <row r="808" spans="3:73">
      <c r="C808" s="24"/>
      <c r="X808" s="20"/>
      <c r="Y808" s="20"/>
      <c r="Z808" s="20"/>
      <c r="AA808" s="20"/>
      <c r="BU808" s="18"/>
    </row>
    <row r="809" spans="3:73">
      <c r="C809" s="24"/>
      <c r="X809" s="20"/>
      <c r="Y809" s="20"/>
      <c r="Z809" s="20"/>
      <c r="AA809" s="20"/>
      <c r="BU809" s="18"/>
    </row>
    <row r="810" spans="3:73">
      <c r="C810" s="24"/>
      <c r="X810" s="20"/>
      <c r="Y810" s="20"/>
      <c r="Z810" s="20"/>
      <c r="AA810" s="20"/>
      <c r="BU810" s="18"/>
    </row>
    <row r="811" spans="3:73">
      <c r="C811" s="24"/>
      <c r="X811" s="20"/>
      <c r="Y811" s="20"/>
      <c r="Z811" s="20"/>
      <c r="AA811" s="20"/>
      <c r="BU811" s="18"/>
    </row>
    <row r="812" spans="3:73">
      <c r="C812" s="24"/>
      <c r="X812" s="20"/>
      <c r="Y812" s="20"/>
      <c r="Z812" s="20"/>
      <c r="AA812" s="20"/>
      <c r="BU812" s="18"/>
    </row>
    <row r="813" spans="3:73">
      <c r="C813" s="24"/>
      <c r="X813" s="20"/>
      <c r="Y813" s="20"/>
      <c r="Z813" s="20"/>
      <c r="AA813" s="20"/>
      <c r="BU813" s="18"/>
    </row>
    <row r="814" spans="3:73">
      <c r="C814" s="24"/>
      <c r="X814" s="20"/>
      <c r="Y814" s="20"/>
      <c r="Z814" s="20"/>
      <c r="AA814" s="20"/>
      <c r="BU814" s="18"/>
    </row>
    <row r="815" spans="3:73">
      <c r="C815" s="24"/>
      <c r="X815" s="20"/>
      <c r="Y815" s="20"/>
      <c r="Z815" s="20"/>
      <c r="AA815" s="20"/>
      <c r="BU815" s="18"/>
    </row>
    <row r="816" spans="3:73">
      <c r="C816" s="24"/>
      <c r="X816" s="20"/>
      <c r="Y816" s="20"/>
      <c r="Z816" s="20"/>
      <c r="AA816" s="20"/>
      <c r="BU816" s="18"/>
    </row>
    <row r="817" spans="3:73">
      <c r="C817" s="24"/>
      <c r="X817" s="20"/>
      <c r="Y817" s="20"/>
      <c r="Z817" s="20"/>
      <c r="AA817" s="20"/>
      <c r="BU817" s="18"/>
    </row>
    <row r="818" spans="3:73">
      <c r="C818" s="24"/>
      <c r="X818" s="20"/>
      <c r="Y818" s="20"/>
      <c r="Z818" s="20"/>
      <c r="AA818" s="20"/>
      <c r="BU818" s="18"/>
    </row>
    <row r="819" spans="3:73">
      <c r="C819" s="24"/>
      <c r="X819" s="20"/>
      <c r="Y819" s="20"/>
      <c r="Z819" s="20"/>
      <c r="AA819" s="20"/>
      <c r="BU819" s="18"/>
    </row>
    <row r="820" spans="3:73">
      <c r="C820" s="24"/>
      <c r="X820" s="20"/>
      <c r="Y820" s="20"/>
      <c r="Z820" s="20"/>
      <c r="AA820" s="20"/>
      <c r="BU820" s="18"/>
    </row>
    <row r="821" spans="3:73">
      <c r="C821" s="24"/>
      <c r="X821" s="20"/>
      <c r="Y821" s="20"/>
      <c r="Z821" s="20"/>
      <c r="AA821" s="20"/>
      <c r="BU821" s="18"/>
    </row>
    <row r="822" spans="3:73">
      <c r="C822" s="24"/>
      <c r="X822" s="20"/>
      <c r="Y822" s="20"/>
      <c r="Z822" s="20"/>
      <c r="AA822" s="20"/>
      <c r="BU822" s="18"/>
    </row>
    <row r="823" spans="3:73">
      <c r="C823" s="24"/>
      <c r="X823" s="20"/>
      <c r="Y823" s="20"/>
      <c r="Z823" s="20"/>
      <c r="AA823" s="20"/>
      <c r="BU823" s="18"/>
    </row>
    <row r="824" spans="3:73">
      <c r="C824" s="24"/>
      <c r="X824" s="20"/>
      <c r="Y824" s="20"/>
      <c r="Z824" s="20"/>
      <c r="AA824" s="20"/>
      <c r="BU824" s="18"/>
    </row>
    <row r="825" spans="3:73">
      <c r="C825" s="24"/>
      <c r="X825" s="20"/>
      <c r="Y825" s="20"/>
      <c r="Z825" s="20"/>
      <c r="AA825" s="20"/>
      <c r="BU825" s="18"/>
    </row>
    <row r="826" spans="3:73">
      <c r="C826" s="24"/>
      <c r="X826" s="20"/>
      <c r="Y826" s="20"/>
      <c r="Z826" s="20"/>
      <c r="AA826" s="20"/>
      <c r="BU826" s="18"/>
    </row>
    <row r="827" spans="3:73">
      <c r="C827" s="24"/>
      <c r="X827" s="20"/>
      <c r="Y827" s="20"/>
      <c r="Z827" s="20"/>
      <c r="AA827" s="20"/>
      <c r="BU827" s="18"/>
    </row>
    <row r="828" spans="3:73">
      <c r="C828" s="24"/>
      <c r="X828" s="20"/>
      <c r="Y828" s="20"/>
      <c r="Z828" s="20"/>
      <c r="AA828" s="20"/>
      <c r="BU828" s="18"/>
    </row>
    <row r="829" spans="3:73">
      <c r="C829" s="24"/>
      <c r="X829" s="20"/>
      <c r="Y829" s="20"/>
      <c r="Z829" s="20"/>
      <c r="AA829" s="20"/>
      <c r="BU829" s="18"/>
    </row>
    <row r="830" spans="3:73">
      <c r="C830" s="24"/>
      <c r="X830" s="20"/>
      <c r="Y830" s="20"/>
      <c r="Z830" s="20"/>
      <c r="AA830" s="20"/>
      <c r="BU830" s="18"/>
    </row>
    <row r="831" spans="3:73">
      <c r="C831" s="24"/>
      <c r="X831" s="20"/>
      <c r="Y831" s="20"/>
      <c r="Z831" s="20"/>
      <c r="AA831" s="20"/>
      <c r="BU831" s="18"/>
    </row>
    <row r="832" spans="3:73">
      <c r="C832" s="24"/>
      <c r="X832" s="20"/>
      <c r="Y832" s="20"/>
      <c r="Z832" s="20"/>
      <c r="AA832" s="20"/>
      <c r="BU832" s="18"/>
    </row>
    <row r="833" spans="3:73">
      <c r="C833" s="24"/>
      <c r="X833" s="20"/>
      <c r="Y833" s="20"/>
      <c r="Z833" s="20"/>
      <c r="AA833" s="20"/>
      <c r="BU833" s="18"/>
    </row>
    <row r="834" spans="3:73">
      <c r="C834" s="24"/>
      <c r="X834" s="20"/>
      <c r="Y834" s="20"/>
      <c r="Z834" s="20"/>
      <c r="AA834" s="20"/>
      <c r="BU834" s="18"/>
    </row>
    <row r="835" spans="3:73">
      <c r="C835" s="24"/>
      <c r="X835" s="20"/>
      <c r="Y835" s="20"/>
      <c r="Z835" s="20"/>
      <c r="AA835" s="20"/>
      <c r="BU835" s="18"/>
    </row>
    <row r="836" spans="3:73">
      <c r="C836" s="24"/>
      <c r="X836" s="20"/>
      <c r="Y836" s="20"/>
      <c r="Z836" s="20"/>
      <c r="AA836" s="20"/>
      <c r="BU836" s="18"/>
    </row>
    <row r="837" spans="3:73">
      <c r="C837" s="24"/>
      <c r="X837" s="20"/>
      <c r="Y837" s="20"/>
      <c r="Z837" s="20"/>
      <c r="AA837" s="20"/>
      <c r="BU837" s="18"/>
    </row>
    <row r="838" spans="3:73">
      <c r="C838" s="24"/>
      <c r="X838" s="20"/>
      <c r="Y838" s="20"/>
      <c r="Z838" s="20"/>
      <c r="AA838" s="20"/>
      <c r="BU838" s="18"/>
    </row>
    <row r="839" spans="3:73">
      <c r="C839" s="24"/>
      <c r="X839" s="20"/>
      <c r="Y839" s="20"/>
      <c r="Z839" s="20"/>
      <c r="AA839" s="20"/>
      <c r="BU839" s="18"/>
    </row>
    <row r="840" spans="3:73">
      <c r="C840" s="24"/>
      <c r="X840" s="20"/>
      <c r="Y840" s="20"/>
      <c r="Z840" s="20"/>
      <c r="AA840" s="20"/>
      <c r="BU840" s="18"/>
    </row>
    <row r="841" spans="3:73">
      <c r="C841" s="24"/>
      <c r="X841" s="20"/>
      <c r="Y841" s="20"/>
      <c r="Z841" s="20"/>
      <c r="AA841" s="20"/>
      <c r="BU841" s="18"/>
    </row>
    <row r="842" spans="3:73">
      <c r="C842" s="24"/>
      <c r="X842" s="20"/>
      <c r="Y842" s="20"/>
      <c r="Z842" s="20"/>
      <c r="AA842" s="20"/>
      <c r="BU842" s="18"/>
    </row>
    <row r="843" spans="3:73">
      <c r="C843" s="24"/>
      <c r="X843" s="20"/>
      <c r="Y843" s="20"/>
      <c r="Z843" s="20"/>
      <c r="AA843" s="20"/>
      <c r="BU843" s="18"/>
    </row>
    <row r="844" spans="3:73">
      <c r="C844" s="24"/>
      <c r="X844" s="20"/>
      <c r="Y844" s="20"/>
      <c r="Z844" s="20"/>
      <c r="AA844" s="20"/>
      <c r="BU844" s="18"/>
    </row>
    <row r="845" spans="3:73">
      <c r="C845" s="24"/>
      <c r="X845" s="20"/>
      <c r="Y845" s="20"/>
      <c r="Z845" s="20"/>
      <c r="AA845" s="20"/>
      <c r="BU845" s="18"/>
    </row>
    <row r="846" spans="3:73">
      <c r="C846" s="24"/>
      <c r="X846" s="20"/>
      <c r="Y846" s="20"/>
      <c r="Z846" s="20"/>
      <c r="AA846" s="20"/>
      <c r="BU846" s="18"/>
    </row>
    <row r="847" spans="3:73">
      <c r="C847" s="24"/>
      <c r="X847" s="20"/>
      <c r="Y847" s="20"/>
      <c r="Z847" s="20"/>
      <c r="AA847" s="20"/>
      <c r="BU847" s="18"/>
    </row>
    <row r="848" spans="3:73">
      <c r="C848" s="24"/>
      <c r="X848" s="20"/>
      <c r="Y848" s="20"/>
      <c r="Z848" s="20"/>
      <c r="AA848" s="20"/>
      <c r="BU848" s="18"/>
    </row>
    <row r="849" spans="3:73">
      <c r="C849" s="24"/>
      <c r="X849" s="20"/>
      <c r="Y849" s="20"/>
      <c r="Z849" s="20"/>
      <c r="AA849" s="20"/>
      <c r="BU849" s="18"/>
    </row>
    <row r="850" spans="3:73">
      <c r="C850" s="24"/>
      <c r="X850" s="20"/>
      <c r="Y850" s="20"/>
      <c r="Z850" s="20"/>
      <c r="AA850" s="20"/>
      <c r="BU850" s="18"/>
    </row>
    <row r="851" spans="3:73">
      <c r="C851" s="24"/>
      <c r="X851" s="20"/>
      <c r="Y851" s="20"/>
      <c r="Z851" s="20"/>
      <c r="AA851" s="20"/>
      <c r="BU851" s="18"/>
    </row>
    <row r="852" spans="3:73">
      <c r="C852" s="24"/>
      <c r="X852" s="20"/>
      <c r="Y852" s="20"/>
      <c r="Z852" s="20"/>
      <c r="AA852" s="20"/>
      <c r="BU852" s="18"/>
    </row>
    <row r="853" spans="3:73">
      <c r="C853" s="24"/>
      <c r="X853" s="20"/>
      <c r="Y853" s="20"/>
      <c r="Z853" s="20"/>
      <c r="AA853" s="20"/>
      <c r="BU853" s="18"/>
    </row>
    <row r="854" spans="3:73">
      <c r="C854" s="24"/>
      <c r="X854" s="20"/>
      <c r="Y854" s="20"/>
      <c r="Z854" s="20"/>
      <c r="AA854" s="20"/>
      <c r="BU854" s="18"/>
    </row>
    <row r="855" spans="3:73">
      <c r="C855" s="24"/>
      <c r="X855" s="20"/>
      <c r="Y855" s="20"/>
      <c r="Z855" s="20"/>
      <c r="AA855" s="20"/>
      <c r="BU855" s="18"/>
    </row>
    <row r="856" spans="3:73">
      <c r="C856" s="24"/>
      <c r="X856" s="20"/>
      <c r="Y856" s="20"/>
      <c r="Z856" s="20"/>
      <c r="AA856" s="20"/>
      <c r="BU856" s="18"/>
    </row>
    <row r="857" spans="3:73">
      <c r="C857" s="24"/>
      <c r="X857" s="20"/>
      <c r="Y857" s="20"/>
      <c r="Z857" s="20"/>
      <c r="AA857" s="20"/>
      <c r="BU857" s="18"/>
    </row>
    <row r="858" spans="3:73">
      <c r="C858" s="24"/>
      <c r="X858" s="20"/>
      <c r="Y858" s="20"/>
      <c r="Z858" s="20"/>
      <c r="AA858" s="20"/>
      <c r="BU858" s="18"/>
    </row>
    <row r="859" spans="3:73">
      <c r="C859" s="24"/>
      <c r="X859" s="20"/>
      <c r="Y859" s="20"/>
      <c r="Z859" s="20"/>
      <c r="AA859" s="20"/>
      <c r="BU859" s="18"/>
    </row>
    <row r="860" spans="3:73">
      <c r="C860" s="24"/>
      <c r="X860" s="20"/>
      <c r="Y860" s="20"/>
      <c r="Z860" s="20"/>
      <c r="AA860" s="20"/>
      <c r="BU860" s="18"/>
    </row>
    <row r="861" spans="3:73">
      <c r="C861" s="24"/>
      <c r="X861" s="20"/>
      <c r="Y861" s="20"/>
      <c r="Z861" s="20"/>
      <c r="AA861" s="20"/>
      <c r="BU861" s="18"/>
    </row>
    <row r="862" spans="3:73">
      <c r="C862" s="24"/>
      <c r="X862" s="20"/>
      <c r="Y862" s="20"/>
      <c r="Z862" s="20"/>
      <c r="AA862" s="20"/>
      <c r="BU862" s="18"/>
    </row>
    <row r="863" spans="3:73">
      <c r="C863" s="24"/>
      <c r="X863" s="20"/>
      <c r="Y863" s="20"/>
      <c r="Z863" s="20"/>
      <c r="AA863" s="20"/>
      <c r="BU863" s="18"/>
    </row>
    <row r="864" spans="3:73">
      <c r="C864" s="24"/>
      <c r="X864" s="20"/>
      <c r="Y864" s="20"/>
      <c r="Z864" s="20"/>
      <c r="AA864" s="20"/>
      <c r="BU864" s="18"/>
    </row>
    <row r="865" spans="3:73">
      <c r="C865" s="24"/>
      <c r="X865" s="20"/>
      <c r="Y865" s="20"/>
      <c r="Z865" s="20"/>
      <c r="AA865" s="20"/>
      <c r="BU865" s="18"/>
    </row>
    <row r="866" spans="3:73">
      <c r="C866" s="24"/>
      <c r="X866" s="20"/>
      <c r="Y866" s="20"/>
      <c r="Z866" s="20"/>
      <c r="AA866" s="20"/>
      <c r="BU866" s="18"/>
    </row>
    <row r="867" spans="3:73">
      <c r="C867" s="24"/>
      <c r="X867" s="20"/>
      <c r="Y867" s="20"/>
      <c r="Z867" s="20"/>
      <c r="AA867" s="20"/>
      <c r="BU867" s="18"/>
    </row>
    <row r="868" spans="3:73">
      <c r="C868" s="24"/>
      <c r="X868" s="20"/>
      <c r="Y868" s="20"/>
      <c r="Z868" s="20"/>
      <c r="AA868" s="20"/>
      <c r="BU868" s="18"/>
    </row>
    <row r="869" spans="3:73">
      <c r="C869" s="24"/>
      <c r="X869" s="20"/>
      <c r="Y869" s="20"/>
      <c r="Z869" s="20"/>
      <c r="AA869" s="20"/>
      <c r="BU869" s="18"/>
    </row>
    <row r="870" spans="3:73">
      <c r="C870" s="24"/>
      <c r="X870" s="20"/>
      <c r="Y870" s="20"/>
      <c r="Z870" s="20"/>
      <c r="AA870" s="20"/>
      <c r="BU870" s="18"/>
    </row>
    <row r="871" spans="3:73">
      <c r="C871" s="24"/>
      <c r="X871" s="20"/>
      <c r="Y871" s="20"/>
      <c r="Z871" s="20"/>
      <c r="AA871" s="20"/>
      <c r="BU871" s="18"/>
    </row>
    <row r="872" spans="3:73">
      <c r="C872" s="24"/>
      <c r="X872" s="20"/>
      <c r="Y872" s="20"/>
      <c r="Z872" s="20"/>
      <c r="AA872" s="20"/>
      <c r="BU872" s="18"/>
    </row>
    <row r="873" spans="3:73">
      <c r="C873" s="24"/>
      <c r="X873" s="20"/>
      <c r="Y873" s="20"/>
      <c r="Z873" s="20"/>
      <c r="AA873" s="20"/>
      <c r="BU873" s="18"/>
    </row>
    <row r="874" spans="3:73">
      <c r="C874" s="24"/>
      <c r="X874" s="20"/>
      <c r="Y874" s="20"/>
      <c r="Z874" s="20"/>
      <c r="AA874" s="20"/>
      <c r="BU874" s="18"/>
    </row>
    <row r="875" spans="3:73">
      <c r="C875" s="24"/>
      <c r="X875" s="20"/>
      <c r="Y875" s="20"/>
      <c r="Z875" s="20"/>
      <c r="AA875" s="20"/>
      <c r="BU875" s="18"/>
    </row>
    <row r="876" spans="3:73">
      <c r="C876" s="24"/>
      <c r="X876" s="20"/>
      <c r="Y876" s="20"/>
      <c r="Z876" s="20"/>
      <c r="AA876" s="20"/>
      <c r="BU876" s="18"/>
    </row>
    <row r="877" spans="3:73">
      <c r="C877" s="24"/>
      <c r="X877" s="20"/>
      <c r="Y877" s="20"/>
      <c r="Z877" s="20"/>
      <c r="AA877" s="20"/>
      <c r="BU877" s="18"/>
    </row>
    <row r="878" spans="3:73">
      <c r="C878" s="24"/>
      <c r="X878" s="20"/>
      <c r="Y878" s="20"/>
      <c r="Z878" s="20"/>
      <c r="AA878" s="20"/>
      <c r="BU878" s="18"/>
    </row>
    <row r="879" spans="3:73">
      <c r="C879" s="24"/>
      <c r="X879" s="20"/>
      <c r="Y879" s="20"/>
      <c r="Z879" s="20"/>
      <c r="AA879" s="20"/>
      <c r="BU879" s="18"/>
    </row>
    <row r="880" spans="3:73">
      <c r="C880" s="24"/>
      <c r="X880" s="20"/>
      <c r="Y880" s="20"/>
      <c r="Z880" s="20"/>
      <c r="AA880" s="20"/>
      <c r="BU880" s="18"/>
    </row>
    <row r="881" spans="3:73">
      <c r="C881" s="24"/>
      <c r="X881" s="20"/>
      <c r="Y881" s="20"/>
      <c r="Z881" s="20"/>
      <c r="AA881" s="20"/>
      <c r="BU881" s="18"/>
    </row>
    <row r="882" spans="3:73">
      <c r="C882" s="24"/>
      <c r="X882" s="20"/>
      <c r="Y882" s="20"/>
      <c r="Z882" s="20"/>
      <c r="AA882" s="20"/>
      <c r="BU882" s="18"/>
    </row>
    <row r="883" spans="3:73">
      <c r="C883" s="24"/>
      <c r="X883" s="20"/>
      <c r="Y883" s="20"/>
      <c r="Z883" s="20"/>
      <c r="AA883" s="20"/>
      <c r="BU883" s="18"/>
    </row>
    <row r="884" spans="3:73">
      <c r="C884" s="24"/>
      <c r="X884" s="20"/>
      <c r="Y884" s="20"/>
      <c r="Z884" s="20"/>
      <c r="AA884" s="20"/>
      <c r="BU884" s="18"/>
    </row>
    <row r="885" spans="3:73">
      <c r="C885" s="24"/>
      <c r="X885" s="20"/>
      <c r="Y885" s="20"/>
      <c r="Z885" s="20"/>
      <c r="AA885" s="20"/>
      <c r="BU885" s="18"/>
    </row>
    <row r="886" spans="3:73">
      <c r="C886" s="24"/>
      <c r="X886" s="20"/>
      <c r="Y886" s="20"/>
      <c r="Z886" s="20"/>
      <c r="AA886" s="20"/>
      <c r="BU886" s="18"/>
    </row>
    <row r="887" spans="3:73">
      <c r="C887" s="24"/>
      <c r="X887" s="20"/>
      <c r="Y887" s="20"/>
      <c r="Z887" s="20"/>
      <c r="AA887" s="20"/>
      <c r="BU887" s="18"/>
    </row>
    <row r="888" spans="3:73">
      <c r="C888" s="24"/>
      <c r="X888" s="20"/>
      <c r="Y888" s="20"/>
      <c r="Z888" s="20"/>
      <c r="AA888" s="20"/>
      <c r="BU888" s="18"/>
    </row>
    <row r="889" spans="3:73">
      <c r="C889" s="24"/>
      <c r="X889" s="20"/>
      <c r="Y889" s="20"/>
      <c r="Z889" s="20"/>
      <c r="AA889" s="20"/>
      <c r="BU889" s="18"/>
    </row>
    <row r="890" spans="3:73">
      <c r="C890" s="24"/>
      <c r="X890" s="20"/>
      <c r="Y890" s="20"/>
      <c r="Z890" s="20"/>
      <c r="AA890" s="20"/>
      <c r="BU890" s="18"/>
    </row>
    <row r="891" spans="3:73">
      <c r="C891" s="24"/>
      <c r="X891" s="20"/>
      <c r="Y891" s="20"/>
      <c r="Z891" s="20"/>
      <c r="AA891" s="20"/>
      <c r="BU891" s="18"/>
    </row>
    <row r="892" spans="3:73">
      <c r="C892" s="24"/>
      <c r="X892" s="20"/>
      <c r="Y892" s="20"/>
      <c r="Z892" s="20"/>
      <c r="AA892" s="20"/>
      <c r="BU892" s="18"/>
    </row>
    <row r="893" spans="3:73">
      <c r="C893" s="24"/>
      <c r="X893" s="20"/>
      <c r="Y893" s="20"/>
      <c r="Z893" s="20"/>
      <c r="AA893" s="20"/>
      <c r="BU893" s="18"/>
    </row>
    <row r="894" spans="3:73">
      <c r="C894" s="24"/>
      <c r="X894" s="20"/>
      <c r="Y894" s="20"/>
      <c r="Z894" s="20"/>
      <c r="AA894" s="20"/>
      <c r="BU894" s="18"/>
    </row>
    <row r="895" spans="3:73">
      <c r="C895" s="24"/>
      <c r="X895" s="20"/>
      <c r="Y895" s="20"/>
      <c r="Z895" s="20"/>
      <c r="AA895" s="20"/>
      <c r="BU895" s="18"/>
    </row>
    <row r="896" spans="3:73">
      <c r="C896" s="24"/>
      <c r="X896" s="20"/>
      <c r="Y896" s="20"/>
      <c r="Z896" s="20"/>
      <c r="AA896" s="20"/>
      <c r="BU896" s="18"/>
    </row>
    <row r="897" spans="3:73">
      <c r="C897" s="24"/>
      <c r="X897" s="20"/>
      <c r="Y897" s="20"/>
      <c r="Z897" s="20"/>
      <c r="AA897" s="20"/>
      <c r="BU897" s="18"/>
    </row>
    <row r="898" spans="3:73">
      <c r="C898" s="24"/>
      <c r="X898" s="20"/>
      <c r="Y898" s="20"/>
      <c r="Z898" s="20"/>
      <c r="AA898" s="20"/>
      <c r="BU898" s="18"/>
    </row>
    <row r="899" spans="3:73">
      <c r="C899" s="24"/>
      <c r="X899" s="20"/>
      <c r="Y899" s="20"/>
      <c r="Z899" s="20"/>
      <c r="AA899" s="20"/>
      <c r="BU899" s="18"/>
    </row>
    <row r="900" spans="3:73">
      <c r="C900" s="24"/>
      <c r="X900" s="20"/>
      <c r="Y900" s="20"/>
      <c r="Z900" s="20"/>
      <c r="AA900" s="20"/>
      <c r="BU900" s="18"/>
    </row>
    <row r="901" spans="3:73">
      <c r="C901" s="24"/>
      <c r="X901" s="20"/>
      <c r="Y901" s="20"/>
      <c r="Z901" s="20"/>
      <c r="AA901" s="20"/>
      <c r="BU901" s="18"/>
    </row>
    <row r="902" spans="3:73">
      <c r="C902" s="24"/>
      <c r="X902" s="20"/>
      <c r="Y902" s="20"/>
      <c r="Z902" s="20"/>
      <c r="AA902" s="20"/>
      <c r="BU902" s="18"/>
    </row>
    <row r="903" spans="3:73">
      <c r="C903" s="24"/>
      <c r="X903" s="20"/>
      <c r="Y903" s="20"/>
      <c r="Z903" s="20"/>
      <c r="AA903" s="20"/>
      <c r="BU903" s="18"/>
    </row>
    <row r="904" spans="3:73">
      <c r="C904" s="24"/>
      <c r="X904" s="20"/>
      <c r="Y904" s="20"/>
      <c r="Z904" s="20"/>
      <c r="AA904" s="20"/>
      <c r="BU904" s="18"/>
    </row>
    <row r="905" spans="3:73">
      <c r="C905" s="24"/>
      <c r="X905" s="20"/>
      <c r="Y905" s="20"/>
      <c r="Z905" s="20"/>
      <c r="AA905" s="20"/>
      <c r="BU905" s="18"/>
    </row>
    <row r="906" spans="3:73">
      <c r="C906" s="24"/>
      <c r="X906" s="20"/>
      <c r="Y906" s="20"/>
      <c r="Z906" s="20"/>
      <c r="AA906" s="20"/>
      <c r="BU906" s="18"/>
    </row>
    <row r="907" spans="3:73">
      <c r="C907" s="24"/>
      <c r="X907" s="20"/>
      <c r="Y907" s="20"/>
      <c r="Z907" s="20"/>
      <c r="AA907" s="20"/>
      <c r="BU907" s="18"/>
    </row>
    <row r="908" spans="3:73">
      <c r="C908" s="24"/>
      <c r="X908" s="20"/>
      <c r="Y908" s="20"/>
      <c r="Z908" s="20"/>
      <c r="AA908" s="20"/>
      <c r="BU908" s="18"/>
    </row>
    <row r="909" spans="3:73">
      <c r="C909" s="24"/>
      <c r="X909" s="20"/>
      <c r="Y909" s="20"/>
      <c r="Z909" s="20"/>
      <c r="AA909" s="20"/>
      <c r="BU909" s="18"/>
    </row>
    <row r="910" spans="3:73">
      <c r="C910" s="24"/>
      <c r="X910" s="20"/>
      <c r="Y910" s="20"/>
      <c r="Z910" s="20"/>
      <c r="AA910" s="20"/>
      <c r="BU910" s="18"/>
    </row>
    <row r="911" spans="3:73">
      <c r="C911" s="24"/>
      <c r="X911" s="20"/>
      <c r="Y911" s="20"/>
      <c r="Z911" s="20"/>
      <c r="AA911" s="20"/>
      <c r="BU911" s="18"/>
    </row>
    <row r="912" spans="3:73">
      <c r="C912" s="24"/>
      <c r="X912" s="20"/>
      <c r="Y912" s="20"/>
      <c r="Z912" s="20"/>
      <c r="AA912" s="20"/>
      <c r="BU912" s="18"/>
    </row>
    <row r="913" spans="3:73">
      <c r="C913" s="24"/>
      <c r="X913" s="20"/>
      <c r="Y913" s="20"/>
      <c r="Z913" s="20"/>
      <c r="AA913" s="20"/>
      <c r="BU913" s="18"/>
    </row>
    <row r="914" spans="3:73">
      <c r="C914" s="24"/>
      <c r="X914" s="20"/>
      <c r="Y914" s="20"/>
      <c r="Z914" s="20"/>
      <c r="AA914" s="20"/>
      <c r="BU914" s="18"/>
    </row>
    <row r="915" spans="3:73">
      <c r="C915" s="24"/>
      <c r="X915" s="20"/>
      <c r="Y915" s="20"/>
      <c r="Z915" s="20"/>
      <c r="AA915" s="20"/>
      <c r="BU915" s="18"/>
    </row>
    <row r="916" spans="3:73">
      <c r="C916" s="24"/>
      <c r="X916" s="20"/>
      <c r="Y916" s="20"/>
      <c r="Z916" s="20"/>
      <c r="AA916" s="20"/>
      <c r="BU916" s="18"/>
    </row>
    <row r="917" spans="3:73">
      <c r="C917" s="24"/>
      <c r="X917" s="20"/>
      <c r="Y917" s="20"/>
      <c r="Z917" s="20"/>
      <c r="AA917" s="20"/>
      <c r="BU917" s="18"/>
    </row>
    <row r="918" spans="3:73">
      <c r="C918" s="24"/>
      <c r="X918" s="20"/>
      <c r="Y918" s="20"/>
      <c r="Z918" s="20"/>
      <c r="AA918" s="20"/>
      <c r="BU918" s="18"/>
    </row>
    <row r="919" spans="3:73">
      <c r="C919" s="24"/>
      <c r="X919" s="20"/>
      <c r="Y919" s="20"/>
      <c r="Z919" s="20"/>
      <c r="AA919" s="20"/>
      <c r="BU919" s="18"/>
    </row>
    <row r="920" spans="3:73">
      <c r="C920" s="24"/>
      <c r="X920" s="20"/>
      <c r="Y920" s="20"/>
      <c r="Z920" s="20"/>
      <c r="AA920" s="20"/>
      <c r="BU920" s="18"/>
    </row>
    <row r="921" spans="3:73">
      <c r="C921" s="24"/>
      <c r="X921" s="20"/>
      <c r="Y921" s="20"/>
      <c r="Z921" s="20"/>
      <c r="AA921" s="20"/>
      <c r="BU921" s="18"/>
    </row>
    <row r="922" spans="3:73">
      <c r="C922" s="24"/>
      <c r="X922" s="20"/>
      <c r="Y922" s="20"/>
      <c r="Z922" s="20"/>
      <c r="AA922" s="20"/>
      <c r="BU922" s="18"/>
    </row>
    <row r="923" spans="3:73">
      <c r="C923" s="24"/>
      <c r="X923" s="20"/>
      <c r="Y923" s="20"/>
      <c r="Z923" s="20"/>
      <c r="AA923" s="20"/>
      <c r="BU923" s="18"/>
    </row>
    <row r="924" spans="3:73">
      <c r="C924" s="24"/>
      <c r="X924" s="20"/>
      <c r="Y924" s="20"/>
      <c r="Z924" s="20"/>
      <c r="AA924" s="20"/>
      <c r="BU924" s="18"/>
    </row>
    <row r="925" spans="3:73">
      <c r="C925" s="24"/>
      <c r="X925" s="20"/>
      <c r="Y925" s="20"/>
      <c r="Z925" s="20"/>
      <c r="AA925" s="20"/>
      <c r="BU925" s="18"/>
    </row>
    <row r="926" spans="3:73">
      <c r="C926" s="24"/>
      <c r="X926" s="20"/>
      <c r="Y926" s="20"/>
      <c r="Z926" s="20"/>
      <c r="AA926" s="20"/>
      <c r="BU926" s="18"/>
    </row>
    <row r="927" spans="3:73">
      <c r="C927" s="24"/>
      <c r="X927" s="20"/>
      <c r="Y927" s="20"/>
      <c r="Z927" s="20"/>
      <c r="AA927" s="20"/>
      <c r="BU927" s="18"/>
    </row>
    <row r="928" spans="3:73">
      <c r="C928" s="24"/>
      <c r="X928" s="20"/>
      <c r="Y928" s="20"/>
      <c r="Z928" s="20"/>
      <c r="AA928" s="20"/>
      <c r="BU928" s="18"/>
    </row>
    <row r="929" spans="3:73">
      <c r="C929" s="24"/>
      <c r="X929" s="20"/>
      <c r="Y929" s="20"/>
      <c r="Z929" s="20"/>
      <c r="AA929" s="20"/>
      <c r="BU929" s="18"/>
    </row>
    <row r="930" spans="3:73">
      <c r="C930" s="24"/>
      <c r="X930" s="20"/>
      <c r="Y930" s="20"/>
      <c r="Z930" s="20"/>
      <c r="AA930" s="20"/>
      <c r="BU930" s="18"/>
    </row>
    <row r="931" spans="3:73">
      <c r="C931" s="24"/>
      <c r="X931" s="20"/>
      <c r="Y931" s="20"/>
      <c r="Z931" s="20"/>
      <c r="AA931" s="20"/>
      <c r="BU931" s="18"/>
    </row>
    <row r="932" spans="3:73">
      <c r="C932" s="24"/>
      <c r="X932" s="20"/>
      <c r="Y932" s="20"/>
      <c r="Z932" s="20"/>
      <c r="AA932" s="20"/>
      <c r="BU932" s="18"/>
    </row>
    <row r="933" spans="3:73">
      <c r="C933" s="24"/>
      <c r="X933" s="20"/>
      <c r="Y933" s="20"/>
      <c r="Z933" s="20"/>
      <c r="AA933" s="20"/>
      <c r="BU933" s="18"/>
    </row>
    <row r="934" spans="3:73">
      <c r="C934" s="24"/>
      <c r="X934" s="20"/>
      <c r="Y934" s="20"/>
      <c r="Z934" s="20"/>
      <c r="AA934" s="20"/>
      <c r="BU934" s="18"/>
    </row>
    <row r="935" spans="3:73">
      <c r="C935" s="24"/>
      <c r="X935" s="20"/>
      <c r="Y935" s="20"/>
      <c r="Z935" s="20"/>
      <c r="AA935" s="20"/>
      <c r="BU935" s="18"/>
    </row>
    <row r="936" spans="3:73">
      <c r="C936" s="24"/>
      <c r="X936" s="20"/>
      <c r="Y936" s="20"/>
      <c r="Z936" s="20"/>
      <c r="AA936" s="20"/>
      <c r="BU936" s="18"/>
    </row>
    <row r="937" spans="3:73">
      <c r="C937" s="24"/>
      <c r="X937" s="20"/>
      <c r="Y937" s="20"/>
      <c r="Z937" s="20"/>
      <c r="AA937" s="20"/>
      <c r="BU937" s="18"/>
    </row>
    <row r="938" spans="3:73">
      <c r="C938" s="24"/>
      <c r="X938" s="20"/>
      <c r="Y938" s="20"/>
      <c r="Z938" s="20"/>
      <c r="AA938" s="20"/>
      <c r="BU938" s="18"/>
    </row>
    <row r="939" spans="3:73">
      <c r="C939" s="24"/>
      <c r="X939" s="20"/>
      <c r="Y939" s="20"/>
      <c r="Z939" s="20"/>
      <c r="AA939" s="20"/>
      <c r="BU939" s="18"/>
    </row>
    <row r="940" spans="3:73">
      <c r="C940" s="24"/>
      <c r="X940" s="20"/>
      <c r="Y940" s="20"/>
      <c r="Z940" s="20"/>
      <c r="AA940" s="20"/>
      <c r="BU940" s="18"/>
    </row>
    <row r="941" spans="3:73">
      <c r="C941" s="24"/>
      <c r="X941" s="20"/>
      <c r="Y941" s="20"/>
      <c r="Z941" s="20"/>
      <c r="AA941" s="20"/>
      <c r="BU941" s="18"/>
    </row>
    <row r="942" spans="3:73">
      <c r="C942" s="24"/>
      <c r="X942" s="20"/>
      <c r="Y942" s="20"/>
      <c r="Z942" s="20"/>
      <c r="AA942" s="20"/>
      <c r="BU942" s="18"/>
    </row>
    <row r="943" spans="3:73">
      <c r="C943" s="24"/>
      <c r="X943" s="20"/>
      <c r="Y943" s="20"/>
      <c r="Z943" s="20"/>
      <c r="AA943" s="20"/>
      <c r="BU943" s="18"/>
    </row>
    <row r="944" spans="3:73">
      <c r="C944" s="24"/>
      <c r="X944" s="20"/>
      <c r="Y944" s="20"/>
      <c r="Z944" s="20"/>
      <c r="AA944" s="20"/>
      <c r="BU944" s="18"/>
    </row>
    <row r="945" spans="3:73">
      <c r="C945" s="24"/>
      <c r="X945" s="20"/>
      <c r="Y945" s="20"/>
      <c r="Z945" s="20"/>
      <c r="AA945" s="20"/>
      <c r="BU945" s="18"/>
    </row>
    <row r="946" spans="3:73">
      <c r="C946" s="24"/>
      <c r="X946" s="20"/>
      <c r="Y946" s="20"/>
      <c r="Z946" s="20"/>
      <c r="AA946" s="20"/>
      <c r="BU946" s="18"/>
    </row>
    <row r="947" spans="3:73">
      <c r="X947" s="20"/>
      <c r="Y947" s="20"/>
      <c r="Z947" s="20"/>
      <c r="AA947" s="20"/>
      <c r="BU947" s="18"/>
    </row>
    <row r="948" spans="3:73">
      <c r="X948" s="20"/>
      <c r="Y948" s="20"/>
      <c r="Z948" s="20"/>
      <c r="AA948" s="20"/>
      <c r="BU948" s="18"/>
    </row>
    <row r="949" spans="3:73">
      <c r="X949" s="20"/>
      <c r="Y949" s="20"/>
      <c r="Z949" s="20"/>
      <c r="AA949" s="20"/>
      <c r="BU949" s="18"/>
    </row>
    <row r="950" spans="3:73">
      <c r="X950" s="20"/>
      <c r="Y950" s="20"/>
      <c r="Z950" s="20"/>
      <c r="AA950" s="20"/>
      <c r="BU950" s="18"/>
    </row>
    <row r="951" spans="3:73">
      <c r="X951" s="20"/>
      <c r="Y951" s="20"/>
      <c r="Z951" s="20"/>
      <c r="AA951" s="20"/>
      <c r="BU951" s="18"/>
    </row>
    <row r="952" spans="3:73">
      <c r="X952" s="20"/>
      <c r="Y952" s="20"/>
      <c r="Z952" s="20"/>
      <c r="AA952" s="20"/>
      <c r="BU952" s="18"/>
    </row>
    <row r="953" spans="3:73">
      <c r="X953" s="20"/>
      <c r="Y953" s="20"/>
      <c r="Z953" s="20"/>
      <c r="AA953" s="20"/>
      <c r="BU953" s="18"/>
    </row>
    <row r="954" spans="3:73">
      <c r="X954" s="20"/>
      <c r="Y954" s="20"/>
      <c r="Z954" s="20"/>
      <c r="AA954" s="20"/>
      <c r="BU954" s="18"/>
    </row>
    <row r="955" spans="3:73">
      <c r="X955" s="20"/>
      <c r="Y955" s="20"/>
      <c r="Z955" s="20"/>
      <c r="AA955" s="20"/>
      <c r="BU955" s="18"/>
    </row>
    <row r="956" spans="3:73">
      <c r="X956" s="20"/>
      <c r="Y956" s="20"/>
      <c r="Z956" s="20"/>
      <c r="AA956" s="20"/>
      <c r="BU956" s="18"/>
    </row>
    <row r="957" spans="3:73">
      <c r="X957" s="20"/>
      <c r="Y957" s="20"/>
      <c r="Z957" s="20"/>
      <c r="AA957" s="20"/>
      <c r="BU957" s="18"/>
    </row>
    <row r="958" spans="3:73">
      <c r="X958" s="20"/>
      <c r="Y958" s="20"/>
      <c r="Z958" s="20"/>
      <c r="AA958" s="20"/>
      <c r="BU958" s="18"/>
    </row>
    <row r="959" spans="3:73">
      <c r="X959" s="20"/>
      <c r="Y959" s="20"/>
      <c r="Z959" s="20"/>
      <c r="AA959" s="20"/>
      <c r="BU959" s="18"/>
    </row>
    <row r="960" spans="3:73">
      <c r="X960" s="20"/>
      <c r="Y960" s="20"/>
      <c r="Z960" s="20"/>
      <c r="AA960" s="20"/>
      <c r="BU960" s="18"/>
    </row>
    <row r="961" spans="24:73">
      <c r="X961" s="20"/>
      <c r="Y961" s="20"/>
      <c r="Z961" s="20"/>
      <c r="AA961" s="20"/>
      <c r="BU961" s="18"/>
    </row>
    <row r="962" spans="24:73">
      <c r="X962" s="20"/>
      <c r="Y962" s="20"/>
      <c r="Z962" s="20"/>
      <c r="AA962" s="20"/>
      <c r="BU962" s="18"/>
    </row>
    <row r="963" spans="24:73">
      <c r="X963" s="20"/>
      <c r="Y963" s="20"/>
      <c r="Z963" s="20"/>
      <c r="AA963" s="20"/>
      <c r="BU963" s="18"/>
    </row>
    <row r="964" spans="24:73">
      <c r="X964" s="20"/>
      <c r="Y964" s="20"/>
      <c r="Z964" s="20"/>
      <c r="AA964" s="20"/>
      <c r="BU964" s="18"/>
    </row>
    <row r="965" spans="24:73">
      <c r="X965" s="20"/>
      <c r="Y965" s="20"/>
      <c r="Z965" s="20"/>
      <c r="AA965" s="20"/>
      <c r="BU965" s="18"/>
    </row>
    <row r="966" spans="24:73">
      <c r="X966" s="20"/>
      <c r="Y966" s="20"/>
      <c r="Z966" s="20"/>
      <c r="AA966" s="20"/>
      <c r="BU966" s="18"/>
    </row>
    <row r="967" spans="24:73">
      <c r="X967" s="20"/>
      <c r="Y967" s="20"/>
      <c r="Z967" s="20"/>
      <c r="AA967" s="20"/>
      <c r="BU967" s="18"/>
    </row>
    <row r="968" spans="24:73">
      <c r="X968" s="20"/>
      <c r="Y968" s="20"/>
      <c r="Z968" s="20"/>
      <c r="AA968" s="20"/>
      <c r="BU968" s="18"/>
    </row>
    <row r="969" spans="24:73">
      <c r="X969" s="20"/>
      <c r="Y969" s="20"/>
      <c r="Z969" s="20"/>
      <c r="AA969" s="20"/>
      <c r="BU969" s="18"/>
    </row>
    <row r="970" spans="24:73">
      <c r="X970" s="20"/>
      <c r="Y970" s="20"/>
      <c r="Z970" s="20"/>
      <c r="AA970" s="20"/>
      <c r="BU970" s="18"/>
    </row>
    <row r="971" spans="24:73">
      <c r="X971" s="20"/>
      <c r="Y971" s="20"/>
      <c r="Z971" s="20"/>
      <c r="AA971" s="20"/>
      <c r="BU971" s="18"/>
    </row>
    <row r="972" spans="24:73">
      <c r="X972" s="20"/>
      <c r="Y972" s="20"/>
      <c r="Z972" s="20"/>
      <c r="AA972" s="20"/>
      <c r="BU972" s="18"/>
    </row>
    <row r="973" spans="24:73">
      <c r="X973" s="20"/>
      <c r="Y973" s="20"/>
      <c r="Z973" s="20"/>
      <c r="AA973" s="20"/>
      <c r="BU973" s="18"/>
    </row>
    <row r="974" spans="24:73">
      <c r="X974" s="20"/>
      <c r="Y974" s="20"/>
      <c r="Z974" s="20"/>
      <c r="AA974" s="20"/>
      <c r="BU974" s="18"/>
    </row>
    <row r="975" spans="24:73">
      <c r="X975" s="20"/>
      <c r="Y975" s="20"/>
      <c r="Z975" s="20"/>
      <c r="AA975" s="20"/>
      <c r="BU975" s="18"/>
    </row>
    <row r="976" spans="24:73">
      <c r="X976" s="20"/>
      <c r="Y976" s="20"/>
      <c r="Z976" s="20"/>
      <c r="AA976" s="20"/>
      <c r="BU976" s="18"/>
    </row>
    <row r="977" spans="24:73">
      <c r="X977" s="20"/>
      <c r="Y977" s="20"/>
      <c r="Z977" s="20"/>
      <c r="AA977" s="20"/>
      <c r="BU977" s="18"/>
    </row>
    <row r="978" spans="24:73">
      <c r="X978" s="20"/>
      <c r="Y978" s="20"/>
      <c r="Z978" s="20"/>
      <c r="AA978" s="20"/>
      <c r="BU978" s="18"/>
    </row>
    <row r="979" spans="24:73">
      <c r="X979" s="20"/>
      <c r="Y979" s="20"/>
      <c r="Z979" s="20"/>
      <c r="AA979" s="20"/>
      <c r="BU979" s="18"/>
    </row>
    <row r="980" spans="24:73">
      <c r="X980" s="20"/>
      <c r="Y980" s="20"/>
      <c r="Z980" s="20"/>
      <c r="AA980" s="20"/>
      <c r="BU980" s="18"/>
    </row>
    <row r="981" spans="24:73">
      <c r="X981" s="20"/>
      <c r="Y981" s="20"/>
      <c r="Z981" s="20"/>
      <c r="AA981" s="20"/>
      <c r="BU981" s="18"/>
    </row>
    <row r="982" spans="24:73">
      <c r="X982" s="20"/>
      <c r="Y982" s="20"/>
      <c r="Z982" s="20"/>
      <c r="AA982" s="20"/>
      <c r="BU982" s="18"/>
    </row>
    <row r="983" spans="24:73">
      <c r="X983" s="20"/>
      <c r="Y983" s="20"/>
      <c r="Z983" s="20"/>
      <c r="AA983" s="20"/>
      <c r="BU983" s="18"/>
    </row>
    <row r="984" spans="24:73">
      <c r="X984" s="20"/>
      <c r="Y984" s="20"/>
      <c r="Z984" s="20"/>
      <c r="AA984" s="20"/>
      <c r="BU984" s="18"/>
    </row>
    <row r="985" spans="24:73">
      <c r="X985" s="20"/>
      <c r="Y985" s="20"/>
      <c r="Z985" s="20"/>
      <c r="AA985" s="20"/>
      <c r="BU985" s="18"/>
    </row>
    <row r="986" spans="24:73">
      <c r="X986" s="20"/>
      <c r="Y986" s="20"/>
      <c r="Z986" s="20"/>
      <c r="AA986" s="20"/>
      <c r="BU986" s="18"/>
    </row>
    <row r="987" spans="24:73">
      <c r="X987" s="20"/>
      <c r="Y987" s="20"/>
      <c r="Z987" s="20"/>
      <c r="AA987" s="20"/>
      <c r="BU987" s="18"/>
    </row>
    <row r="988" spans="24:73">
      <c r="X988" s="20"/>
      <c r="Y988" s="20"/>
      <c r="Z988" s="20"/>
      <c r="AA988" s="20"/>
      <c r="BU988" s="18"/>
    </row>
    <row r="989" spans="24:73">
      <c r="X989" s="20"/>
      <c r="Y989" s="20"/>
      <c r="Z989" s="20"/>
      <c r="AA989" s="20"/>
      <c r="BU989" s="18"/>
    </row>
    <row r="990" spans="24:73">
      <c r="X990" s="20"/>
      <c r="Y990" s="20"/>
      <c r="Z990" s="20"/>
      <c r="AA990" s="20"/>
      <c r="BU990" s="18"/>
    </row>
    <row r="991" spans="24:73">
      <c r="X991" s="20"/>
      <c r="Y991" s="20"/>
      <c r="Z991" s="20"/>
      <c r="AA991" s="20"/>
      <c r="BU991" s="18"/>
    </row>
    <row r="992" spans="24:73">
      <c r="X992" s="20"/>
      <c r="Y992" s="20"/>
      <c r="Z992" s="20"/>
      <c r="AA992" s="20"/>
      <c r="BU992" s="18"/>
    </row>
    <row r="993" spans="24:73">
      <c r="X993" s="20"/>
      <c r="Y993" s="20"/>
      <c r="Z993" s="20"/>
      <c r="AA993" s="20"/>
      <c r="BU993" s="18"/>
    </row>
    <row r="994" spans="24:73">
      <c r="X994" s="20"/>
      <c r="Y994" s="20"/>
      <c r="Z994" s="20"/>
      <c r="AA994" s="20"/>
      <c r="BU994" s="18"/>
    </row>
    <row r="995" spans="24:73">
      <c r="X995" s="20"/>
      <c r="Y995" s="20"/>
      <c r="Z995" s="20"/>
      <c r="AA995" s="20"/>
      <c r="BU995" s="18"/>
    </row>
    <row r="996" spans="24:73">
      <c r="X996" s="20"/>
      <c r="Y996" s="20"/>
      <c r="Z996" s="20"/>
      <c r="AA996" s="20"/>
      <c r="BU996" s="18"/>
    </row>
    <row r="997" spans="24:73">
      <c r="X997" s="20"/>
      <c r="Y997" s="20"/>
      <c r="Z997" s="20"/>
      <c r="AA997" s="20"/>
      <c r="BU997" s="18"/>
    </row>
    <row r="998" spans="24:73">
      <c r="X998" s="20"/>
      <c r="Y998" s="20"/>
      <c r="Z998" s="20"/>
      <c r="AA998" s="20"/>
      <c r="BU998" s="18"/>
    </row>
    <row r="999" spans="24:73">
      <c r="X999" s="20"/>
      <c r="Y999" s="20"/>
      <c r="Z999" s="20"/>
      <c r="AA999" s="20"/>
      <c r="BU999" s="18"/>
    </row>
    <row r="1000" spans="24:73">
      <c r="X1000" s="20"/>
      <c r="Y1000" s="20"/>
      <c r="Z1000" s="20"/>
      <c r="AA1000" s="20"/>
      <c r="BU1000" s="18"/>
    </row>
    <row r="1001" spans="24:73">
      <c r="X1001" s="20"/>
      <c r="Y1001" s="20"/>
      <c r="Z1001" s="20"/>
      <c r="AA1001" s="20"/>
      <c r="BU1001" s="18"/>
    </row>
    <row r="1002" spans="24:73">
      <c r="X1002" s="20"/>
      <c r="Y1002" s="20"/>
      <c r="Z1002" s="20"/>
      <c r="AA1002" s="20"/>
      <c r="BU1002" s="18"/>
    </row>
    <row r="1003" spans="24:73">
      <c r="X1003" s="20"/>
      <c r="Y1003" s="20"/>
      <c r="Z1003" s="20"/>
      <c r="AA1003" s="20"/>
      <c r="BU1003" s="18"/>
    </row>
    <row r="1004" spans="24:73">
      <c r="X1004" s="20"/>
      <c r="Y1004" s="20"/>
      <c r="Z1004" s="20"/>
      <c r="AA1004" s="20"/>
      <c r="BU1004" s="18"/>
    </row>
    <row r="1005" spans="24:73">
      <c r="X1005" s="20"/>
      <c r="Y1005" s="20"/>
      <c r="Z1005" s="20"/>
      <c r="AA1005" s="20"/>
      <c r="BU1005" s="18"/>
    </row>
    <row r="1006" spans="24:73">
      <c r="X1006" s="20"/>
      <c r="Y1006" s="20"/>
      <c r="Z1006" s="20"/>
      <c r="AA1006" s="20"/>
      <c r="BU1006" s="18"/>
    </row>
    <row r="1007" spans="24:73">
      <c r="X1007" s="20"/>
      <c r="Y1007" s="20"/>
      <c r="Z1007" s="20"/>
      <c r="AA1007" s="20"/>
      <c r="BU1007" s="18"/>
    </row>
    <row r="1008" spans="24:73">
      <c r="X1008" s="20"/>
      <c r="Y1008" s="20"/>
      <c r="Z1008" s="20"/>
      <c r="AA1008" s="20"/>
      <c r="BU1008" s="18"/>
    </row>
    <row r="1009" spans="24:73">
      <c r="X1009" s="20"/>
      <c r="Y1009" s="20"/>
      <c r="Z1009" s="20"/>
      <c r="AA1009" s="20"/>
      <c r="BU1009" s="18"/>
    </row>
    <row r="1010" spans="24:73">
      <c r="X1010" s="20"/>
      <c r="Y1010" s="20"/>
      <c r="Z1010" s="20"/>
      <c r="AA1010" s="20"/>
      <c r="BU1010" s="18"/>
    </row>
    <row r="1011" spans="24:73">
      <c r="X1011" s="20"/>
      <c r="Y1011" s="20"/>
      <c r="Z1011" s="20"/>
      <c r="AA1011" s="20"/>
      <c r="BU1011" s="18"/>
    </row>
    <row r="1012" spans="24:73">
      <c r="X1012" s="20"/>
      <c r="Y1012" s="20"/>
      <c r="Z1012" s="20"/>
      <c r="AA1012" s="20"/>
      <c r="BU1012" s="18"/>
    </row>
    <row r="1013" spans="24:73">
      <c r="X1013" s="20"/>
      <c r="Y1013" s="20"/>
      <c r="Z1013" s="20"/>
      <c r="AA1013" s="20"/>
      <c r="BU1013" s="18"/>
    </row>
    <row r="1014" spans="24:73">
      <c r="X1014" s="20"/>
      <c r="Y1014" s="20"/>
      <c r="Z1014" s="20"/>
      <c r="AA1014" s="20"/>
      <c r="BU1014" s="18"/>
    </row>
    <row r="1015" spans="24:73">
      <c r="X1015" s="20"/>
      <c r="Y1015" s="20"/>
      <c r="Z1015" s="20"/>
      <c r="AA1015" s="20"/>
      <c r="BU1015" s="18"/>
    </row>
    <row r="1016" spans="24:73">
      <c r="X1016" s="20"/>
      <c r="Y1016" s="20"/>
      <c r="Z1016" s="20"/>
      <c r="AA1016" s="20"/>
      <c r="BU1016" s="18"/>
    </row>
    <row r="1017" spans="24:73">
      <c r="X1017" s="20"/>
      <c r="Y1017" s="20"/>
      <c r="Z1017" s="20"/>
      <c r="AA1017" s="20"/>
      <c r="BU1017" s="18"/>
    </row>
    <row r="1018" spans="24:73">
      <c r="X1018" s="20"/>
      <c r="Y1018" s="20"/>
      <c r="Z1018" s="20"/>
      <c r="AA1018" s="20"/>
      <c r="BU1018" s="18"/>
    </row>
    <row r="1019" spans="24:73">
      <c r="X1019" s="20"/>
      <c r="Y1019" s="20"/>
      <c r="Z1019" s="20"/>
      <c r="AA1019" s="20"/>
      <c r="BU1019" s="18"/>
    </row>
    <row r="1020" spans="24:73">
      <c r="X1020" s="20"/>
      <c r="Y1020" s="20"/>
      <c r="Z1020" s="20"/>
      <c r="AA1020" s="20"/>
      <c r="BU1020" s="18"/>
    </row>
    <row r="1021" spans="24:73">
      <c r="X1021" s="20"/>
      <c r="Y1021" s="20"/>
      <c r="Z1021" s="20"/>
      <c r="AA1021" s="20"/>
      <c r="BU1021" s="18"/>
    </row>
    <row r="1022" spans="24:73">
      <c r="X1022" s="20"/>
      <c r="Y1022" s="20"/>
      <c r="Z1022" s="20"/>
      <c r="AA1022" s="20"/>
      <c r="BU1022" s="18"/>
    </row>
    <row r="1023" spans="24:73">
      <c r="X1023" s="20"/>
      <c r="Y1023" s="20"/>
      <c r="Z1023" s="20"/>
      <c r="AA1023" s="20"/>
      <c r="BU1023" s="18"/>
    </row>
    <row r="1024" spans="24:73">
      <c r="X1024" s="20"/>
      <c r="Y1024" s="20"/>
      <c r="Z1024" s="20"/>
      <c r="AA1024" s="20"/>
      <c r="BU1024" s="18"/>
    </row>
    <row r="1025" spans="24:73">
      <c r="X1025" s="20"/>
      <c r="Y1025" s="20"/>
      <c r="Z1025" s="20"/>
      <c r="AA1025" s="20"/>
      <c r="BU1025" s="18"/>
    </row>
    <row r="1026" spans="24:73">
      <c r="X1026" s="20"/>
      <c r="Y1026" s="20"/>
      <c r="Z1026" s="20"/>
      <c r="AA1026" s="20"/>
      <c r="BU1026" s="18"/>
    </row>
    <row r="1027" spans="24:73">
      <c r="X1027" s="20"/>
      <c r="Y1027" s="20"/>
      <c r="Z1027" s="20"/>
      <c r="AA1027" s="20"/>
      <c r="BU1027" s="18"/>
    </row>
    <row r="1028" spans="24:73">
      <c r="X1028" s="20"/>
      <c r="Y1028" s="20"/>
      <c r="Z1028" s="20"/>
      <c r="AA1028" s="20"/>
      <c r="BU1028" s="18"/>
    </row>
    <row r="1029" spans="24:73">
      <c r="X1029" s="20"/>
      <c r="Y1029" s="20"/>
      <c r="Z1029" s="20"/>
      <c r="AA1029" s="20"/>
      <c r="BU1029" s="18"/>
    </row>
    <row r="1030" spans="24:73">
      <c r="X1030" s="20"/>
      <c r="Y1030" s="20"/>
      <c r="Z1030" s="20"/>
      <c r="AA1030" s="20"/>
      <c r="BU1030" s="18"/>
    </row>
    <row r="1031" spans="24:73">
      <c r="X1031" s="20"/>
      <c r="Y1031" s="20"/>
      <c r="Z1031" s="20"/>
      <c r="AA1031" s="20"/>
      <c r="BU1031" s="18"/>
    </row>
    <row r="1032" spans="24:73">
      <c r="X1032" s="20"/>
      <c r="Y1032" s="20"/>
      <c r="Z1032" s="20"/>
      <c r="AA1032" s="20"/>
      <c r="BU1032" s="18"/>
    </row>
    <row r="1033" spans="24:73">
      <c r="X1033" s="20"/>
      <c r="Y1033" s="20"/>
      <c r="Z1033" s="20"/>
      <c r="AA1033" s="20"/>
      <c r="BU1033" s="18"/>
    </row>
    <row r="1034" spans="24:73">
      <c r="X1034" s="20"/>
      <c r="Y1034" s="20"/>
      <c r="Z1034" s="20"/>
      <c r="AA1034" s="20"/>
      <c r="BU1034" s="18"/>
    </row>
    <row r="1035" spans="24:73">
      <c r="X1035" s="20"/>
      <c r="Y1035" s="20"/>
      <c r="Z1035" s="20"/>
      <c r="AA1035" s="20"/>
      <c r="BU1035" s="18"/>
    </row>
    <row r="1036" spans="24:73">
      <c r="X1036" s="20"/>
      <c r="Y1036" s="20"/>
      <c r="Z1036" s="20"/>
      <c r="AA1036" s="20"/>
      <c r="BU1036" s="18"/>
    </row>
    <row r="1037" spans="24:73">
      <c r="X1037" s="20"/>
      <c r="Y1037" s="20"/>
      <c r="Z1037" s="20"/>
      <c r="AA1037" s="20"/>
      <c r="BU1037" s="18"/>
    </row>
    <row r="1038" spans="24:73">
      <c r="X1038" s="20"/>
      <c r="Y1038" s="20"/>
      <c r="Z1038" s="20"/>
      <c r="AA1038" s="20"/>
      <c r="BU1038" s="18"/>
    </row>
    <row r="1039" spans="24:73">
      <c r="X1039" s="20"/>
      <c r="Y1039" s="20"/>
      <c r="Z1039" s="20"/>
      <c r="AA1039" s="20"/>
      <c r="BU1039" s="18"/>
    </row>
    <row r="1040" spans="24:73">
      <c r="X1040" s="20"/>
      <c r="Y1040" s="20"/>
      <c r="Z1040" s="20"/>
      <c r="AA1040" s="20"/>
      <c r="BU1040" s="18"/>
    </row>
    <row r="1041" spans="24:73">
      <c r="X1041" s="20"/>
      <c r="Y1041" s="20"/>
      <c r="Z1041" s="20"/>
      <c r="AA1041" s="20"/>
      <c r="BU1041" s="18"/>
    </row>
    <row r="1042" spans="24:73">
      <c r="X1042" s="20"/>
      <c r="Y1042" s="20"/>
      <c r="Z1042" s="20"/>
      <c r="AA1042" s="20"/>
      <c r="BU1042" s="18"/>
    </row>
    <row r="1043" spans="24:73">
      <c r="X1043" s="20"/>
      <c r="Y1043" s="20"/>
      <c r="Z1043" s="20"/>
      <c r="AA1043" s="20"/>
      <c r="BU1043" s="18"/>
    </row>
    <row r="1044" spans="24:73">
      <c r="X1044" s="20"/>
      <c r="Y1044" s="20"/>
      <c r="Z1044" s="20"/>
      <c r="AA1044" s="20"/>
      <c r="BU1044" s="18"/>
    </row>
    <row r="1045" spans="24:73">
      <c r="X1045" s="20"/>
      <c r="Y1045" s="20"/>
      <c r="Z1045" s="20"/>
      <c r="AA1045" s="20"/>
      <c r="BU1045" s="18"/>
    </row>
    <row r="1046" spans="24:73">
      <c r="X1046" s="20"/>
      <c r="Y1046" s="20"/>
      <c r="Z1046" s="20"/>
      <c r="AA1046" s="20"/>
      <c r="BU1046" s="18"/>
    </row>
    <row r="1047" spans="24:73">
      <c r="X1047" s="20"/>
      <c r="Y1047" s="20"/>
      <c r="Z1047" s="20"/>
      <c r="AA1047" s="20"/>
      <c r="BU1047" s="18"/>
    </row>
    <row r="1048" spans="24:73">
      <c r="X1048" s="20"/>
      <c r="Y1048" s="20"/>
      <c r="Z1048" s="20"/>
      <c r="AA1048" s="20"/>
      <c r="BU1048" s="18"/>
    </row>
    <row r="1049" spans="24:73">
      <c r="X1049" s="20"/>
      <c r="Y1049" s="20"/>
      <c r="Z1049" s="20"/>
      <c r="AA1049" s="20"/>
      <c r="BU1049" s="18"/>
    </row>
    <row r="1050" spans="24:73">
      <c r="X1050" s="20"/>
      <c r="Y1050" s="20"/>
      <c r="Z1050" s="20"/>
      <c r="AA1050" s="20"/>
      <c r="BU1050" s="18"/>
    </row>
    <row r="1051" spans="24:73">
      <c r="X1051" s="20"/>
      <c r="Y1051" s="20"/>
      <c r="Z1051" s="20"/>
      <c r="AA1051" s="20"/>
      <c r="BU1051" s="18"/>
    </row>
    <row r="1052" spans="24:73">
      <c r="X1052" s="20"/>
      <c r="Y1052" s="20"/>
      <c r="Z1052" s="20"/>
      <c r="AA1052" s="20"/>
      <c r="BU1052" s="18"/>
    </row>
    <row r="1053" spans="24:73">
      <c r="X1053" s="20"/>
      <c r="Y1053" s="20"/>
      <c r="Z1053" s="20"/>
      <c r="AA1053" s="20"/>
      <c r="BU1053" s="18"/>
    </row>
    <row r="1054" spans="24:73">
      <c r="X1054" s="20"/>
      <c r="Y1054" s="20"/>
      <c r="Z1054" s="20"/>
      <c r="AA1054" s="20"/>
      <c r="BU1054" s="18"/>
    </row>
    <row r="1055" spans="24:73">
      <c r="X1055" s="20"/>
      <c r="Y1055" s="20"/>
      <c r="Z1055" s="20"/>
      <c r="AA1055" s="20"/>
      <c r="BU1055" s="18"/>
    </row>
    <row r="1056" spans="24:73">
      <c r="X1056" s="20"/>
      <c r="Y1056" s="20"/>
      <c r="Z1056" s="20"/>
      <c r="AA1056" s="20"/>
      <c r="BU1056" s="18"/>
    </row>
    <row r="1057" spans="24:73">
      <c r="X1057" s="20"/>
      <c r="Y1057" s="20"/>
      <c r="Z1057" s="20"/>
      <c r="AA1057" s="20"/>
      <c r="BU1057" s="18"/>
    </row>
    <row r="1058" spans="24:73">
      <c r="X1058" s="20"/>
      <c r="Y1058" s="20"/>
      <c r="Z1058" s="20"/>
      <c r="AA1058" s="20"/>
      <c r="BU1058" s="18"/>
    </row>
    <row r="1059" spans="24:73">
      <c r="X1059" s="20"/>
      <c r="Y1059" s="20"/>
      <c r="Z1059" s="20"/>
      <c r="AA1059" s="20"/>
      <c r="BU1059" s="18"/>
    </row>
    <row r="1060" spans="24:73">
      <c r="X1060" s="20"/>
      <c r="Y1060" s="20"/>
      <c r="Z1060" s="20"/>
      <c r="AA1060" s="20"/>
      <c r="BU1060" s="18"/>
    </row>
    <row r="1061" spans="24:73">
      <c r="X1061" s="20"/>
      <c r="Y1061" s="20"/>
      <c r="Z1061" s="20"/>
      <c r="AA1061" s="20"/>
      <c r="BU1061" s="18"/>
    </row>
    <row r="1062" spans="24:73">
      <c r="X1062" s="20"/>
      <c r="Y1062" s="20"/>
      <c r="Z1062" s="20"/>
      <c r="AA1062" s="20"/>
      <c r="BU1062" s="18"/>
    </row>
    <row r="1063" spans="24:73">
      <c r="X1063" s="20"/>
      <c r="Y1063" s="20"/>
      <c r="Z1063" s="20"/>
      <c r="AA1063" s="20"/>
      <c r="BU1063" s="18"/>
    </row>
    <row r="1064" spans="24:73">
      <c r="X1064" s="20"/>
      <c r="Y1064" s="20"/>
      <c r="Z1064" s="20"/>
      <c r="AA1064" s="20"/>
      <c r="BU1064" s="18"/>
    </row>
    <row r="1065" spans="24:73">
      <c r="X1065" s="20"/>
      <c r="Y1065" s="20"/>
      <c r="Z1065" s="20"/>
      <c r="AA1065" s="20"/>
      <c r="BU1065" s="18"/>
    </row>
    <row r="1066" spans="24:73">
      <c r="X1066" s="20"/>
      <c r="Y1066" s="20"/>
      <c r="Z1066" s="20"/>
      <c r="AA1066" s="20"/>
      <c r="BU1066" s="18"/>
    </row>
    <row r="1067" spans="24:73">
      <c r="X1067" s="20"/>
      <c r="Y1067" s="20"/>
      <c r="Z1067" s="20"/>
      <c r="AA1067" s="20"/>
      <c r="BU1067" s="18"/>
    </row>
    <row r="1068" spans="24:73">
      <c r="X1068" s="20"/>
      <c r="Y1068" s="20"/>
      <c r="Z1068" s="20"/>
      <c r="AA1068" s="20"/>
      <c r="BU1068" s="18"/>
    </row>
    <row r="1069" spans="24:73">
      <c r="X1069" s="20"/>
      <c r="Y1069" s="20"/>
      <c r="Z1069" s="20"/>
      <c r="AA1069" s="20"/>
      <c r="BU1069" s="18"/>
    </row>
    <row r="1070" spans="24:73">
      <c r="X1070" s="20"/>
      <c r="Y1070" s="20"/>
      <c r="Z1070" s="20"/>
      <c r="AA1070" s="20"/>
      <c r="BU1070" s="18"/>
    </row>
    <row r="1071" spans="24:73">
      <c r="X1071" s="20"/>
      <c r="Y1071" s="20"/>
      <c r="Z1071" s="20"/>
      <c r="AA1071" s="20"/>
      <c r="BU1071" s="18"/>
    </row>
    <row r="1072" spans="24:73">
      <c r="X1072" s="20"/>
      <c r="Y1072" s="20"/>
      <c r="Z1072" s="20"/>
      <c r="AA1072" s="20"/>
      <c r="BU1072" s="18"/>
    </row>
    <row r="1073" spans="24:73">
      <c r="X1073" s="20"/>
      <c r="Y1073" s="20"/>
      <c r="Z1073" s="20"/>
      <c r="AA1073" s="20"/>
      <c r="BU1073" s="18"/>
    </row>
    <row r="1074" spans="24:73">
      <c r="X1074" s="20"/>
      <c r="Y1074" s="20"/>
      <c r="Z1074" s="20"/>
      <c r="AA1074" s="20"/>
      <c r="BU1074" s="18"/>
    </row>
    <row r="1075" spans="24:73">
      <c r="X1075" s="20"/>
      <c r="Y1075" s="20"/>
      <c r="Z1075" s="20"/>
      <c r="AA1075" s="20"/>
      <c r="BU1075" s="18"/>
    </row>
    <row r="1076" spans="24:73">
      <c r="X1076" s="20"/>
      <c r="Y1076" s="20"/>
      <c r="Z1076" s="20"/>
      <c r="AA1076" s="20"/>
      <c r="BU1076" s="18"/>
    </row>
    <row r="1077" spans="24:73">
      <c r="X1077" s="20"/>
      <c r="Y1077" s="20"/>
      <c r="Z1077" s="20"/>
      <c r="AA1077" s="20"/>
      <c r="BU1077" s="18"/>
    </row>
    <row r="1078" spans="24:73">
      <c r="X1078" s="20"/>
      <c r="Y1078" s="20"/>
      <c r="Z1078" s="20"/>
      <c r="AA1078" s="20"/>
      <c r="BU1078" s="18"/>
    </row>
    <row r="1079" spans="24:73">
      <c r="X1079" s="20"/>
      <c r="Y1079" s="20"/>
      <c r="Z1079" s="20"/>
      <c r="AA1079" s="20"/>
      <c r="BU1079" s="18"/>
    </row>
    <row r="1080" spans="24:73">
      <c r="X1080" s="20"/>
      <c r="Y1080" s="20"/>
      <c r="Z1080" s="20"/>
      <c r="AA1080" s="20"/>
      <c r="BU1080" s="18"/>
    </row>
    <row r="1081" spans="24:73">
      <c r="X1081" s="20"/>
      <c r="Y1081" s="20"/>
      <c r="Z1081" s="20"/>
      <c r="AA1081" s="20"/>
      <c r="BU1081" s="18"/>
    </row>
    <row r="1082" spans="24:73">
      <c r="X1082" s="20"/>
      <c r="Y1082" s="20"/>
      <c r="Z1082" s="20"/>
      <c r="AA1082" s="20"/>
      <c r="BU1082" s="18"/>
    </row>
    <row r="1083" spans="24:73">
      <c r="X1083" s="20"/>
      <c r="Y1083" s="20"/>
      <c r="Z1083" s="20"/>
      <c r="AA1083" s="20"/>
      <c r="BU1083" s="18"/>
    </row>
    <row r="1084" spans="24:73">
      <c r="X1084" s="20"/>
      <c r="Y1084" s="20"/>
      <c r="Z1084" s="20"/>
      <c r="AA1084" s="20"/>
      <c r="BU1084" s="18"/>
    </row>
    <row r="1085" spans="24:73">
      <c r="X1085" s="20"/>
      <c r="Y1085" s="20"/>
      <c r="Z1085" s="20"/>
      <c r="AA1085" s="20"/>
      <c r="BU1085" s="18"/>
    </row>
    <row r="1086" spans="24:73">
      <c r="X1086" s="20"/>
      <c r="Y1086" s="20"/>
      <c r="Z1086" s="20"/>
      <c r="AA1086" s="20"/>
      <c r="BU1086" s="18"/>
    </row>
    <row r="1087" spans="24:73">
      <c r="X1087" s="20"/>
      <c r="Y1087" s="20"/>
      <c r="Z1087" s="20"/>
      <c r="AA1087" s="20"/>
      <c r="BU1087" s="18"/>
    </row>
    <row r="1088" spans="24:73">
      <c r="X1088" s="20"/>
      <c r="Y1088" s="20"/>
      <c r="Z1088" s="20"/>
      <c r="AA1088" s="20"/>
      <c r="BU1088" s="18"/>
    </row>
    <row r="1089" spans="24:73">
      <c r="X1089" s="20"/>
      <c r="Y1089" s="20"/>
      <c r="Z1089" s="20"/>
      <c r="AA1089" s="20"/>
      <c r="BU1089" s="18"/>
    </row>
    <row r="1090" spans="24:73">
      <c r="X1090" s="20"/>
      <c r="Y1090" s="20"/>
      <c r="Z1090" s="20"/>
      <c r="AA1090" s="20"/>
      <c r="BU1090" s="18"/>
    </row>
    <row r="1091" spans="24:73">
      <c r="X1091" s="20"/>
      <c r="Y1091" s="20"/>
      <c r="Z1091" s="20"/>
      <c r="AA1091" s="20"/>
      <c r="BU1091" s="18"/>
    </row>
    <row r="1092" spans="24:73">
      <c r="X1092" s="20"/>
      <c r="Y1092" s="20"/>
      <c r="Z1092" s="20"/>
      <c r="AA1092" s="20"/>
      <c r="BU1092" s="18"/>
    </row>
    <row r="1093" spans="24:73">
      <c r="X1093" s="20"/>
      <c r="Y1093" s="20"/>
      <c r="Z1093" s="20"/>
      <c r="AA1093" s="20"/>
      <c r="BU1093" s="18"/>
    </row>
    <row r="1094" spans="24:73">
      <c r="X1094" s="20"/>
      <c r="Y1094" s="20"/>
      <c r="Z1094" s="20"/>
      <c r="AA1094" s="20"/>
      <c r="BU1094" s="18"/>
    </row>
    <row r="1095" spans="24:73">
      <c r="X1095" s="20"/>
      <c r="Y1095" s="20"/>
      <c r="Z1095" s="20"/>
      <c r="AA1095" s="20"/>
      <c r="BU1095" s="18"/>
    </row>
    <row r="1096" spans="24:73">
      <c r="X1096" s="20"/>
      <c r="Y1096" s="20"/>
      <c r="Z1096" s="20"/>
      <c r="AA1096" s="20"/>
      <c r="BU1096" s="18"/>
    </row>
    <row r="1097" spans="24:73">
      <c r="X1097" s="20"/>
      <c r="Y1097" s="20"/>
      <c r="Z1097" s="20"/>
      <c r="AA1097" s="20"/>
      <c r="BU1097" s="18"/>
    </row>
    <row r="1098" spans="24:73">
      <c r="X1098" s="20"/>
      <c r="Y1098" s="20"/>
      <c r="Z1098" s="20"/>
      <c r="AA1098" s="20"/>
      <c r="BU1098" s="18"/>
    </row>
    <row r="1099" spans="24:73">
      <c r="X1099" s="20"/>
      <c r="Y1099" s="20"/>
      <c r="Z1099" s="20"/>
      <c r="AA1099" s="20"/>
      <c r="BU1099" s="18"/>
    </row>
    <row r="1100" spans="24:73">
      <c r="X1100" s="20"/>
      <c r="Y1100" s="20"/>
      <c r="Z1100" s="20"/>
      <c r="AA1100" s="20"/>
      <c r="BU1100" s="18"/>
    </row>
    <row r="1101" spans="24:73">
      <c r="X1101" s="20"/>
      <c r="Y1101" s="20"/>
      <c r="Z1101" s="20"/>
      <c r="AA1101" s="20"/>
      <c r="BU1101" s="18"/>
    </row>
    <row r="1102" spans="24:73">
      <c r="X1102" s="20"/>
      <c r="Y1102" s="20"/>
      <c r="Z1102" s="20"/>
      <c r="AA1102" s="20"/>
      <c r="BU1102" s="18"/>
    </row>
    <row r="1103" spans="24:73">
      <c r="X1103" s="20"/>
      <c r="Y1103" s="20"/>
      <c r="Z1103" s="20"/>
      <c r="AA1103" s="20"/>
      <c r="BU1103" s="18"/>
    </row>
    <row r="1104" spans="24:73">
      <c r="X1104" s="20"/>
      <c r="Y1104" s="20"/>
      <c r="Z1104" s="20"/>
      <c r="AA1104" s="20"/>
      <c r="BU1104" s="18"/>
    </row>
    <row r="1105" spans="24:73">
      <c r="X1105" s="20"/>
      <c r="Y1105" s="20"/>
      <c r="Z1105" s="20"/>
      <c r="AA1105" s="20"/>
      <c r="BU1105" s="18"/>
    </row>
    <row r="1106" spans="24:73">
      <c r="X1106" s="20"/>
      <c r="Y1106" s="20"/>
      <c r="Z1106" s="20"/>
      <c r="AA1106" s="20"/>
      <c r="BU1106" s="18"/>
    </row>
    <row r="1107" spans="24:73">
      <c r="X1107" s="20"/>
      <c r="Y1107" s="20"/>
      <c r="Z1107" s="20"/>
      <c r="AA1107" s="20"/>
      <c r="BU1107" s="18"/>
    </row>
    <row r="1108" spans="24:73">
      <c r="X1108" s="20"/>
      <c r="Y1108" s="20"/>
      <c r="Z1108" s="20"/>
      <c r="AA1108" s="20"/>
      <c r="BU1108" s="18"/>
    </row>
    <row r="1109" spans="24:73">
      <c r="X1109" s="20"/>
      <c r="Y1109" s="20"/>
      <c r="Z1109" s="20"/>
      <c r="AA1109" s="20"/>
      <c r="BU1109" s="18"/>
    </row>
    <row r="1110" spans="24:73">
      <c r="X1110" s="20"/>
      <c r="Y1110" s="20"/>
      <c r="Z1110" s="20"/>
      <c r="AA1110" s="20"/>
      <c r="BU1110" s="18"/>
    </row>
    <row r="1111" spans="24:73">
      <c r="X1111" s="20"/>
      <c r="Y1111" s="20"/>
      <c r="Z1111" s="20"/>
      <c r="AA1111" s="20"/>
      <c r="BU1111" s="18"/>
    </row>
    <row r="1112" spans="24:73">
      <c r="X1112" s="20"/>
      <c r="Y1112" s="20"/>
      <c r="Z1112" s="20"/>
      <c r="AA1112" s="20"/>
      <c r="BU1112" s="18"/>
    </row>
    <row r="1113" spans="24:73">
      <c r="X1113" s="20"/>
      <c r="Y1113" s="20"/>
      <c r="Z1113" s="20"/>
      <c r="AA1113" s="20"/>
      <c r="BU1113" s="18"/>
    </row>
    <row r="1114" spans="24:73">
      <c r="X1114" s="20"/>
      <c r="Y1114" s="20"/>
      <c r="Z1114" s="20"/>
      <c r="AA1114" s="20"/>
      <c r="BU1114" s="18"/>
    </row>
    <row r="1115" spans="24:73">
      <c r="X1115" s="20"/>
      <c r="Y1115" s="20"/>
      <c r="Z1115" s="20"/>
      <c r="AA1115" s="20"/>
      <c r="BU1115" s="18"/>
    </row>
    <row r="1116" spans="24:73">
      <c r="X1116" s="20"/>
      <c r="Y1116" s="20"/>
      <c r="Z1116" s="20"/>
      <c r="AA1116" s="20"/>
      <c r="BU1116" s="18"/>
    </row>
    <row r="1117" spans="24:73">
      <c r="X1117" s="20"/>
      <c r="Y1117" s="20"/>
      <c r="Z1117" s="20"/>
      <c r="AA1117" s="20"/>
      <c r="BU1117" s="18"/>
    </row>
    <row r="1118" spans="24:73">
      <c r="X1118" s="20"/>
      <c r="Y1118" s="20"/>
      <c r="Z1118" s="20"/>
      <c r="AA1118" s="20"/>
      <c r="BU1118" s="18"/>
    </row>
    <row r="1119" spans="24:73">
      <c r="X1119" s="20"/>
      <c r="Y1119" s="20"/>
      <c r="Z1119" s="20"/>
      <c r="AA1119" s="20"/>
      <c r="BU1119" s="18"/>
    </row>
    <row r="1120" spans="24:73">
      <c r="X1120" s="20"/>
      <c r="Y1120" s="20"/>
      <c r="Z1120" s="20"/>
      <c r="AA1120" s="20"/>
      <c r="BU1120" s="18"/>
    </row>
    <row r="1121" spans="24:73">
      <c r="X1121" s="20"/>
      <c r="Y1121" s="20"/>
      <c r="Z1121" s="20"/>
      <c r="AA1121" s="20"/>
      <c r="BU1121" s="18"/>
    </row>
    <row r="1122" spans="24:73">
      <c r="X1122" s="20"/>
      <c r="Y1122" s="20"/>
      <c r="Z1122" s="20"/>
      <c r="AA1122" s="20"/>
      <c r="BU1122" s="18"/>
    </row>
    <row r="1123" spans="24:73">
      <c r="X1123" s="20"/>
      <c r="Y1123" s="20"/>
      <c r="Z1123" s="20"/>
      <c r="AA1123" s="20"/>
      <c r="BU1123" s="18"/>
    </row>
    <row r="1124" spans="24:73">
      <c r="X1124" s="20"/>
      <c r="Y1124" s="20"/>
      <c r="Z1124" s="20"/>
      <c r="AA1124" s="20"/>
      <c r="BU1124" s="18"/>
    </row>
    <row r="1125" spans="24:73">
      <c r="X1125" s="20"/>
      <c r="Y1125" s="20"/>
      <c r="Z1125" s="20"/>
      <c r="AA1125" s="20"/>
      <c r="BU1125" s="18"/>
    </row>
    <row r="1126" spans="24:73">
      <c r="X1126" s="20"/>
      <c r="Y1126" s="20"/>
      <c r="Z1126" s="20"/>
      <c r="AA1126" s="20"/>
      <c r="BU1126" s="18"/>
    </row>
    <row r="1127" spans="24:73">
      <c r="X1127" s="20"/>
      <c r="Y1127" s="20"/>
      <c r="Z1127" s="20"/>
      <c r="AA1127" s="20"/>
      <c r="BU1127" s="18"/>
    </row>
    <row r="1128" spans="24:73">
      <c r="X1128" s="20"/>
      <c r="Y1128" s="20"/>
      <c r="Z1128" s="20"/>
      <c r="AA1128" s="20"/>
      <c r="BU1128" s="18"/>
    </row>
    <row r="1129" spans="24:73">
      <c r="X1129" s="20"/>
      <c r="Y1129" s="20"/>
      <c r="Z1129" s="20"/>
      <c r="AA1129" s="20"/>
      <c r="BU1129" s="18"/>
    </row>
    <row r="1130" spans="24:73">
      <c r="X1130" s="20"/>
      <c r="Y1130" s="20"/>
      <c r="Z1130" s="20"/>
      <c r="AA1130" s="20"/>
      <c r="BU1130" s="18"/>
    </row>
    <row r="1131" spans="24:73">
      <c r="X1131" s="20"/>
      <c r="Y1131" s="20"/>
      <c r="Z1131" s="20"/>
      <c r="AA1131" s="20"/>
      <c r="BU1131" s="18"/>
    </row>
    <row r="1132" spans="24:73">
      <c r="X1132" s="20"/>
      <c r="Y1132" s="20"/>
      <c r="Z1132" s="20"/>
      <c r="AA1132" s="20"/>
      <c r="BU1132" s="18"/>
    </row>
    <row r="1133" spans="24:73">
      <c r="X1133" s="20"/>
      <c r="Y1133" s="20"/>
      <c r="Z1133" s="20"/>
      <c r="AA1133" s="20"/>
      <c r="BU1133" s="18"/>
    </row>
    <row r="1134" spans="24:73">
      <c r="X1134" s="20"/>
      <c r="Y1134" s="20"/>
      <c r="Z1134" s="20"/>
      <c r="AA1134" s="20"/>
      <c r="BU1134" s="18"/>
    </row>
    <row r="1135" spans="24:73">
      <c r="X1135" s="20"/>
      <c r="Y1135" s="20"/>
      <c r="Z1135" s="20"/>
      <c r="AA1135" s="20"/>
      <c r="BU1135" s="18"/>
    </row>
    <row r="1136" spans="24:73">
      <c r="X1136" s="20"/>
      <c r="Y1136" s="20"/>
      <c r="Z1136" s="20"/>
      <c r="AA1136" s="20"/>
      <c r="BU1136" s="18"/>
    </row>
    <row r="1137" spans="24:73">
      <c r="X1137" s="20"/>
      <c r="Y1137" s="20"/>
      <c r="Z1137" s="20"/>
      <c r="AA1137" s="20"/>
      <c r="BU1137" s="18"/>
    </row>
    <row r="1138" spans="24:73">
      <c r="X1138" s="20"/>
      <c r="Y1138" s="20"/>
      <c r="Z1138" s="20"/>
      <c r="AA1138" s="20"/>
      <c r="BU1138" s="18"/>
    </row>
    <row r="1139" spans="24:73">
      <c r="X1139" s="20"/>
      <c r="Y1139" s="20"/>
      <c r="Z1139" s="20"/>
      <c r="AA1139" s="20"/>
      <c r="BU1139" s="18"/>
    </row>
    <row r="1140" spans="24:73">
      <c r="X1140" s="20"/>
      <c r="Y1140" s="20"/>
      <c r="Z1140" s="20"/>
      <c r="AA1140" s="20"/>
      <c r="BU1140" s="18"/>
    </row>
    <row r="1141" spans="24:73">
      <c r="X1141" s="20"/>
      <c r="Y1141" s="20"/>
      <c r="Z1141" s="20"/>
      <c r="AA1141" s="20"/>
      <c r="BU1141" s="18"/>
    </row>
    <row r="1142" spans="24:73">
      <c r="X1142" s="20"/>
      <c r="Y1142" s="20"/>
      <c r="Z1142" s="20"/>
      <c r="AA1142" s="20"/>
      <c r="BU1142" s="18"/>
    </row>
    <row r="1143" spans="24:73">
      <c r="X1143" s="20"/>
      <c r="Y1143" s="20"/>
      <c r="Z1143" s="20"/>
      <c r="AA1143" s="20"/>
      <c r="BU1143" s="18"/>
    </row>
    <row r="1144" spans="24:73">
      <c r="X1144" s="20"/>
      <c r="Y1144" s="20"/>
      <c r="Z1144" s="20"/>
      <c r="AA1144" s="20"/>
      <c r="BU1144" s="18"/>
    </row>
    <row r="1145" spans="24:73">
      <c r="X1145" s="20"/>
      <c r="Y1145" s="20"/>
      <c r="Z1145" s="20"/>
      <c r="AA1145" s="20"/>
      <c r="BU1145" s="18"/>
    </row>
    <row r="1146" spans="24:73">
      <c r="X1146" s="20"/>
      <c r="Y1146" s="20"/>
      <c r="Z1146" s="20"/>
      <c r="AA1146" s="20"/>
      <c r="BU1146" s="18"/>
    </row>
    <row r="1147" spans="24:73">
      <c r="X1147" s="20"/>
      <c r="Y1147" s="20"/>
      <c r="Z1147" s="20"/>
      <c r="AA1147" s="20"/>
      <c r="BU1147" s="18"/>
    </row>
    <row r="1148" spans="24:73">
      <c r="X1148" s="20"/>
      <c r="Y1148" s="20"/>
      <c r="Z1148" s="20"/>
      <c r="AA1148" s="20"/>
      <c r="BU1148" s="18"/>
    </row>
    <row r="1149" spans="24:73">
      <c r="X1149" s="20"/>
      <c r="Y1149" s="20"/>
      <c r="Z1149" s="20"/>
      <c r="AA1149" s="20"/>
      <c r="BU1149" s="18"/>
    </row>
    <row r="1150" spans="24:73">
      <c r="X1150" s="20"/>
      <c r="Y1150" s="20"/>
      <c r="Z1150" s="20"/>
      <c r="AA1150" s="20"/>
      <c r="BU1150" s="18"/>
    </row>
    <row r="1151" spans="24:73">
      <c r="X1151" s="20"/>
      <c r="Y1151" s="20"/>
      <c r="Z1151" s="20"/>
      <c r="AA1151" s="20"/>
      <c r="BU1151" s="18"/>
    </row>
    <row r="1152" spans="24:73">
      <c r="X1152" s="20"/>
      <c r="Y1152" s="20"/>
      <c r="Z1152" s="20"/>
      <c r="AA1152" s="20"/>
      <c r="BU1152" s="18"/>
    </row>
    <row r="1153" spans="24:73">
      <c r="X1153" s="20"/>
      <c r="Y1153" s="20"/>
      <c r="Z1153" s="20"/>
      <c r="AA1153" s="20"/>
      <c r="BU1153" s="18"/>
    </row>
    <row r="1154" spans="24:73">
      <c r="X1154" s="20"/>
      <c r="Y1154" s="20"/>
      <c r="Z1154" s="20"/>
      <c r="AA1154" s="20"/>
      <c r="BU1154" s="18"/>
    </row>
    <row r="1155" spans="24:73">
      <c r="X1155" s="20"/>
      <c r="Y1155" s="20"/>
      <c r="Z1155" s="20"/>
      <c r="AA1155" s="20"/>
      <c r="BU1155" s="18"/>
    </row>
    <row r="1156" spans="24:73">
      <c r="X1156" s="20"/>
      <c r="Y1156" s="20"/>
      <c r="Z1156" s="20"/>
      <c r="AA1156" s="20"/>
      <c r="BU1156" s="18"/>
    </row>
    <row r="1157" spans="24:73">
      <c r="X1157" s="20"/>
      <c r="Y1157" s="20"/>
      <c r="Z1157" s="20"/>
      <c r="AA1157" s="20"/>
      <c r="BU1157" s="18"/>
    </row>
    <row r="1158" spans="24:73">
      <c r="X1158" s="20"/>
      <c r="Y1158" s="20"/>
      <c r="Z1158" s="20"/>
      <c r="AA1158" s="20"/>
      <c r="BU1158" s="18"/>
    </row>
    <row r="1159" spans="24:73">
      <c r="X1159" s="20"/>
      <c r="Y1159" s="20"/>
      <c r="Z1159" s="20"/>
      <c r="AA1159" s="20"/>
      <c r="BU1159" s="18"/>
    </row>
    <row r="1160" spans="24:73">
      <c r="X1160" s="20"/>
      <c r="Y1160" s="20"/>
      <c r="Z1160" s="20"/>
      <c r="AA1160" s="20"/>
      <c r="BU1160" s="18"/>
    </row>
    <row r="1161" spans="24:73">
      <c r="X1161" s="20"/>
      <c r="Y1161" s="20"/>
      <c r="Z1161" s="20"/>
      <c r="AA1161" s="20"/>
      <c r="BU1161" s="18"/>
    </row>
    <row r="1162" spans="24:73">
      <c r="X1162" s="20"/>
      <c r="Y1162" s="20"/>
      <c r="Z1162" s="20"/>
      <c r="AA1162" s="20"/>
      <c r="BU1162" s="18"/>
    </row>
    <row r="1163" spans="24:73">
      <c r="X1163" s="20"/>
      <c r="Y1163" s="20"/>
      <c r="Z1163" s="20"/>
      <c r="AA1163" s="20"/>
      <c r="BU1163" s="18"/>
    </row>
    <row r="1164" spans="24:73">
      <c r="X1164" s="20"/>
      <c r="Y1164" s="20"/>
      <c r="Z1164" s="20"/>
      <c r="AA1164" s="20"/>
      <c r="BU1164" s="18"/>
    </row>
    <row r="1165" spans="24:73">
      <c r="X1165" s="20"/>
      <c r="Y1165" s="20"/>
      <c r="Z1165" s="20"/>
      <c r="AA1165" s="20"/>
      <c r="BU1165" s="18"/>
    </row>
    <row r="1166" spans="24:73">
      <c r="X1166" s="20"/>
      <c r="Y1166" s="20"/>
      <c r="Z1166" s="20"/>
      <c r="AA1166" s="20"/>
      <c r="BU1166" s="18"/>
    </row>
    <row r="1167" spans="24:73">
      <c r="X1167" s="20"/>
      <c r="Y1167" s="20"/>
      <c r="Z1167" s="20"/>
      <c r="AA1167" s="20"/>
      <c r="BU1167" s="18"/>
    </row>
    <row r="1168" spans="24:73">
      <c r="X1168" s="20"/>
      <c r="Y1168" s="20"/>
      <c r="Z1168" s="20"/>
      <c r="AA1168" s="20"/>
      <c r="BU1168" s="18"/>
    </row>
    <row r="1169" spans="24:73">
      <c r="X1169" s="20"/>
      <c r="Y1169" s="20"/>
      <c r="Z1169" s="20"/>
      <c r="AA1169" s="20"/>
      <c r="BU1169" s="18"/>
    </row>
    <row r="1170" spans="24:73">
      <c r="X1170" s="20"/>
      <c r="Y1170" s="20"/>
      <c r="Z1170" s="20"/>
      <c r="AA1170" s="20"/>
      <c r="BU1170" s="18"/>
    </row>
    <row r="1171" spans="24:73">
      <c r="X1171" s="20"/>
      <c r="Y1171" s="20"/>
      <c r="Z1171" s="20"/>
      <c r="AA1171" s="20"/>
      <c r="BU1171" s="18"/>
    </row>
    <row r="1172" spans="24:73">
      <c r="X1172" s="20"/>
      <c r="Y1172" s="20"/>
      <c r="Z1172" s="20"/>
      <c r="AA1172" s="20"/>
      <c r="BU1172" s="18"/>
    </row>
    <row r="1173" spans="24:73">
      <c r="X1173" s="20"/>
      <c r="Y1173" s="20"/>
      <c r="Z1173" s="20"/>
      <c r="AA1173" s="20"/>
      <c r="BU1173" s="18"/>
    </row>
    <row r="1174" spans="24:73">
      <c r="X1174" s="20"/>
      <c r="Y1174" s="20"/>
      <c r="Z1174" s="20"/>
      <c r="AA1174" s="20"/>
      <c r="BU1174" s="18"/>
    </row>
    <row r="1175" spans="24:73">
      <c r="X1175" s="20"/>
      <c r="Y1175" s="20"/>
      <c r="Z1175" s="20"/>
      <c r="AA1175" s="20"/>
      <c r="BU1175" s="18"/>
    </row>
    <row r="1176" spans="24:73">
      <c r="X1176" s="20"/>
      <c r="Y1176" s="20"/>
      <c r="Z1176" s="20"/>
      <c r="AA1176" s="20"/>
      <c r="BU1176" s="18"/>
    </row>
    <row r="1177" spans="24:73">
      <c r="X1177" s="20"/>
      <c r="Y1177" s="20"/>
      <c r="Z1177" s="20"/>
      <c r="AA1177" s="20"/>
      <c r="BU1177" s="18"/>
    </row>
    <row r="1178" spans="24:73">
      <c r="X1178" s="20"/>
      <c r="Y1178" s="20"/>
      <c r="Z1178" s="20"/>
      <c r="AA1178" s="20"/>
      <c r="BU1178" s="18"/>
    </row>
    <row r="1179" spans="24:73">
      <c r="X1179" s="20"/>
      <c r="Y1179" s="20"/>
      <c r="Z1179" s="20"/>
      <c r="AA1179" s="20"/>
      <c r="BU1179" s="18"/>
    </row>
    <row r="1180" spans="24:73">
      <c r="X1180" s="20"/>
      <c r="Y1180" s="20"/>
      <c r="Z1180" s="20"/>
      <c r="AA1180" s="20"/>
      <c r="BU1180" s="18"/>
    </row>
    <row r="1181" spans="24:73">
      <c r="X1181" s="20"/>
      <c r="Y1181" s="20"/>
      <c r="Z1181" s="20"/>
      <c r="AA1181" s="20"/>
      <c r="BU1181" s="18"/>
    </row>
    <row r="1182" spans="24:73">
      <c r="X1182" s="20"/>
      <c r="Y1182" s="20"/>
      <c r="Z1182" s="20"/>
      <c r="AA1182" s="20"/>
      <c r="BU1182" s="18"/>
    </row>
    <row r="1183" spans="24:73">
      <c r="X1183" s="20"/>
      <c r="Y1183" s="20"/>
      <c r="Z1183" s="20"/>
      <c r="AA1183" s="20"/>
      <c r="BU1183" s="18"/>
    </row>
    <row r="1184" spans="24:73">
      <c r="X1184" s="20"/>
      <c r="Y1184" s="20"/>
      <c r="Z1184" s="20"/>
      <c r="AA1184" s="20"/>
      <c r="BU1184" s="18"/>
    </row>
    <row r="1185" spans="24:73">
      <c r="X1185" s="20"/>
      <c r="Y1185" s="20"/>
      <c r="Z1185" s="20"/>
      <c r="AA1185" s="20"/>
      <c r="BU1185" s="18"/>
    </row>
    <row r="1186" spans="24:73">
      <c r="X1186" s="20"/>
      <c r="Y1186" s="20"/>
      <c r="Z1186" s="20"/>
      <c r="AA1186" s="20"/>
      <c r="BU1186" s="18"/>
    </row>
    <row r="1187" spans="24:73">
      <c r="X1187" s="20"/>
      <c r="Y1187" s="20"/>
      <c r="Z1187" s="20"/>
      <c r="AA1187" s="20"/>
      <c r="BU1187" s="18"/>
    </row>
    <row r="1188" spans="24:73">
      <c r="X1188" s="20"/>
      <c r="Y1188" s="20"/>
      <c r="Z1188" s="20"/>
      <c r="AA1188" s="20"/>
      <c r="BU1188" s="18"/>
    </row>
    <row r="1189" spans="24:73">
      <c r="X1189" s="20"/>
      <c r="Y1189" s="20"/>
      <c r="Z1189" s="20"/>
      <c r="AA1189" s="20"/>
      <c r="BU1189" s="18"/>
    </row>
    <row r="1190" spans="24:73">
      <c r="X1190" s="20"/>
      <c r="Y1190" s="20"/>
      <c r="Z1190" s="20"/>
      <c r="AA1190" s="20"/>
      <c r="BU1190" s="18"/>
    </row>
    <row r="1191" spans="24:73">
      <c r="X1191" s="20"/>
      <c r="Y1191" s="20"/>
      <c r="Z1191" s="20"/>
      <c r="AA1191" s="20"/>
      <c r="BU1191" s="18"/>
    </row>
    <row r="1192" spans="24:73">
      <c r="X1192" s="20"/>
      <c r="Y1192" s="20"/>
      <c r="Z1192" s="20"/>
      <c r="AA1192" s="20"/>
      <c r="BU1192" s="18"/>
    </row>
    <row r="1193" spans="24:73">
      <c r="X1193" s="20"/>
      <c r="Y1193" s="20"/>
      <c r="Z1193" s="20"/>
      <c r="AA1193" s="20"/>
      <c r="BU1193" s="18"/>
    </row>
    <row r="1194" spans="24:73">
      <c r="X1194" s="20"/>
      <c r="Y1194" s="20"/>
      <c r="Z1194" s="20"/>
      <c r="AA1194" s="20"/>
      <c r="BU1194" s="18"/>
    </row>
    <row r="1195" spans="24:73">
      <c r="X1195" s="20"/>
      <c r="Y1195" s="20"/>
      <c r="Z1195" s="20"/>
      <c r="AA1195" s="20"/>
      <c r="BU1195" s="18"/>
    </row>
    <row r="1196" spans="24:73">
      <c r="X1196" s="20"/>
      <c r="Y1196" s="20"/>
      <c r="Z1196" s="20"/>
      <c r="AA1196" s="20"/>
      <c r="BU1196" s="18"/>
    </row>
    <row r="1197" spans="24:73">
      <c r="X1197" s="20"/>
      <c r="Y1197" s="20"/>
      <c r="Z1197" s="20"/>
      <c r="AA1197" s="20"/>
      <c r="BU1197" s="18"/>
    </row>
    <row r="1198" spans="24:73">
      <c r="X1198" s="20"/>
      <c r="Y1198" s="20"/>
      <c r="Z1198" s="20"/>
      <c r="AA1198" s="20"/>
      <c r="BU1198" s="18"/>
    </row>
    <row r="1199" spans="24:73">
      <c r="X1199" s="20"/>
      <c r="Y1199" s="20"/>
      <c r="Z1199" s="20"/>
      <c r="AA1199" s="20"/>
      <c r="BU1199" s="18"/>
    </row>
    <row r="1200" spans="24:73">
      <c r="X1200" s="20"/>
      <c r="Y1200" s="20"/>
      <c r="Z1200" s="20"/>
      <c r="AA1200" s="20"/>
      <c r="BU1200" s="18"/>
    </row>
    <row r="1201" spans="24:73">
      <c r="X1201" s="20"/>
      <c r="Y1201" s="20"/>
      <c r="Z1201" s="20"/>
      <c r="AA1201" s="20"/>
      <c r="BU1201" s="18"/>
    </row>
    <row r="1202" spans="24:73">
      <c r="X1202" s="20"/>
      <c r="Y1202" s="20"/>
      <c r="Z1202" s="20"/>
      <c r="AA1202" s="20"/>
      <c r="BU1202" s="18"/>
    </row>
    <row r="1203" spans="24:73">
      <c r="X1203" s="20"/>
      <c r="Y1203" s="20"/>
      <c r="Z1203" s="20"/>
      <c r="AA1203" s="20"/>
      <c r="BU1203" s="18"/>
    </row>
    <row r="1204" spans="24:73">
      <c r="X1204" s="20"/>
      <c r="Y1204" s="20"/>
      <c r="Z1204" s="20"/>
      <c r="AA1204" s="20"/>
      <c r="BU1204" s="18"/>
    </row>
    <row r="1205" spans="24:73">
      <c r="X1205" s="20"/>
      <c r="Y1205" s="20"/>
      <c r="Z1205" s="20"/>
      <c r="AA1205" s="20"/>
      <c r="BU1205" s="18"/>
    </row>
    <row r="1206" spans="24:73">
      <c r="X1206" s="20"/>
      <c r="Y1206" s="20"/>
      <c r="Z1206" s="20"/>
      <c r="AA1206" s="20"/>
      <c r="BU1206" s="18"/>
    </row>
    <row r="1207" spans="24:73">
      <c r="X1207" s="20"/>
      <c r="Y1207" s="20"/>
      <c r="Z1207" s="20"/>
      <c r="AA1207" s="20"/>
      <c r="BU1207" s="18"/>
    </row>
    <row r="1208" spans="24:73">
      <c r="X1208" s="20"/>
      <c r="Y1208" s="20"/>
      <c r="Z1208" s="20"/>
      <c r="AA1208" s="20"/>
      <c r="BU1208" s="18"/>
    </row>
    <row r="1209" spans="24:73">
      <c r="X1209" s="20"/>
      <c r="Y1209" s="20"/>
      <c r="Z1209" s="20"/>
      <c r="AA1209" s="20"/>
      <c r="BU1209" s="18"/>
    </row>
    <row r="1210" spans="24:73">
      <c r="X1210" s="20"/>
      <c r="Y1210" s="20"/>
      <c r="Z1210" s="20"/>
      <c r="AA1210" s="20"/>
      <c r="BU1210" s="18"/>
    </row>
    <row r="1211" spans="24:73">
      <c r="X1211" s="20"/>
      <c r="Y1211" s="20"/>
      <c r="Z1211" s="20"/>
      <c r="AA1211" s="20"/>
      <c r="BU1211" s="18"/>
    </row>
    <row r="1212" spans="24:73">
      <c r="X1212" s="20"/>
      <c r="Y1212" s="20"/>
      <c r="Z1212" s="20"/>
      <c r="AA1212" s="20"/>
      <c r="BU1212" s="18"/>
    </row>
    <row r="1213" spans="24:73">
      <c r="X1213" s="20"/>
      <c r="Y1213" s="20"/>
      <c r="Z1213" s="20"/>
      <c r="AA1213" s="20"/>
      <c r="BU1213" s="18"/>
    </row>
    <row r="1214" spans="24:73">
      <c r="X1214" s="20"/>
      <c r="Y1214" s="20"/>
      <c r="Z1214" s="20"/>
      <c r="AA1214" s="20"/>
      <c r="BU1214" s="18"/>
    </row>
    <row r="1215" spans="24:73">
      <c r="X1215" s="20"/>
      <c r="Y1215" s="20"/>
      <c r="Z1215" s="20"/>
      <c r="AA1215" s="20"/>
      <c r="BU1215" s="18"/>
    </row>
    <row r="1216" spans="24:73">
      <c r="X1216" s="20"/>
      <c r="Y1216" s="20"/>
      <c r="Z1216" s="20"/>
      <c r="AA1216" s="20"/>
      <c r="BU1216" s="18"/>
    </row>
    <row r="1217" spans="24:73">
      <c r="X1217" s="20"/>
      <c r="Y1217" s="20"/>
      <c r="Z1217" s="20"/>
      <c r="AA1217" s="20"/>
      <c r="BU1217" s="18"/>
    </row>
    <row r="1218" spans="24:73">
      <c r="X1218" s="20"/>
      <c r="Y1218" s="20"/>
      <c r="Z1218" s="20"/>
      <c r="AA1218" s="20"/>
      <c r="BU1218" s="18"/>
    </row>
    <row r="1219" spans="24:73">
      <c r="X1219" s="20"/>
      <c r="Y1219" s="20"/>
      <c r="Z1219" s="20"/>
      <c r="AA1219" s="20"/>
      <c r="BU1219" s="18"/>
    </row>
    <row r="1220" spans="24:73">
      <c r="X1220" s="20"/>
      <c r="Y1220" s="20"/>
      <c r="Z1220" s="20"/>
      <c r="AA1220" s="20"/>
      <c r="BU1220" s="18"/>
    </row>
    <row r="1221" spans="24:73">
      <c r="X1221" s="20"/>
      <c r="Y1221" s="20"/>
      <c r="Z1221" s="20"/>
      <c r="AA1221" s="20"/>
      <c r="BU1221" s="18"/>
    </row>
    <row r="1222" spans="24:73">
      <c r="X1222" s="20"/>
      <c r="Y1222" s="20"/>
      <c r="Z1222" s="20"/>
      <c r="AA1222" s="20"/>
      <c r="BU1222" s="18"/>
    </row>
    <row r="1223" spans="24:73">
      <c r="X1223" s="20"/>
      <c r="Y1223" s="20"/>
      <c r="Z1223" s="20"/>
      <c r="AA1223" s="20"/>
      <c r="BU1223" s="18"/>
    </row>
    <row r="1224" spans="24:73">
      <c r="X1224" s="20"/>
      <c r="Y1224" s="20"/>
      <c r="Z1224" s="20"/>
      <c r="AA1224" s="20"/>
      <c r="BU1224" s="18"/>
    </row>
    <row r="1225" spans="24:73">
      <c r="X1225" s="20"/>
      <c r="Y1225" s="20"/>
      <c r="Z1225" s="20"/>
      <c r="AA1225" s="20"/>
      <c r="BU1225" s="18"/>
    </row>
    <row r="1226" spans="24:73">
      <c r="X1226" s="20"/>
      <c r="Y1226" s="20"/>
      <c r="Z1226" s="20"/>
      <c r="AA1226" s="20"/>
      <c r="BU1226" s="18"/>
    </row>
    <row r="1227" spans="24:73">
      <c r="X1227" s="20"/>
      <c r="Y1227" s="20"/>
      <c r="Z1227" s="20"/>
      <c r="AA1227" s="20"/>
      <c r="BU1227" s="18"/>
    </row>
    <row r="1228" spans="24:73">
      <c r="X1228" s="20"/>
      <c r="Y1228" s="20"/>
      <c r="Z1228" s="20"/>
      <c r="AA1228" s="20"/>
      <c r="BU1228" s="18"/>
    </row>
    <row r="1229" spans="24:73">
      <c r="X1229" s="20"/>
      <c r="Y1229" s="20"/>
      <c r="Z1229" s="20"/>
      <c r="AA1229" s="20"/>
      <c r="BU1229" s="18"/>
    </row>
    <row r="1230" spans="24:73">
      <c r="X1230" s="20"/>
      <c r="Y1230" s="20"/>
      <c r="Z1230" s="20"/>
      <c r="AA1230" s="20"/>
      <c r="BU1230" s="18"/>
    </row>
    <row r="1231" spans="24:73">
      <c r="X1231" s="20"/>
      <c r="Y1231" s="20"/>
      <c r="Z1231" s="20"/>
      <c r="AA1231" s="20"/>
      <c r="BU1231" s="18"/>
    </row>
    <row r="1232" spans="24:73">
      <c r="X1232" s="20"/>
      <c r="Y1232" s="20"/>
      <c r="Z1232" s="20"/>
      <c r="AA1232" s="20"/>
      <c r="BU1232" s="18"/>
    </row>
    <row r="1233" spans="24:73">
      <c r="X1233" s="20"/>
      <c r="Y1233" s="20"/>
      <c r="Z1233" s="20"/>
      <c r="AA1233" s="20"/>
      <c r="BU1233" s="18"/>
    </row>
    <row r="1234" spans="24:73">
      <c r="X1234" s="20"/>
      <c r="Y1234" s="20"/>
      <c r="Z1234" s="20"/>
      <c r="AA1234" s="20"/>
      <c r="BU1234" s="18"/>
    </row>
    <row r="1235" spans="24:73">
      <c r="X1235" s="20"/>
      <c r="Y1235" s="20"/>
      <c r="Z1235" s="20"/>
      <c r="AA1235" s="20"/>
      <c r="BU1235" s="18"/>
    </row>
    <row r="1236" spans="24:73">
      <c r="X1236" s="20"/>
      <c r="Y1236" s="20"/>
      <c r="Z1236" s="20"/>
      <c r="AA1236" s="20"/>
      <c r="BU1236" s="18"/>
    </row>
    <row r="1237" spans="24:73">
      <c r="X1237" s="20"/>
      <c r="Y1237" s="20"/>
      <c r="Z1237" s="20"/>
      <c r="AA1237" s="20"/>
      <c r="BU1237" s="18"/>
    </row>
    <row r="1238" spans="24:73">
      <c r="X1238" s="20"/>
      <c r="Y1238" s="20"/>
      <c r="Z1238" s="20"/>
      <c r="AA1238" s="20"/>
      <c r="BU1238" s="18"/>
    </row>
    <row r="1239" spans="24:73">
      <c r="X1239" s="20"/>
      <c r="Y1239" s="20"/>
      <c r="Z1239" s="20"/>
      <c r="AA1239" s="20"/>
      <c r="BU1239" s="18"/>
    </row>
    <row r="1240" spans="24:73">
      <c r="X1240" s="20"/>
      <c r="Y1240" s="20"/>
      <c r="Z1240" s="20"/>
      <c r="AA1240" s="20"/>
      <c r="BU1240" s="18"/>
    </row>
    <row r="1241" spans="24:73">
      <c r="X1241" s="20"/>
      <c r="Y1241" s="20"/>
      <c r="Z1241" s="20"/>
      <c r="AA1241" s="20"/>
      <c r="BU1241" s="18"/>
    </row>
    <row r="1242" spans="24:73">
      <c r="X1242" s="20"/>
      <c r="Y1242" s="20"/>
      <c r="Z1242" s="20"/>
      <c r="AA1242" s="20"/>
      <c r="BU1242" s="18"/>
    </row>
    <row r="1243" spans="24:73">
      <c r="X1243" s="20"/>
      <c r="Y1243" s="20"/>
      <c r="Z1243" s="20"/>
      <c r="AA1243" s="20"/>
      <c r="BU1243" s="18"/>
    </row>
    <row r="1244" spans="24:73">
      <c r="X1244" s="20"/>
      <c r="Y1244" s="20"/>
      <c r="Z1244" s="20"/>
      <c r="AA1244" s="20"/>
      <c r="BU1244" s="18"/>
    </row>
    <row r="1245" spans="24:73">
      <c r="X1245" s="20"/>
      <c r="Y1245" s="20"/>
      <c r="Z1245" s="20"/>
      <c r="AA1245" s="20"/>
      <c r="BU1245" s="18"/>
    </row>
    <row r="1246" spans="24:73">
      <c r="X1246" s="20"/>
      <c r="Y1246" s="20"/>
      <c r="Z1246" s="20"/>
      <c r="AA1246" s="20"/>
      <c r="BU1246" s="18"/>
    </row>
    <row r="1247" spans="24:73">
      <c r="X1247" s="20"/>
      <c r="Y1247" s="20"/>
      <c r="Z1247" s="20"/>
      <c r="AA1247" s="20"/>
      <c r="BU1247" s="18"/>
    </row>
    <row r="1248" spans="24:73">
      <c r="X1248" s="20"/>
      <c r="Y1248" s="20"/>
      <c r="Z1248" s="20"/>
      <c r="AA1248" s="20"/>
      <c r="BU1248" s="18"/>
    </row>
    <row r="1249" spans="24:73">
      <c r="X1249" s="20"/>
      <c r="Y1249" s="20"/>
      <c r="Z1249" s="20"/>
      <c r="AA1249" s="20"/>
      <c r="BU1249" s="18"/>
    </row>
    <row r="1250" spans="24:73">
      <c r="X1250" s="20"/>
      <c r="Y1250" s="20"/>
      <c r="Z1250" s="20"/>
      <c r="AA1250" s="20"/>
      <c r="BU1250" s="18"/>
    </row>
    <row r="1251" spans="24:73">
      <c r="X1251" s="20"/>
      <c r="Y1251" s="20"/>
      <c r="Z1251" s="20"/>
      <c r="AA1251" s="20"/>
      <c r="BU1251" s="18"/>
    </row>
    <row r="1252" spans="24:73">
      <c r="X1252" s="20"/>
      <c r="Y1252" s="20"/>
      <c r="Z1252" s="20"/>
      <c r="AA1252" s="20"/>
      <c r="BU1252" s="18"/>
    </row>
    <row r="1253" spans="24:73">
      <c r="X1253" s="20"/>
      <c r="Y1253" s="20"/>
      <c r="Z1253" s="20"/>
      <c r="AA1253" s="20"/>
      <c r="BU1253" s="18"/>
    </row>
    <row r="1254" spans="24:73">
      <c r="X1254" s="20"/>
      <c r="Y1254" s="20"/>
      <c r="Z1254" s="20"/>
      <c r="AA1254" s="20"/>
      <c r="BU1254" s="18"/>
    </row>
    <row r="1255" spans="24:73">
      <c r="X1255" s="20"/>
      <c r="Y1255" s="20"/>
      <c r="Z1255" s="20"/>
      <c r="AA1255" s="20"/>
      <c r="BU1255" s="18"/>
    </row>
    <row r="1256" spans="24:73">
      <c r="X1256" s="20"/>
      <c r="Y1256" s="20"/>
      <c r="Z1256" s="20"/>
      <c r="AA1256" s="20"/>
      <c r="BU1256" s="18"/>
    </row>
    <row r="1257" spans="24:73">
      <c r="X1257" s="20"/>
      <c r="Y1257" s="20"/>
      <c r="Z1257" s="20"/>
      <c r="AA1257" s="20"/>
      <c r="BU1257" s="18"/>
    </row>
    <row r="1258" spans="24:73">
      <c r="X1258" s="20"/>
      <c r="Y1258" s="20"/>
      <c r="Z1258" s="20"/>
      <c r="AA1258" s="20"/>
      <c r="BU1258" s="18"/>
    </row>
    <row r="1259" spans="24:73">
      <c r="X1259" s="20"/>
      <c r="Y1259" s="20"/>
      <c r="Z1259" s="20"/>
      <c r="AA1259" s="20"/>
      <c r="BU1259" s="18"/>
    </row>
    <row r="1260" spans="24:73">
      <c r="X1260" s="20"/>
      <c r="Y1260" s="20"/>
      <c r="Z1260" s="20"/>
      <c r="AA1260" s="20"/>
      <c r="BU1260" s="18"/>
    </row>
    <row r="1261" spans="24:73">
      <c r="X1261" s="20"/>
      <c r="Y1261" s="20"/>
      <c r="Z1261" s="20"/>
      <c r="AA1261" s="20"/>
      <c r="BU1261" s="18"/>
    </row>
    <row r="1262" spans="24:73">
      <c r="X1262" s="20"/>
      <c r="Y1262" s="20"/>
      <c r="Z1262" s="20"/>
      <c r="AA1262" s="20"/>
      <c r="BU1262" s="18"/>
    </row>
    <row r="1263" spans="24:73">
      <c r="X1263" s="20"/>
      <c r="Y1263" s="20"/>
      <c r="Z1263" s="20"/>
      <c r="AA1263" s="20"/>
      <c r="BU1263" s="18"/>
    </row>
    <row r="1264" spans="24:73">
      <c r="X1264" s="20"/>
      <c r="Y1264" s="20"/>
      <c r="Z1264" s="20"/>
      <c r="AA1264" s="20"/>
      <c r="BU1264" s="18"/>
    </row>
    <row r="1265" spans="24:73">
      <c r="X1265" s="20"/>
      <c r="Y1265" s="20"/>
      <c r="Z1265" s="20"/>
      <c r="AA1265" s="20"/>
      <c r="BU1265" s="18"/>
    </row>
    <row r="1266" spans="24:73">
      <c r="X1266" s="20"/>
      <c r="Y1266" s="20"/>
      <c r="Z1266" s="20"/>
      <c r="AA1266" s="20"/>
      <c r="BU1266" s="18"/>
    </row>
    <row r="1267" spans="24:73">
      <c r="X1267" s="20"/>
      <c r="Y1267" s="20"/>
      <c r="Z1267" s="20"/>
      <c r="AA1267" s="20"/>
      <c r="BU1267" s="18"/>
    </row>
    <row r="1268" spans="24:73">
      <c r="X1268" s="20"/>
      <c r="Y1268" s="20"/>
      <c r="Z1268" s="20"/>
      <c r="AA1268" s="20"/>
      <c r="BU1268" s="18"/>
    </row>
    <row r="1269" spans="24:73">
      <c r="X1269" s="20"/>
      <c r="Y1269" s="20"/>
      <c r="Z1269" s="20"/>
      <c r="AA1269" s="20"/>
      <c r="BU1269" s="18"/>
    </row>
    <row r="1270" spans="24:73">
      <c r="X1270" s="20"/>
      <c r="Y1270" s="20"/>
      <c r="Z1270" s="20"/>
      <c r="AA1270" s="20"/>
      <c r="BU1270" s="18"/>
    </row>
    <row r="1271" spans="24:73">
      <c r="X1271" s="20"/>
      <c r="Y1271" s="20"/>
      <c r="Z1271" s="20"/>
      <c r="AA1271" s="20"/>
      <c r="BU1271" s="18"/>
    </row>
    <row r="1272" spans="24:73">
      <c r="X1272" s="20"/>
      <c r="Y1272" s="20"/>
      <c r="Z1272" s="20"/>
      <c r="AA1272" s="20"/>
      <c r="BU1272" s="18"/>
    </row>
    <row r="1273" spans="24:73">
      <c r="X1273" s="20"/>
      <c r="Y1273" s="20"/>
      <c r="Z1273" s="20"/>
      <c r="AA1273" s="20"/>
      <c r="BU1273" s="18"/>
    </row>
    <row r="1274" spans="24:73">
      <c r="X1274" s="20"/>
      <c r="Y1274" s="20"/>
      <c r="Z1274" s="20"/>
      <c r="AA1274" s="20"/>
      <c r="BU1274" s="18"/>
    </row>
    <row r="1275" spans="24:73">
      <c r="X1275" s="20"/>
      <c r="Y1275" s="20"/>
      <c r="Z1275" s="20"/>
      <c r="AA1275" s="20"/>
      <c r="BU1275" s="18"/>
    </row>
    <row r="1276" spans="24:73">
      <c r="X1276" s="20"/>
      <c r="Y1276" s="20"/>
      <c r="Z1276" s="20"/>
      <c r="AA1276" s="20"/>
      <c r="BU1276" s="18"/>
    </row>
    <row r="1277" spans="24:73">
      <c r="X1277" s="20"/>
      <c r="Y1277" s="20"/>
      <c r="Z1277" s="20"/>
      <c r="AA1277" s="20"/>
      <c r="BU1277" s="18"/>
    </row>
    <row r="1278" spans="24:73">
      <c r="X1278" s="20"/>
      <c r="Y1278" s="20"/>
      <c r="Z1278" s="20"/>
      <c r="AA1278" s="20"/>
      <c r="BU1278" s="18"/>
    </row>
    <row r="1279" spans="24:73">
      <c r="X1279" s="20"/>
      <c r="Y1279" s="20"/>
      <c r="Z1279" s="20"/>
      <c r="AA1279" s="20"/>
      <c r="BU1279" s="18"/>
    </row>
    <row r="1280" spans="24:73">
      <c r="X1280" s="20"/>
      <c r="Y1280" s="20"/>
      <c r="Z1280" s="20"/>
      <c r="AA1280" s="20"/>
      <c r="BU1280" s="18"/>
    </row>
    <row r="1281" spans="24:73">
      <c r="X1281" s="20"/>
      <c r="Y1281" s="20"/>
      <c r="Z1281" s="20"/>
      <c r="AA1281" s="20"/>
      <c r="BU1281" s="18"/>
    </row>
    <row r="1282" spans="24:73">
      <c r="X1282" s="20"/>
      <c r="Y1282" s="20"/>
      <c r="Z1282" s="20"/>
      <c r="AA1282" s="20"/>
      <c r="BU1282" s="18"/>
    </row>
    <row r="1283" spans="24:73">
      <c r="X1283" s="20"/>
      <c r="Y1283" s="20"/>
      <c r="Z1283" s="20"/>
      <c r="AA1283" s="20"/>
      <c r="BU1283" s="18"/>
    </row>
    <row r="1284" spans="24:73">
      <c r="X1284" s="20"/>
      <c r="Y1284" s="20"/>
      <c r="Z1284" s="20"/>
      <c r="AA1284" s="20"/>
      <c r="BU1284" s="18"/>
    </row>
    <row r="1285" spans="24:73">
      <c r="X1285" s="20"/>
      <c r="Y1285" s="20"/>
      <c r="Z1285" s="20"/>
      <c r="AA1285" s="20"/>
      <c r="BU1285" s="18"/>
    </row>
    <row r="1286" spans="24:73">
      <c r="X1286" s="20"/>
      <c r="Y1286" s="20"/>
      <c r="Z1286" s="20"/>
      <c r="AA1286" s="20"/>
      <c r="BU1286" s="18"/>
    </row>
    <row r="1287" spans="24:73">
      <c r="X1287" s="20"/>
      <c r="Y1287" s="20"/>
      <c r="Z1287" s="20"/>
      <c r="AA1287" s="20"/>
      <c r="BU1287" s="18"/>
    </row>
    <row r="1288" spans="24:73">
      <c r="X1288" s="20"/>
      <c r="Y1288" s="20"/>
      <c r="Z1288" s="20"/>
      <c r="AA1288" s="20"/>
      <c r="BU1288" s="18"/>
    </row>
    <row r="1289" spans="24:73">
      <c r="X1289" s="20"/>
      <c r="Y1289" s="20"/>
      <c r="Z1289" s="20"/>
      <c r="AA1289" s="20"/>
      <c r="BU1289" s="18"/>
    </row>
    <row r="1290" spans="24:73">
      <c r="X1290" s="20"/>
      <c r="Y1290" s="20"/>
      <c r="Z1290" s="20"/>
      <c r="AA1290" s="20"/>
      <c r="BU1290" s="18"/>
    </row>
    <row r="1291" spans="24:73">
      <c r="X1291" s="20"/>
      <c r="Y1291" s="20"/>
      <c r="Z1291" s="20"/>
      <c r="AA1291" s="20"/>
      <c r="BU1291" s="18"/>
    </row>
    <row r="1292" spans="24:73">
      <c r="X1292" s="20"/>
      <c r="Y1292" s="20"/>
      <c r="Z1292" s="20"/>
      <c r="AA1292" s="20"/>
      <c r="BU1292" s="18"/>
    </row>
    <row r="1293" spans="24:73">
      <c r="X1293" s="20"/>
      <c r="Y1293" s="20"/>
      <c r="Z1293" s="20"/>
      <c r="AA1293" s="20"/>
      <c r="BU1293" s="18"/>
    </row>
    <row r="1294" spans="24:73">
      <c r="X1294" s="20"/>
      <c r="Y1294" s="20"/>
      <c r="Z1294" s="20"/>
      <c r="AA1294" s="20"/>
      <c r="BU1294" s="18"/>
    </row>
    <row r="1295" spans="24:73">
      <c r="X1295" s="20"/>
      <c r="Y1295" s="20"/>
      <c r="Z1295" s="20"/>
      <c r="AA1295" s="20"/>
      <c r="BU1295" s="18"/>
    </row>
    <row r="1296" spans="24:73">
      <c r="X1296" s="20"/>
      <c r="Y1296" s="20"/>
      <c r="Z1296" s="20"/>
      <c r="AA1296" s="20"/>
      <c r="BU1296" s="18"/>
    </row>
    <row r="1297" spans="24:73">
      <c r="X1297" s="20"/>
      <c r="Y1297" s="20"/>
      <c r="Z1297" s="20"/>
      <c r="AA1297" s="20"/>
      <c r="BU1297" s="18"/>
    </row>
    <row r="1298" spans="24:73">
      <c r="X1298" s="20"/>
      <c r="Y1298" s="20"/>
      <c r="Z1298" s="20"/>
      <c r="AA1298" s="20"/>
      <c r="BU1298" s="18"/>
    </row>
    <row r="1299" spans="24:73">
      <c r="X1299" s="20"/>
      <c r="Y1299" s="20"/>
      <c r="Z1299" s="20"/>
      <c r="AA1299" s="20"/>
      <c r="BU1299" s="18"/>
    </row>
    <row r="1300" spans="24:73">
      <c r="X1300" s="20"/>
      <c r="Y1300" s="20"/>
      <c r="Z1300" s="20"/>
      <c r="AA1300" s="20"/>
      <c r="BU1300" s="18"/>
    </row>
    <row r="1301" spans="24:73">
      <c r="X1301" s="20"/>
      <c r="Y1301" s="20"/>
      <c r="Z1301" s="20"/>
      <c r="AA1301" s="20"/>
      <c r="BU1301" s="18"/>
    </row>
    <row r="1302" spans="24:73">
      <c r="X1302" s="20"/>
      <c r="Y1302" s="20"/>
      <c r="Z1302" s="20"/>
      <c r="AA1302" s="20"/>
      <c r="BU1302" s="18"/>
    </row>
    <row r="1303" spans="24:73">
      <c r="X1303" s="20"/>
      <c r="Y1303" s="20"/>
      <c r="Z1303" s="20"/>
      <c r="AA1303" s="20"/>
      <c r="BU1303" s="18"/>
    </row>
    <row r="1304" spans="24:73">
      <c r="X1304" s="20"/>
      <c r="Y1304" s="20"/>
      <c r="Z1304" s="20"/>
      <c r="AA1304" s="20"/>
      <c r="BU1304" s="18"/>
    </row>
    <row r="1305" spans="24:73">
      <c r="X1305" s="20"/>
      <c r="Y1305" s="20"/>
      <c r="Z1305" s="20"/>
      <c r="AA1305" s="20"/>
      <c r="BU1305" s="18"/>
    </row>
    <row r="1306" spans="24:73">
      <c r="X1306" s="20"/>
      <c r="Y1306" s="20"/>
      <c r="Z1306" s="20"/>
      <c r="AA1306" s="20"/>
      <c r="BU1306" s="18"/>
    </row>
    <row r="1307" spans="24:73">
      <c r="X1307" s="20"/>
      <c r="Y1307" s="20"/>
      <c r="Z1307" s="20"/>
      <c r="AA1307" s="20"/>
      <c r="BU1307" s="18"/>
    </row>
    <row r="1308" spans="24:73">
      <c r="X1308" s="20"/>
      <c r="Y1308" s="20"/>
      <c r="Z1308" s="20"/>
      <c r="AA1308" s="20"/>
      <c r="BU1308" s="18"/>
    </row>
    <row r="1309" spans="24:73">
      <c r="X1309" s="20"/>
      <c r="Y1309" s="20"/>
      <c r="Z1309" s="20"/>
      <c r="AA1309" s="20"/>
      <c r="BU1309" s="18"/>
    </row>
    <row r="1310" spans="24:73">
      <c r="X1310" s="20"/>
      <c r="Y1310" s="20"/>
      <c r="Z1310" s="20"/>
      <c r="AA1310" s="20"/>
      <c r="BU1310" s="18"/>
    </row>
    <row r="1311" spans="24:73">
      <c r="X1311" s="20"/>
      <c r="Y1311" s="20"/>
      <c r="Z1311" s="20"/>
      <c r="AA1311" s="20"/>
      <c r="BU1311" s="18"/>
    </row>
    <row r="1312" spans="24:73">
      <c r="X1312" s="20"/>
      <c r="Y1312" s="20"/>
      <c r="Z1312" s="20"/>
      <c r="AA1312" s="20"/>
      <c r="BU1312" s="18"/>
    </row>
    <row r="1313" spans="24:73">
      <c r="X1313" s="20"/>
      <c r="Y1313" s="20"/>
      <c r="Z1313" s="20"/>
      <c r="AA1313" s="20"/>
      <c r="BU1313" s="18"/>
    </row>
    <row r="1314" spans="24:73">
      <c r="X1314" s="20"/>
      <c r="Y1314" s="20"/>
      <c r="Z1314" s="20"/>
      <c r="AA1314" s="20"/>
      <c r="BU1314" s="18"/>
    </row>
    <row r="1315" spans="24:73">
      <c r="X1315" s="20"/>
      <c r="Y1315" s="20"/>
      <c r="Z1315" s="20"/>
      <c r="AA1315" s="20"/>
      <c r="BU1315" s="18"/>
    </row>
    <row r="1316" spans="24:73">
      <c r="X1316" s="20"/>
      <c r="Y1316" s="20"/>
      <c r="Z1316" s="20"/>
      <c r="AA1316" s="20"/>
      <c r="BU1316" s="18"/>
    </row>
    <row r="1317" spans="24:73">
      <c r="X1317" s="20"/>
      <c r="Y1317" s="20"/>
      <c r="Z1317" s="20"/>
      <c r="AA1317" s="20"/>
      <c r="BU1317" s="18"/>
    </row>
    <row r="1318" spans="24:73">
      <c r="X1318" s="20"/>
      <c r="Y1318" s="20"/>
      <c r="Z1318" s="20"/>
      <c r="AA1318" s="20"/>
      <c r="BU1318" s="18"/>
    </row>
    <row r="1319" spans="24:73">
      <c r="X1319" s="20"/>
      <c r="Y1319" s="20"/>
      <c r="Z1319" s="20"/>
      <c r="AA1319" s="20"/>
      <c r="BU1319" s="18"/>
    </row>
    <row r="1320" spans="24:73">
      <c r="X1320" s="20"/>
      <c r="Y1320" s="20"/>
      <c r="Z1320" s="20"/>
      <c r="AA1320" s="20"/>
      <c r="BU1320" s="18"/>
    </row>
    <row r="1321" spans="24:73">
      <c r="X1321" s="20"/>
      <c r="Y1321" s="20"/>
      <c r="Z1321" s="20"/>
      <c r="AA1321" s="20"/>
      <c r="BU1321" s="18"/>
    </row>
    <row r="1322" spans="24:73">
      <c r="X1322" s="20"/>
      <c r="Y1322" s="20"/>
      <c r="Z1322" s="20"/>
      <c r="AA1322" s="20"/>
      <c r="BU1322" s="18"/>
    </row>
    <row r="1323" spans="24:73">
      <c r="X1323" s="20"/>
      <c r="Y1323" s="20"/>
      <c r="Z1323" s="20"/>
      <c r="AA1323" s="20"/>
      <c r="BU1323" s="18"/>
    </row>
    <row r="1324" spans="24:73">
      <c r="X1324" s="20"/>
      <c r="Y1324" s="20"/>
      <c r="Z1324" s="20"/>
      <c r="AA1324" s="20"/>
      <c r="BU1324" s="18"/>
    </row>
    <row r="1325" spans="24:73">
      <c r="X1325" s="20"/>
      <c r="Y1325" s="20"/>
      <c r="Z1325" s="20"/>
      <c r="AA1325" s="20"/>
      <c r="BU1325" s="18"/>
    </row>
    <row r="1326" spans="24:73">
      <c r="X1326" s="20"/>
      <c r="Y1326" s="20"/>
      <c r="Z1326" s="20"/>
      <c r="AA1326" s="20"/>
      <c r="BU1326" s="18"/>
    </row>
    <row r="1327" spans="24:73">
      <c r="X1327" s="20"/>
      <c r="Y1327" s="20"/>
      <c r="Z1327" s="20"/>
      <c r="AA1327" s="20"/>
      <c r="BU1327" s="18"/>
    </row>
    <row r="1328" spans="24:73">
      <c r="X1328" s="20"/>
      <c r="Y1328" s="20"/>
      <c r="Z1328" s="20"/>
      <c r="AA1328" s="20"/>
      <c r="BU1328" s="18"/>
    </row>
    <row r="1329" spans="24:73">
      <c r="X1329" s="20"/>
      <c r="Y1329" s="20"/>
      <c r="Z1329" s="20"/>
      <c r="AA1329" s="20"/>
      <c r="BU1329" s="18"/>
    </row>
    <row r="1330" spans="24:73">
      <c r="X1330" s="20"/>
      <c r="Y1330" s="20"/>
      <c r="Z1330" s="20"/>
      <c r="AA1330" s="20"/>
      <c r="BU1330" s="18"/>
    </row>
    <row r="1331" spans="24:73">
      <c r="X1331" s="20"/>
      <c r="Y1331" s="20"/>
      <c r="Z1331" s="20"/>
      <c r="AA1331" s="20"/>
      <c r="BU1331" s="18"/>
    </row>
    <row r="1332" spans="24:73">
      <c r="X1332" s="20"/>
      <c r="Y1332" s="20"/>
      <c r="Z1332" s="20"/>
      <c r="AA1332" s="20"/>
      <c r="BU1332" s="18"/>
    </row>
    <row r="1333" spans="24:73">
      <c r="X1333" s="20"/>
      <c r="Y1333" s="20"/>
      <c r="Z1333" s="20"/>
      <c r="AA1333" s="20"/>
      <c r="BU1333" s="18"/>
    </row>
    <row r="1334" spans="24:73">
      <c r="X1334" s="20"/>
      <c r="Y1334" s="20"/>
      <c r="Z1334" s="20"/>
      <c r="AA1334" s="20"/>
      <c r="BU1334" s="18"/>
    </row>
    <row r="1335" spans="24:73">
      <c r="X1335" s="20"/>
      <c r="Y1335" s="20"/>
      <c r="Z1335" s="20"/>
      <c r="AA1335" s="20"/>
      <c r="BU1335" s="18"/>
    </row>
    <row r="1336" spans="24:73">
      <c r="X1336" s="20"/>
      <c r="Y1336" s="20"/>
      <c r="Z1336" s="20"/>
      <c r="AA1336" s="20"/>
      <c r="BU1336" s="18"/>
    </row>
    <row r="1337" spans="24:73">
      <c r="X1337" s="20"/>
      <c r="Y1337" s="20"/>
      <c r="Z1337" s="20"/>
      <c r="AA1337" s="20"/>
      <c r="BU1337" s="18"/>
    </row>
    <row r="1338" spans="24:73">
      <c r="X1338" s="20"/>
      <c r="Y1338" s="20"/>
      <c r="Z1338" s="20"/>
      <c r="AA1338" s="20"/>
      <c r="BU1338" s="18"/>
    </row>
    <row r="1339" spans="24:73">
      <c r="X1339" s="20"/>
      <c r="Y1339" s="20"/>
      <c r="Z1339" s="20"/>
      <c r="AA1339" s="20"/>
      <c r="BU1339" s="18"/>
    </row>
    <row r="1340" spans="24:73">
      <c r="X1340" s="20"/>
      <c r="Y1340" s="20"/>
      <c r="Z1340" s="20"/>
      <c r="AA1340" s="20"/>
      <c r="BU1340" s="18"/>
    </row>
    <row r="1341" spans="24:73">
      <c r="X1341" s="20"/>
      <c r="Y1341" s="20"/>
      <c r="Z1341" s="20"/>
      <c r="AA1341" s="20"/>
      <c r="BU1341" s="18"/>
    </row>
    <row r="1342" spans="24:73">
      <c r="X1342" s="20"/>
      <c r="Y1342" s="20"/>
      <c r="Z1342" s="20"/>
      <c r="AA1342" s="20"/>
      <c r="BU1342" s="18"/>
    </row>
    <row r="1343" spans="24:73">
      <c r="X1343" s="20"/>
      <c r="Y1343" s="20"/>
      <c r="Z1343" s="20"/>
      <c r="AA1343" s="20"/>
      <c r="BU1343" s="18"/>
    </row>
    <row r="1344" spans="24:73">
      <c r="X1344" s="20"/>
      <c r="Y1344" s="20"/>
      <c r="Z1344" s="20"/>
      <c r="AA1344" s="20"/>
      <c r="BU1344" s="18"/>
    </row>
    <row r="1345" spans="24:73">
      <c r="X1345" s="20"/>
      <c r="Y1345" s="20"/>
      <c r="Z1345" s="20"/>
      <c r="AA1345" s="20"/>
      <c r="BU1345" s="18"/>
    </row>
    <row r="1346" spans="24:73">
      <c r="X1346" s="20"/>
      <c r="Y1346" s="20"/>
      <c r="Z1346" s="20"/>
      <c r="AA1346" s="20"/>
      <c r="BU1346" s="18"/>
    </row>
    <row r="1347" spans="24:73">
      <c r="X1347" s="20"/>
      <c r="Y1347" s="20"/>
      <c r="Z1347" s="20"/>
      <c r="AA1347" s="20"/>
      <c r="BU1347" s="18"/>
    </row>
    <row r="1348" spans="24:73">
      <c r="X1348" s="20"/>
      <c r="Y1348" s="20"/>
      <c r="Z1348" s="20"/>
      <c r="AA1348" s="20"/>
      <c r="BU1348" s="18"/>
    </row>
    <row r="1349" spans="24:73">
      <c r="X1349" s="20"/>
      <c r="Y1349" s="20"/>
      <c r="Z1349" s="20"/>
      <c r="AA1349" s="20"/>
      <c r="BU1349" s="18"/>
    </row>
    <row r="1350" spans="24:73">
      <c r="X1350" s="20"/>
      <c r="Y1350" s="20"/>
      <c r="Z1350" s="20"/>
      <c r="AA1350" s="20"/>
      <c r="BU1350" s="18"/>
    </row>
    <row r="1351" spans="24:73">
      <c r="X1351" s="20"/>
      <c r="Y1351" s="20"/>
      <c r="Z1351" s="20"/>
      <c r="AA1351" s="20"/>
      <c r="BU1351" s="18"/>
    </row>
    <row r="1352" spans="24:73">
      <c r="X1352" s="20"/>
      <c r="Y1352" s="20"/>
      <c r="Z1352" s="20"/>
      <c r="AA1352" s="20"/>
      <c r="BU1352" s="18"/>
    </row>
    <row r="1353" spans="24:73">
      <c r="X1353" s="20"/>
      <c r="Y1353" s="20"/>
      <c r="Z1353" s="20"/>
      <c r="AA1353" s="20"/>
      <c r="BU1353" s="18"/>
    </row>
    <row r="1354" spans="24:73">
      <c r="X1354" s="20"/>
      <c r="Y1354" s="20"/>
      <c r="Z1354" s="20"/>
      <c r="AA1354" s="20"/>
      <c r="BU1354" s="18"/>
    </row>
    <row r="1355" spans="24:73">
      <c r="X1355" s="20"/>
      <c r="Y1355" s="20"/>
      <c r="Z1355" s="20"/>
      <c r="AA1355" s="20"/>
      <c r="BU1355" s="18"/>
    </row>
    <row r="1356" spans="24:73">
      <c r="X1356" s="20"/>
      <c r="Y1356" s="20"/>
      <c r="Z1356" s="20"/>
      <c r="AA1356" s="20"/>
      <c r="BU1356" s="18"/>
    </row>
    <row r="1357" spans="24:73">
      <c r="X1357" s="20"/>
      <c r="Y1357" s="20"/>
      <c r="Z1357" s="20"/>
      <c r="AA1357" s="20"/>
      <c r="BU1357" s="18"/>
    </row>
    <row r="1358" spans="24:73">
      <c r="X1358" s="20"/>
      <c r="Y1358" s="20"/>
      <c r="Z1358" s="20"/>
      <c r="AA1358" s="20"/>
      <c r="BU1358" s="18"/>
    </row>
    <row r="1359" spans="24:73">
      <c r="X1359" s="20"/>
      <c r="Y1359" s="20"/>
      <c r="Z1359" s="20"/>
      <c r="AA1359" s="20"/>
      <c r="BU1359" s="18"/>
    </row>
    <row r="1360" spans="24:73">
      <c r="X1360" s="20"/>
      <c r="Y1360" s="20"/>
      <c r="Z1360" s="20"/>
      <c r="AA1360" s="20"/>
      <c r="BU1360" s="18"/>
    </row>
    <row r="1361" spans="24:73">
      <c r="X1361" s="20"/>
      <c r="Y1361" s="20"/>
      <c r="Z1361" s="20"/>
      <c r="AA1361" s="20"/>
      <c r="BU1361" s="18"/>
    </row>
    <row r="1362" spans="24:73">
      <c r="X1362" s="20"/>
      <c r="Y1362" s="20"/>
      <c r="Z1362" s="20"/>
      <c r="AA1362" s="20"/>
      <c r="BU1362" s="18"/>
    </row>
    <row r="1363" spans="24:73">
      <c r="X1363" s="20"/>
      <c r="Y1363" s="20"/>
      <c r="Z1363" s="20"/>
      <c r="AA1363" s="20"/>
      <c r="BU1363" s="18"/>
    </row>
    <row r="1364" spans="24:73">
      <c r="X1364" s="20"/>
      <c r="Y1364" s="20"/>
      <c r="Z1364" s="20"/>
      <c r="AA1364" s="20"/>
      <c r="BU1364" s="18"/>
    </row>
    <row r="1365" spans="24:73">
      <c r="X1365" s="20"/>
      <c r="Y1365" s="20"/>
      <c r="Z1365" s="20"/>
      <c r="AA1365" s="20"/>
      <c r="BU1365" s="18"/>
    </row>
    <row r="1366" spans="24:73">
      <c r="X1366" s="20"/>
      <c r="Y1366" s="20"/>
      <c r="Z1366" s="20"/>
      <c r="AA1366" s="20"/>
      <c r="BU1366" s="18"/>
    </row>
    <row r="1367" spans="24:73">
      <c r="X1367" s="20"/>
      <c r="Y1367" s="20"/>
      <c r="Z1367" s="20"/>
      <c r="AA1367" s="20"/>
      <c r="BU1367" s="18"/>
    </row>
    <row r="1368" spans="24:73">
      <c r="X1368" s="20"/>
      <c r="Y1368" s="20"/>
      <c r="Z1368" s="20"/>
      <c r="AA1368" s="20"/>
      <c r="BU1368" s="18"/>
    </row>
    <row r="1369" spans="24:73">
      <c r="X1369" s="20"/>
      <c r="Y1369" s="20"/>
      <c r="Z1369" s="20"/>
      <c r="AA1369" s="20"/>
      <c r="BU1369" s="18"/>
    </row>
    <row r="1370" spans="24:73">
      <c r="X1370" s="20"/>
      <c r="Y1370" s="20"/>
      <c r="Z1370" s="20"/>
      <c r="AA1370" s="20"/>
      <c r="BU1370" s="18"/>
    </row>
    <row r="1371" spans="24:73">
      <c r="X1371" s="20"/>
      <c r="Y1371" s="20"/>
      <c r="Z1371" s="20"/>
      <c r="AA1371" s="20"/>
      <c r="BU1371" s="18"/>
    </row>
    <row r="1372" spans="24:73">
      <c r="X1372" s="20"/>
      <c r="Y1372" s="20"/>
      <c r="Z1372" s="20"/>
      <c r="AA1372" s="20"/>
      <c r="BU1372" s="18"/>
    </row>
    <row r="1373" spans="24:73">
      <c r="X1373" s="20"/>
      <c r="Y1373" s="20"/>
      <c r="Z1373" s="20"/>
      <c r="AA1373" s="20"/>
      <c r="BU1373" s="18"/>
    </row>
    <row r="1374" spans="24:73">
      <c r="X1374" s="20"/>
      <c r="Y1374" s="20"/>
      <c r="Z1374" s="20"/>
      <c r="AA1374" s="20"/>
      <c r="BU1374" s="18"/>
    </row>
    <row r="1375" spans="24:73">
      <c r="X1375" s="20"/>
      <c r="Y1375" s="20"/>
      <c r="Z1375" s="20"/>
      <c r="AA1375" s="20"/>
      <c r="BU1375" s="18"/>
    </row>
    <row r="1376" spans="24:73">
      <c r="X1376" s="20"/>
      <c r="Y1376" s="20"/>
      <c r="Z1376" s="20"/>
      <c r="AA1376" s="20"/>
      <c r="BU1376" s="18"/>
    </row>
    <row r="1377" spans="24:73">
      <c r="X1377" s="20"/>
      <c r="Y1377" s="20"/>
      <c r="Z1377" s="20"/>
      <c r="AA1377" s="20"/>
      <c r="BU1377" s="18"/>
    </row>
    <row r="1378" spans="24:73">
      <c r="X1378" s="20"/>
      <c r="Y1378" s="20"/>
      <c r="Z1378" s="20"/>
      <c r="AA1378" s="20"/>
      <c r="BU1378" s="18"/>
    </row>
    <row r="1379" spans="24:73">
      <c r="X1379" s="20"/>
      <c r="Y1379" s="20"/>
      <c r="Z1379" s="20"/>
      <c r="AA1379" s="20"/>
      <c r="BU1379" s="18"/>
    </row>
    <row r="1380" spans="24:73">
      <c r="X1380" s="20"/>
      <c r="Y1380" s="20"/>
      <c r="Z1380" s="20"/>
      <c r="AA1380" s="20"/>
      <c r="BU1380" s="18"/>
    </row>
    <row r="1381" spans="24:73">
      <c r="X1381" s="20"/>
      <c r="Y1381" s="20"/>
      <c r="Z1381" s="20"/>
      <c r="AA1381" s="20"/>
      <c r="BU1381" s="18"/>
    </row>
    <row r="1382" spans="24:73">
      <c r="X1382" s="20"/>
      <c r="Y1382" s="20"/>
      <c r="Z1382" s="20"/>
      <c r="AA1382" s="20"/>
      <c r="BU1382" s="18"/>
    </row>
    <row r="1383" spans="24:73">
      <c r="X1383" s="20"/>
      <c r="Y1383" s="20"/>
      <c r="Z1383" s="20"/>
      <c r="AA1383" s="20"/>
      <c r="BU1383" s="18"/>
    </row>
    <row r="1384" spans="24:73">
      <c r="X1384" s="20"/>
      <c r="Y1384" s="20"/>
      <c r="Z1384" s="20"/>
      <c r="AA1384" s="20"/>
      <c r="BU1384" s="18"/>
    </row>
    <row r="1385" spans="24:73">
      <c r="X1385" s="20"/>
      <c r="Y1385" s="20"/>
      <c r="Z1385" s="20"/>
      <c r="AA1385" s="20"/>
      <c r="BU1385" s="18"/>
    </row>
    <row r="1386" spans="24:73">
      <c r="X1386" s="20"/>
      <c r="Y1386" s="20"/>
      <c r="Z1386" s="20"/>
      <c r="AA1386" s="20"/>
      <c r="BU1386" s="18"/>
    </row>
    <row r="1387" spans="24:73">
      <c r="X1387" s="20"/>
      <c r="Y1387" s="20"/>
      <c r="Z1387" s="20"/>
      <c r="AA1387" s="20"/>
      <c r="BU1387" s="18"/>
    </row>
    <row r="1388" spans="24:73">
      <c r="X1388" s="20"/>
      <c r="Y1388" s="20"/>
      <c r="Z1388" s="20"/>
      <c r="AA1388" s="20"/>
      <c r="BU1388" s="18"/>
    </row>
    <row r="1389" spans="24:73">
      <c r="X1389" s="20"/>
      <c r="Y1389" s="20"/>
      <c r="Z1389" s="20"/>
      <c r="AA1389" s="20"/>
      <c r="BU1389" s="18"/>
    </row>
    <row r="1390" spans="24:73">
      <c r="X1390" s="20"/>
      <c r="Y1390" s="20"/>
      <c r="Z1390" s="20"/>
      <c r="AA1390" s="20"/>
      <c r="BU1390" s="18"/>
    </row>
    <row r="1391" spans="24:73">
      <c r="X1391" s="20"/>
      <c r="Y1391" s="20"/>
      <c r="Z1391" s="20"/>
      <c r="AA1391" s="20"/>
      <c r="BU1391" s="18"/>
    </row>
    <row r="1392" spans="24:73">
      <c r="X1392" s="20"/>
      <c r="Y1392" s="20"/>
      <c r="Z1392" s="20"/>
      <c r="AA1392" s="20"/>
      <c r="BU1392" s="18"/>
    </row>
    <row r="1393" spans="24:73">
      <c r="X1393" s="20"/>
      <c r="Y1393" s="20"/>
      <c r="Z1393" s="20"/>
      <c r="AA1393" s="20"/>
      <c r="BU1393" s="18"/>
    </row>
    <row r="1394" spans="24:73">
      <c r="X1394" s="20"/>
      <c r="Y1394" s="20"/>
      <c r="Z1394" s="20"/>
      <c r="AA1394" s="20"/>
      <c r="BU1394" s="18"/>
    </row>
    <row r="1395" spans="24:73">
      <c r="X1395" s="20"/>
      <c r="Y1395" s="20"/>
      <c r="Z1395" s="20"/>
      <c r="AA1395" s="20"/>
      <c r="BU1395" s="18"/>
    </row>
    <row r="1396" spans="24:73">
      <c r="X1396" s="20"/>
      <c r="Y1396" s="20"/>
      <c r="Z1396" s="20"/>
      <c r="AA1396" s="20"/>
      <c r="BU1396" s="18"/>
    </row>
    <row r="1397" spans="24:73">
      <c r="X1397" s="20"/>
      <c r="Y1397" s="20"/>
      <c r="Z1397" s="20"/>
      <c r="AA1397" s="20"/>
      <c r="BU1397" s="18"/>
    </row>
    <row r="1398" spans="24:73">
      <c r="X1398" s="20"/>
      <c r="Y1398" s="20"/>
      <c r="Z1398" s="20"/>
      <c r="AA1398" s="20"/>
      <c r="BU1398" s="18"/>
    </row>
    <row r="1399" spans="24:73">
      <c r="X1399" s="20"/>
      <c r="Y1399" s="20"/>
      <c r="Z1399" s="20"/>
      <c r="AA1399" s="20"/>
      <c r="BU1399" s="18"/>
    </row>
    <row r="1400" spans="24:73">
      <c r="X1400" s="20"/>
      <c r="Y1400" s="20"/>
      <c r="Z1400" s="20"/>
      <c r="AA1400" s="20"/>
      <c r="BU1400" s="18"/>
    </row>
    <row r="1401" spans="24:73">
      <c r="X1401" s="20"/>
      <c r="Y1401" s="20"/>
      <c r="Z1401" s="20"/>
      <c r="AA1401" s="20"/>
      <c r="BU1401" s="18"/>
    </row>
    <row r="1402" spans="24:73">
      <c r="X1402" s="20"/>
      <c r="Y1402" s="20"/>
      <c r="Z1402" s="20"/>
      <c r="AA1402" s="20"/>
      <c r="BU1402" s="18"/>
    </row>
    <row r="1403" spans="24:73">
      <c r="X1403" s="20"/>
      <c r="Y1403" s="20"/>
      <c r="Z1403" s="20"/>
      <c r="AA1403" s="20"/>
      <c r="BU1403" s="18"/>
    </row>
    <row r="1404" spans="24:73">
      <c r="X1404" s="20"/>
      <c r="Y1404" s="20"/>
      <c r="Z1404" s="20"/>
      <c r="AA1404" s="20"/>
      <c r="BU1404" s="18"/>
    </row>
    <row r="1405" spans="24:73">
      <c r="X1405" s="20"/>
      <c r="Y1405" s="20"/>
      <c r="Z1405" s="20"/>
      <c r="AA1405" s="20"/>
      <c r="BU1405" s="18"/>
    </row>
    <row r="1406" spans="24:73">
      <c r="X1406" s="20"/>
      <c r="Y1406" s="20"/>
      <c r="Z1406" s="20"/>
      <c r="AA1406" s="20"/>
      <c r="BU1406" s="18"/>
    </row>
    <row r="1407" spans="24:73">
      <c r="X1407" s="20"/>
      <c r="Y1407" s="20"/>
      <c r="Z1407" s="20"/>
      <c r="AA1407" s="20"/>
      <c r="BU1407" s="18"/>
    </row>
    <row r="1408" spans="24:73">
      <c r="X1408" s="20"/>
      <c r="Y1408" s="20"/>
      <c r="Z1408" s="20"/>
      <c r="AA1408" s="20"/>
      <c r="BU1408" s="18"/>
    </row>
    <row r="1409" spans="24:73">
      <c r="X1409" s="20"/>
      <c r="Y1409" s="20"/>
      <c r="Z1409" s="20"/>
      <c r="AA1409" s="20"/>
      <c r="BU1409" s="18"/>
    </row>
    <row r="1410" spans="24:73">
      <c r="X1410" s="20"/>
      <c r="Y1410" s="20"/>
      <c r="Z1410" s="20"/>
      <c r="AA1410" s="20"/>
      <c r="BU1410" s="18"/>
    </row>
    <row r="1411" spans="24:73">
      <c r="X1411" s="20"/>
      <c r="Y1411" s="20"/>
      <c r="Z1411" s="20"/>
      <c r="AA1411" s="20"/>
      <c r="BU1411" s="18"/>
    </row>
    <row r="1412" spans="24:73">
      <c r="X1412" s="20"/>
      <c r="Y1412" s="20"/>
      <c r="Z1412" s="20"/>
      <c r="AA1412" s="20"/>
      <c r="BU1412" s="18"/>
    </row>
    <row r="1413" spans="24:73">
      <c r="X1413" s="20"/>
      <c r="Y1413" s="20"/>
      <c r="Z1413" s="20"/>
      <c r="AA1413" s="20"/>
      <c r="BU1413" s="18"/>
    </row>
    <row r="1414" spans="24:73">
      <c r="X1414" s="20"/>
      <c r="Y1414" s="20"/>
      <c r="Z1414" s="20"/>
      <c r="AA1414" s="20"/>
      <c r="BU1414" s="18"/>
    </row>
    <row r="1415" spans="24:73">
      <c r="X1415" s="20"/>
      <c r="Y1415" s="20"/>
      <c r="Z1415" s="20"/>
      <c r="AA1415" s="20"/>
      <c r="BU1415" s="18"/>
    </row>
    <row r="1416" spans="24:73">
      <c r="X1416" s="20"/>
      <c r="Y1416" s="20"/>
      <c r="Z1416" s="20"/>
      <c r="AA1416" s="20"/>
      <c r="BU1416" s="18"/>
    </row>
    <row r="1417" spans="24:73">
      <c r="X1417" s="20"/>
      <c r="Y1417" s="20"/>
      <c r="Z1417" s="20"/>
      <c r="AA1417" s="20"/>
      <c r="BU1417" s="18"/>
    </row>
    <row r="1418" spans="24:73">
      <c r="X1418" s="20"/>
      <c r="Y1418" s="20"/>
      <c r="Z1418" s="20"/>
      <c r="AA1418" s="20"/>
      <c r="BU1418" s="18"/>
    </row>
    <row r="1419" spans="24:73">
      <c r="X1419" s="20"/>
      <c r="Y1419" s="20"/>
      <c r="Z1419" s="20"/>
      <c r="AA1419" s="20"/>
      <c r="BU1419" s="18"/>
    </row>
    <row r="1420" spans="24:73">
      <c r="X1420" s="20"/>
      <c r="Y1420" s="20"/>
      <c r="Z1420" s="20"/>
      <c r="AA1420" s="20"/>
      <c r="BU1420" s="18"/>
    </row>
    <row r="1421" spans="24:73">
      <c r="X1421" s="20"/>
      <c r="Y1421" s="20"/>
      <c r="Z1421" s="20"/>
      <c r="AA1421" s="20"/>
      <c r="BU1421" s="18"/>
    </row>
    <row r="1422" spans="24:73">
      <c r="X1422" s="20"/>
      <c r="Y1422" s="20"/>
      <c r="Z1422" s="20"/>
      <c r="AA1422" s="20"/>
      <c r="BU1422" s="18"/>
    </row>
    <row r="1423" spans="24:73">
      <c r="X1423" s="20"/>
      <c r="Y1423" s="20"/>
      <c r="Z1423" s="20"/>
      <c r="AA1423" s="20"/>
      <c r="BU1423" s="18"/>
    </row>
    <row r="1424" spans="24:73">
      <c r="X1424" s="20"/>
      <c r="Y1424" s="20"/>
      <c r="Z1424" s="20"/>
      <c r="AA1424" s="20"/>
      <c r="BU1424" s="18"/>
    </row>
    <row r="1425" spans="24:73">
      <c r="X1425" s="20"/>
      <c r="Y1425" s="20"/>
      <c r="Z1425" s="20"/>
      <c r="AA1425" s="20"/>
      <c r="BU1425" s="18"/>
    </row>
    <row r="1426" spans="24:73">
      <c r="X1426" s="20"/>
      <c r="Y1426" s="20"/>
      <c r="Z1426" s="20"/>
      <c r="AA1426" s="20"/>
      <c r="BU1426" s="18"/>
    </row>
    <row r="1427" spans="24:73">
      <c r="X1427" s="20"/>
      <c r="Y1427" s="20"/>
      <c r="Z1427" s="20"/>
      <c r="AA1427" s="20"/>
      <c r="BU1427" s="18"/>
    </row>
    <row r="1428" spans="24:73">
      <c r="X1428" s="20"/>
      <c r="Y1428" s="20"/>
      <c r="Z1428" s="20"/>
      <c r="AA1428" s="20"/>
      <c r="BU1428" s="18"/>
    </row>
    <row r="1429" spans="24:73">
      <c r="X1429" s="20"/>
      <c r="Y1429" s="20"/>
      <c r="Z1429" s="20"/>
      <c r="AA1429" s="20"/>
      <c r="BU1429" s="18"/>
    </row>
    <row r="1430" spans="24:73">
      <c r="X1430" s="20"/>
      <c r="Y1430" s="20"/>
      <c r="Z1430" s="20"/>
      <c r="AA1430" s="20"/>
      <c r="BU1430" s="18"/>
    </row>
    <row r="1431" spans="24:73">
      <c r="X1431" s="20"/>
      <c r="Y1431" s="20"/>
      <c r="Z1431" s="20"/>
      <c r="AA1431" s="20"/>
      <c r="BU1431" s="18"/>
    </row>
    <row r="1432" spans="24:73">
      <c r="X1432" s="20"/>
      <c r="Y1432" s="20"/>
      <c r="Z1432" s="20"/>
      <c r="AA1432" s="20"/>
      <c r="BU1432" s="18"/>
    </row>
    <row r="1433" spans="24:73">
      <c r="X1433" s="20"/>
      <c r="Y1433" s="20"/>
      <c r="Z1433" s="20"/>
      <c r="AA1433" s="20"/>
      <c r="BU1433" s="18"/>
    </row>
    <row r="1434" spans="24:73">
      <c r="X1434" s="20"/>
      <c r="Y1434" s="20"/>
      <c r="Z1434" s="20"/>
      <c r="AA1434" s="20"/>
      <c r="BU1434" s="18"/>
    </row>
    <row r="1435" spans="24:73">
      <c r="X1435" s="20"/>
      <c r="Y1435" s="20"/>
      <c r="Z1435" s="20"/>
      <c r="AA1435" s="20"/>
      <c r="BU1435" s="18"/>
    </row>
    <row r="1436" spans="24:73">
      <c r="X1436" s="20"/>
      <c r="Y1436" s="20"/>
      <c r="Z1436" s="20"/>
      <c r="AA1436" s="20"/>
      <c r="BU1436" s="18"/>
    </row>
    <row r="1437" spans="24:73">
      <c r="X1437" s="20"/>
      <c r="Y1437" s="20"/>
      <c r="Z1437" s="20"/>
      <c r="AA1437" s="20"/>
      <c r="BU1437" s="18"/>
    </row>
    <row r="1438" spans="24:73">
      <c r="X1438" s="20"/>
      <c r="Y1438" s="20"/>
      <c r="Z1438" s="20"/>
      <c r="AA1438" s="20"/>
      <c r="BU1438" s="18"/>
    </row>
    <row r="1439" spans="24:73">
      <c r="X1439" s="20"/>
      <c r="Y1439" s="20"/>
      <c r="Z1439" s="20"/>
      <c r="AA1439" s="20"/>
      <c r="BU1439" s="18"/>
    </row>
    <row r="1440" spans="24:73">
      <c r="X1440" s="20"/>
      <c r="Y1440" s="20"/>
      <c r="Z1440" s="20"/>
      <c r="AA1440" s="20"/>
      <c r="BU1440" s="18"/>
    </row>
    <row r="1441" spans="24:73">
      <c r="X1441" s="20"/>
      <c r="Y1441" s="20"/>
      <c r="Z1441" s="20"/>
      <c r="AA1441" s="20"/>
      <c r="BU1441" s="18"/>
    </row>
    <row r="1442" spans="24:73">
      <c r="X1442" s="20"/>
      <c r="Y1442" s="20"/>
      <c r="Z1442" s="20"/>
      <c r="AA1442" s="20"/>
      <c r="BU1442" s="18"/>
    </row>
    <row r="1443" spans="24:73">
      <c r="X1443" s="20"/>
      <c r="Y1443" s="20"/>
      <c r="Z1443" s="20"/>
      <c r="AA1443" s="20"/>
      <c r="BU1443" s="18"/>
    </row>
    <row r="1444" spans="24:73">
      <c r="X1444" s="20"/>
      <c r="Y1444" s="20"/>
      <c r="Z1444" s="20"/>
      <c r="AA1444" s="20"/>
      <c r="BU1444" s="18"/>
    </row>
    <row r="1445" spans="24:73">
      <c r="X1445" s="20"/>
      <c r="Y1445" s="20"/>
      <c r="Z1445" s="20"/>
      <c r="AA1445" s="20"/>
      <c r="BU1445" s="18"/>
    </row>
    <row r="1446" spans="24:73">
      <c r="X1446" s="20"/>
      <c r="Y1446" s="20"/>
      <c r="Z1446" s="20"/>
      <c r="AA1446" s="20"/>
      <c r="BU1446" s="18"/>
    </row>
    <row r="1447" spans="24:73">
      <c r="X1447" s="20"/>
      <c r="Y1447" s="20"/>
      <c r="Z1447" s="20"/>
      <c r="AA1447" s="20"/>
      <c r="BU1447" s="18"/>
    </row>
    <row r="1448" spans="24:73">
      <c r="X1448" s="20"/>
      <c r="Y1448" s="20"/>
      <c r="Z1448" s="20"/>
      <c r="AA1448" s="20"/>
      <c r="BU1448" s="18"/>
    </row>
    <row r="1449" spans="24:73">
      <c r="X1449" s="20"/>
      <c r="Y1449" s="20"/>
      <c r="Z1449" s="20"/>
      <c r="AA1449" s="20"/>
      <c r="BU1449" s="18"/>
    </row>
    <row r="1450" spans="24:73">
      <c r="X1450" s="20"/>
      <c r="Y1450" s="20"/>
      <c r="Z1450" s="20"/>
      <c r="AA1450" s="20"/>
      <c r="BU1450" s="18"/>
    </row>
    <row r="1451" spans="24:73">
      <c r="X1451" s="20"/>
      <c r="Y1451" s="20"/>
      <c r="Z1451" s="20"/>
      <c r="AA1451" s="20"/>
      <c r="BU1451" s="18"/>
    </row>
    <row r="1452" spans="24:73">
      <c r="X1452" s="20"/>
      <c r="Y1452" s="20"/>
      <c r="Z1452" s="20"/>
      <c r="AA1452" s="20"/>
      <c r="BU1452" s="18"/>
    </row>
    <row r="1453" spans="24:73">
      <c r="X1453" s="20"/>
      <c r="Y1453" s="20"/>
      <c r="Z1453" s="20"/>
      <c r="AA1453" s="20"/>
      <c r="BU1453" s="18"/>
    </row>
    <row r="1454" spans="24:73">
      <c r="X1454" s="20"/>
      <c r="Y1454" s="20"/>
      <c r="Z1454" s="20"/>
      <c r="AA1454" s="20"/>
      <c r="BU1454" s="18"/>
    </row>
    <row r="1455" spans="24:73">
      <c r="X1455" s="20"/>
      <c r="Y1455" s="20"/>
      <c r="Z1455" s="20"/>
      <c r="AA1455" s="20"/>
      <c r="BU1455" s="18"/>
    </row>
    <row r="1456" spans="24:73">
      <c r="X1456" s="20"/>
      <c r="Y1456" s="20"/>
      <c r="Z1456" s="20"/>
      <c r="AA1456" s="20"/>
      <c r="BU1456" s="18"/>
    </row>
    <row r="1457" spans="24:73">
      <c r="X1457" s="20"/>
      <c r="Y1457" s="20"/>
      <c r="Z1457" s="20"/>
      <c r="AA1457" s="20"/>
      <c r="BU1457" s="18"/>
    </row>
    <row r="1458" spans="24:73">
      <c r="X1458" s="20"/>
      <c r="Y1458" s="20"/>
      <c r="Z1458" s="20"/>
      <c r="AA1458" s="20"/>
      <c r="BU1458" s="18"/>
    </row>
    <row r="1459" spans="24:73">
      <c r="X1459" s="20"/>
      <c r="Y1459" s="20"/>
      <c r="Z1459" s="20"/>
      <c r="AA1459" s="20"/>
      <c r="BU1459" s="18"/>
    </row>
    <row r="1460" spans="24:73">
      <c r="X1460" s="20"/>
      <c r="Y1460" s="20"/>
      <c r="Z1460" s="20"/>
      <c r="AA1460" s="20"/>
      <c r="BU1460" s="18"/>
    </row>
    <row r="1461" spans="24:73">
      <c r="X1461" s="20"/>
      <c r="Y1461" s="20"/>
      <c r="Z1461" s="20"/>
      <c r="AA1461" s="20"/>
      <c r="BU1461" s="18"/>
    </row>
    <row r="1462" spans="24:73">
      <c r="X1462" s="20"/>
      <c r="Y1462" s="20"/>
      <c r="Z1462" s="20"/>
      <c r="AA1462" s="20"/>
      <c r="BU1462" s="18"/>
    </row>
    <row r="1463" spans="24:73">
      <c r="X1463" s="20"/>
      <c r="Y1463" s="20"/>
      <c r="Z1463" s="20"/>
      <c r="AA1463" s="20"/>
      <c r="BU1463" s="18"/>
    </row>
    <row r="1464" spans="24:73">
      <c r="X1464" s="20"/>
      <c r="Y1464" s="20"/>
      <c r="Z1464" s="20"/>
      <c r="AA1464" s="20"/>
      <c r="BU1464" s="18"/>
    </row>
    <row r="1465" spans="24:73">
      <c r="X1465" s="20"/>
      <c r="Y1465" s="20"/>
      <c r="Z1465" s="20"/>
      <c r="AA1465" s="20"/>
      <c r="BU1465" s="18"/>
    </row>
    <row r="1466" spans="24:73">
      <c r="X1466" s="20"/>
      <c r="Y1466" s="20"/>
      <c r="Z1466" s="20"/>
      <c r="AA1466" s="20"/>
      <c r="BU1466" s="18"/>
    </row>
    <row r="1467" spans="24:73">
      <c r="X1467" s="20"/>
      <c r="Y1467" s="20"/>
      <c r="Z1467" s="20"/>
      <c r="AA1467" s="20"/>
      <c r="BU1467" s="18"/>
    </row>
    <row r="1468" spans="24:73">
      <c r="X1468" s="20"/>
      <c r="Y1468" s="20"/>
      <c r="Z1468" s="20"/>
      <c r="AA1468" s="20"/>
      <c r="BU1468" s="18"/>
    </row>
    <row r="1469" spans="24:73">
      <c r="X1469" s="20"/>
      <c r="Y1469" s="20"/>
      <c r="Z1469" s="20"/>
      <c r="AA1469" s="20"/>
      <c r="BU1469" s="18"/>
    </row>
    <row r="1470" spans="24:73">
      <c r="X1470" s="20"/>
      <c r="Y1470" s="20"/>
      <c r="Z1470" s="20"/>
      <c r="AA1470" s="20"/>
      <c r="BU1470" s="18"/>
    </row>
    <row r="1471" spans="24:73">
      <c r="X1471" s="20"/>
      <c r="Y1471" s="20"/>
      <c r="Z1471" s="20"/>
      <c r="AA1471" s="20"/>
      <c r="BU1471" s="18"/>
    </row>
    <row r="1472" spans="24:73">
      <c r="X1472" s="20"/>
      <c r="Y1472" s="20"/>
      <c r="Z1472" s="20"/>
      <c r="AA1472" s="20"/>
      <c r="BU1472" s="18"/>
    </row>
    <row r="1473" spans="24:73">
      <c r="X1473" s="20"/>
      <c r="Y1473" s="20"/>
      <c r="Z1473" s="20"/>
      <c r="AA1473" s="20"/>
      <c r="BU1473" s="18"/>
    </row>
    <row r="1474" spans="24:73">
      <c r="X1474" s="20"/>
      <c r="Y1474" s="20"/>
      <c r="Z1474" s="20"/>
      <c r="AA1474" s="20"/>
      <c r="BU1474" s="18"/>
    </row>
    <row r="1475" spans="24:73">
      <c r="X1475" s="20"/>
      <c r="Y1475" s="20"/>
      <c r="Z1475" s="20"/>
      <c r="AA1475" s="20"/>
      <c r="BU1475" s="18"/>
    </row>
    <row r="1476" spans="24:73">
      <c r="X1476" s="20"/>
      <c r="Y1476" s="20"/>
      <c r="Z1476" s="20"/>
      <c r="AA1476" s="20"/>
      <c r="BU1476" s="18"/>
    </row>
    <row r="1477" spans="24:73">
      <c r="X1477" s="20"/>
      <c r="Y1477" s="20"/>
      <c r="Z1477" s="20"/>
      <c r="AA1477" s="20"/>
      <c r="BU1477" s="18"/>
    </row>
    <row r="1478" spans="24:73">
      <c r="X1478" s="20"/>
      <c r="Y1478" s="20"/>
      <c r="Z1478" s="20"/>
      <c r="AA1478" s="20"/>
      <c r="BU1478" s="18"/>
    </row>
    <row r="1479" spans="24:73">
      <c r="X1479" s="20"/>
      <c r="Y1479" s="20"/>
      <c r="Z1479" s="20"/>
      <c r="AA1479" s="20"/>
      <c r="BU1479" s="18"/>
    </row>
    <row r="1480" spans="24:73">
      <c r="X1480" s="20"/>
      <c r="Y1480" s="20"/>
      <c r="Z1480" s="20"/>
      <c r="AA1480" s="20"/>
      <c r="BU1480" s="18"/>
    </row>
    <row r="1481" spans="24:73">
      <c r="X1481" s="20"/>
      <c r="Y1481" s="20"/>
      <c r="Z1481" s="20"/>
      <c r="AA1481" s="20"/>
      <c r="BU1481" s="18"/>
    </row>
    <row r="1482" spans="24:73">
      <c r="X1482" s="20"/>
      <c r="Y1482" s="20"/>
      <c r="Z1482" s="20"/>
      <c r="AA1482" s="20"/>
      <c r="BU1482" s="18"/>
    </row>
    <row r="1483" spans="24:73">
      <c r="X1483" s="20"/>
      <c r="Y1483" s="20"/>
      <c r="Z1483" s="20"/>
      <c r="AA1483" s="20"/>
      <c r="BU1483" s="18"/>
    </row>
    <row r="1484" spans="24:73">
      <c r="X1484" s="20"/>
      <c r="Y1484" s="20"/>
      <c r="Z1484" s="20"/>
      <c r="AA1484" s="20"/>
      <c r="BU1484" s="18"/>
    </row>
    <row r="1485" spans="24:73">
      <c r="X1485" s="20"/>
      <c r="Y1485" s="20"/>
      <c r="Z1485" s="20"/>
      <c r="AA1485" s="20"/>
      <c r="BU1485" s="18"/>
    </row>
    <row r="1486" spans="24:73">
      <c r="X1486" s="20"/>
      <c r="Y1486" s="20"/>
      <c r="Z1486" s="20"/>
      <c r="AA1486" s="20"/>
      <c r="BU1486" s="18"/>
    </row>
    <row r="1487" spans="24:73">
      <c r="X1487" s="20"/>
      <c r="Y1487" s="20"/>
      <c r="Z1487" s="20"/>
      <c r="AA1487" s="20"/>
      <c r="BU1487" s="18"/>
    </row>
    <row r="1488" spans="24:73">
      <c r="X1488" s="20"/>
      <c r="Y1488" s="20"/>
      <c r="Z1488" s="20"/>
      <c r="AA1488" s="20"/>
      <c r="BU1488" s="18"/>
    </row>
    <row r="1489" spans="24:73">
      <c r="X1489" s="20"/>
      <c r="Y1489" s="20"/>
      <c r="Z1489" s="20"/>
      <c r="AA1489" s="20"/>
      <c r="BU1489" s="18"/>
    </row>
    <row r="1490" spans="24:73">
      <c r="X1490" s="20"/>
      <c r="Y1490" s="20"/>
      <c r="Z1490" s="20"/>
      <c r="AA1490" s="20"/>
      <c r="BU1490" s="18"/>
    </row>
    <row r="1491" spans="24:73">
      <c r="X1491" s="20"/>
      <c r="Y1491" s="20"/>
      <c r="Z1491" s="20"/>
      <c r="AA1491" s="20"/>
      <c r="BU1491" s="18"/>
    </row>
    <row r="1492" spans="24:73">
      <c r="X1492" s="20"/>
      <c r="Y1492" s="20"/>
      <c r="Z1492" s="20"/>
      <c r="AA1492" s="20"/>
      <c r="BU1492" s="18"/>
    </row>
    <row r="1493" spans="24:73">
      <c r="X1493" s="20"/>
      <c r="Y1493" s="20"/>
      <c r="Z1493" s="20"/>
      <c r="AA1493" s="20"/>
      <c r="BU1493" s="18"/>
    </row>
    <row r="1494" spans="24:73">
      <c r="X1494" s="20"/>
      <c r="Y1494" s="20"/>
      <c r="Z1494" s="20"/>
      <c r="AA1494" s="20"/>
      <c r="BU1494" s="18"/>
    </row>
    <row r="1495" spans="24:73">
      <c r="X1495" s="20"/>
      <c r="Y1495" s="20"/>
      <c r="Z1495" s="20"/>
      <c r="AA1495" s="20"/>
      <c r="BU1495" s="18"/>
    </row>
    <row r="1496" spans="24:73">
      <c r="X1496" s="20"/>
      <c r="Y1496" s="20"/>
      <c r="Z1496" s="20"/>
      <c r="AA1496" s="20"/>
      <c r="BU1496" s="18"/>
    </row>
    <row r="1497" spans="24:73">
      <c r="X1497" s="20"/>
      <c r="Y1497" s="20"/>
      <c r="Z1497" s="20"/>
      <c r="AA1497" s="20"/>
      <c r="BU1497" s="18"/>
    </row>
    <row r="1498" spans="24:73">
      <c r="X1498" s="20"/>
      <c r="Y1498" s="20"/>
      <c r="Z1498" s="20"/>
      <c r="AA1498" s="20"/>
      <c r="BU1498" s="18"/>
    </row>
    <row r="1499" spans="24:73">
      <c r="X1499" s="20"/>
      <c r="Y1499" s="20"/>
      <c r="Z1499" s="20"/>
      <c r="AA1499" s="20"/>
      <c r="BU1499" s="18"/>
    </row>
    <row r="1500" spans="24:73">
      <c r="X1500" s="20"/>
      <c r="Y1500" s="20"/>
      <c r="Z1500" s="20"/>
      <c r="AA1500" s="20"/>
      <c r="BU1500" s="18"/>
    </row>
    <row r="1501" spans="24:73">
      <c r="X1501" s="20"/>
      <c r="Y1501" s="20"/>
      <c r="Z1501" s="20"/>
      <c r="AA1501" s="20"/>
      <c r="BU1501" s="18"/>
    </row>
    <row r="1502" spans="24:73">
      <c r="X1502" s="20"/>
      <c r="Y1502" s="20"/>
      <c r="Z1502" s="20"/>
      <c r="AA1502" s="20"/>
      <c r="BU1502" s="18"/>
    </row>
    <row r="1503" spans="24:73">
      <c r="X1503" s="20"/>
      <c r="Y1503" s="20"/>
      <c r="Z1503" s="20"/>
      <c r="AA1503" s="20"/>
      <c r="BU1503" s="18"/>
    </row>
    <row r="1504" spans="24:73">
      <c r="X1504" s="20"/>
      <c r="Y1504" s="20"/>
      <c r="Z1504" s="20"/>
      <c r="AA1504" s="20"/>
      <c r="BU1504" s="18"/>
    </row>
    <row r="1505" spans="24:73">
      <c r="X1505" s="20"/>
      <c r="Y1505" s="20"/>
      <c r="Z1505" s="20"/>
      <c r="AA1505" s="20"/>
      <c r="BU1505" s="18"/>
    </row>
    <row r="1506" spans="24:73">
      <c r="X1506" s="20"/>
      <c r="Y1506" s="20"/>
      <c r="Z1506" s="20"/>
      <c r="AA1506" s="20"/>
      <c r="BU1506" s="18"/>
    </row>
    <row r="1507" spans="24:73">
      <c r="X1507" s="20"/>
      <c r="Y1507" s="20"/>
      <c r="Z1507" s="20"/>
      <c r="AA1507" s="20"/>
      <c r="BU1507" s="18"/>
    </row>
    <row r="1508" spans="24:73">
      <c r="X1508" s="20"/>
      <c r="Y1508" s="20"/>
      <c r="Z1508" s="20"/>
      <c r="AA1508" s="20"/>
      <c r="BU1508" s="18"/>
    </row>
    <row r="1509" spans="24:73">
      <c r="X1509" s="20"/>
      <c r="Y1509" s="20"/>
      <c r="Z1509" s="20"/>
      <c r="AA1509" s="20"/>
      <c r="BU1509" s="18"/>
    </row>
    <row r="1510" spans="24:73">
      <c r="X1510" s="20"/>
      <c r="Y1510" s="20"/>
      <c r="Z1510" s="20"/>
      <c r="AA1510" s="20"/>
      <c r="BU1510" s="18"/>
    </row>
    <row r="1511" spans="24:73">
      <c r="X1511" s="20"/>
      <c r="Y1511" s="20"/>
      <c r="Z1511" s="20"/>
      <c r="AA1511" s="20"/>
      <c r="BU1511" s="18"/>
    </row>
    <row r="1512" spans="24:73">
      <c r="X1512" s="20"/>
      <c r="Y1512" s="20"/>
      <c r="Z1512" s="20"/>
      <c r="AA1512" s="20"/>
      <c r="BU1512" s="18"/>
    </row>
    <row r="1513" spans="24:73">
      <c r="X1513" s="20"/>
      <c r="Y1513" s="20"/>
      <c r="Z1513" s="20"/>
      <c r="AA1513" s="20"/>
      <c r="BU1513" s="18"/>
    </row>
    <row r="1514" spans="24:73">
      <c r="X1514" s="20"/>
      <c r="Y1514" s="20"/>
      <c r="Z1514" s="20"/>
      <c r="AA1514" s="20"/>
      <c r="BU1514" s="18"/>
    </row>
    <row r="1515" spans="24:73">
      <c r="X1515" s="20"/>
      <c r="Y1515" s="20"/>
      <c r="Z1515" s="20"/>
      <c r="AA1515" s="20"/>
      <c r="BU1515" s="18"/>
    </row>
    <row r="1516" spans="24:73">
      <c r="X1516" s="20"/>
      <c r="Y1516" s="20"/>
      <c r="Z1516" s="20"/>
      <c r="AA1516" s="20"/>
      <c r="BU1516" s="18"/>
    </row>
    <row r="1517" spans="24:73">
      <c r="X1517" s="20"/>
      <c r="Y1517" s="20"/>
      <c r="Z1517" s="20"/>
      <c r="AA1517" s="20"/>
      <c r="BU1517" s="18"/>
    </row>
    <row r="1518" spans="24:73">
      <c r="X1518" s="20"/>
      <c r="Y1518" s="20"/>
      <c r="Z1518" s="20"/>
      <c r="AA1518" s="20"/>
      <c r="BU1518" s="18"/>
    </row>
    <row r="1519" spans="24:73">
      <c r="X1519" s="20"/>
      <c r="Y1519" s="20"/>
      <c r="Z1519" s="20"/>
      <c r="AA1519" s="20"/>
      <c r="BU1519" s="18"/>
    </row>
    <row r="1520" spans="24:73">
      <c r="X1520" s="20"/>
      <c r="Y1520" s="20"/>
      <c r="Z1520" s="20"/>
      <c r="AA1520" s="20"/>
      <c r="BU1520" s="18"/>
    </row>
    <row r="1521" spans="24:73">
      <c r="X1521" s="20"/>
      <c r="Y1521" s="20"/>
      <c r="Z1521" s="20"/>
      <c r="AA1521" s="20"/>
      <c r="BU1521" s="18"/>
    </row>
    <row r="1522" spans="24:73">
      <c r="X1522" s="20"/>
      <c r="Y1522" s="20"/>
      <c r="Z1522" s="20"/>
      <c r="AA1522" s="20"/>
      <c r="BU1522" s="18"/>
    </row>
    <row r="1523" spans="24:73">
      <c r="X1523" s="20"/>
      <c r="Y1523" s="20"/>
      <c r="Z1523" s="20"/>
      <c r="AA1523" s="20"/>
      <c r="BU1523" s="18"/>
    </row>
    <row r="1524" spans="24:73">
      <c r="X1524" s="20"/>
      <c r="Y1524" s="20"/>
      <c r="Z1524" s="20"/>
      <c r="AA1524" s="20"/>
      <c r="BU1524" s="18"/>
    </row>
    <row r="1525" spans="24:73">
      <c r="X1525" s="20"/>
      <c r="Y1525" s="20"/>
      <c r="Z1525" s="20"/>
      <c r="AA1525" s="20"/>
      <c r="BU1525" s="18"/>
    </row>
    <row r="1526" spans="24:73">
      <c r="X1526" s="20"/>
      <c r="Y1526" s="20"/>
      <c r="Z1526" s="20"/>
      <c r="AA1526" s="20"/>
      <c r="BU1526" s="18"/>
    </row>
    <row r="1527" spans="24:73">
      <c r="X1527" s="20"/>
      <c r="Y1527" s="20"/>
      <c r="Z1527" s="20"/>
      <c r="AA1527" s="20"/>
      <c r="BU1527" s="18"/>
    </row>
    <row r="1528" spans="24:73">
      <c r="X1528" s="20"/>
      <c r="Y1528" s="20"/>
      <c r="Z1528" s="20"/>
      <c r="AA1528" s="20"/>
      <c r="BU1528" s="18"/>
    </row>
    <row r="1529" spans="24:73">
      <c r="X1529" s="20"/>
      <c r="Y1529" s="20"/>
      <c r="Z1529" s="20"/>
      <c r="AA1529" s="20"/>
      <c r="BU1529" s="18"/>
    </row>
    <row r="1530" spans="24:73">
      <c r="X1530" s="20"/>
      <c r="Y1530" s="20"/>
      <c r="Z1530" s="20"/>
      <c r="AA1530" s="20"/>
      <c r="BU1530" s="18"/>
    </row>
    <row r="1531" spans="24:73">
      <c r="X1531" s="20"/>
      <c r="Y1531" s="20"/>
      <c r="Z1531" s="20"/>
      <c r="AA1531" s="20"/>
      <c r="BU1531" s="18"/>
    </row>
    <row r="1532" spans="24:73">
      <c r="X1532" s="20"/>
      <c r="Y1532" s="20"/>
      <c r="Z1532" s="20"/>
      <c r="AA1532" s="20"/>
      <c r="BU1532" s="18"/>
    </row>
    <row r="1533" spans="24:73">
      <c r="X1533" s="20"/>
      <c r="Y1533" s="20"/>
      <c r="Z1533" s="20"/>
      <c r="AA1533" s="20"/>
      <c r="BU1533" s="18"/>
    </row>
    <row r="1534" spans="24:73">
      <c r="X1534" s="20"/>
      <c r="Y1534" s="20"/>
      <c r="Z1534" s="20"/>
      <c r="AA1534" s="20"/>
      <c r="BU1534" s="18"/>
    </row>
    <row r="1535" spans="24:73">
      <c r="X1535" s="20"/>
      <c r="Y1535" s="20"/>
      <c r="Z1535" s="20"/>
      <c r="AA1535" s="20"/>
      <c r="BU1535" s="18"/>
    </row>
    <row r="1536" spans="24:73">
      <c r="X1536" s="20"/>
      <c r="Y1536" s="20"/>
      <c r="Z1536" s="20"/>
      <c r="AA1536" s="20"/>
      <c r="BU1536" s="18"/>
    </row>
    <row r="1537" spans="24:73">
      <c r="X1537" s="20"/>
      <c r="Y1537" s="20"/>
      <c r="Z1537" s="20"/>
      <c r="AA1537" s="20"/>
      <c r="BU1537" s="18"/>
    </row>
    <row r="1538" spans="24:73">
      <c r="X1538" s="20"/>
      <c r="Y1538" s="20"/>
      <c r="Z1538" s="20"/>
      <c r="AA1538" s="20"/>
      <c r="BU1538" s="18"/>
    </row>
    <row r="1539" spans="24:73">
      <c r="X1539" s="20"/>
      <c r="Y1539" s="20"/>
      <c r="Z1539" s="20"/>
      <c r="AA1539" s="20"/>
      <c r="BU1539" s="18"/>
    </row>
    <row r="1540" spans="24:73">
      <c r="X1540" s="20"/>
      <c r="Y1540" s="20"/>
      <c r="Z1540" s="20"/>
      <c r="AA1540" s="20"/>
      <c r="BU1540" s="18"/>
    </row>
    <row r="1541" spans="24:73">
      <c r="X1541" s="20"/>
      <c r="Y1541" s="20"/>
      <c r="Z1541" s="20"/>
      <c r="AA1541" s="20"/>
      <c r="BU1541" s="18"/>
    </row>
    <row r="1542" spans="24:73">
      <c r="X1542" s="20"/>
      <c r="Y1542" s="20"/>
      <c r="Z1542" s="20"/>
      <c r="AA1542" s="20"/>
      <c r="BU1542" s="18"/>
    </row>
    <row r="1543" spans="24:73">
      <c r="X1543" s="20"/>
      <c r="Y1543" s="20"/>
      <c r="Z1543" s="20"/>
      <c r="AA1543" s="20"/>
      <c r="BU1543" s="18"/>
    </row>
    <row r="1544" spans="24:73">
      <c r="X1544" s="20"/>
      <c r="Y1544" s="20"/>
      <c r="Z1544" s="20"/>
      <c r="AA1544" s="20"/>
      <c r="BU1544" s="18"/>
    </row>
    <row r="1545" spans="24:73">
      <c r="X1545" s="20"/>
      <c r="Y1545" s="20"/>
      <c r="Z1545" s="20"/>
      <c r="AA1545" s="20"/>
      <c r="BU1545" s="18"/>
    </row>
    <row r="1546" spans="24:73">
      <c r="X1546" s="20"/>
      <c r="Y1546" s="20"/>
      <c r="Z1546" s="20"/>
      <c r="AA1546" s="20"/>
      <c r="BU1546" s="18"/>
    </row>
    <row r="1547" spans="24:73">
      <c r="X1547" s="20"/>
      <c r="Y1547" s="20"/>
      <c r="Z1547" s="20"/>
      <c r="AA1547" s="20"/>
      <c r="BU1547" s="18"/>
    </row>
    <row r="1548" spans="24:73">
      <c r="X1548" s="20"/>
      <c r="Y1548" s="20"/>
      <c r="Z1548" s="20"/>
      <c r="AA1548" s="20"/>
      <c r="BU1548" s="18"/>
    </row>
    <row r="1549" spans="24:73">
      <c r="X1549" s="20"/>
      <c r="Y1549" s="20"/>
      <c r="Z1549" s="20"/>
      <c r="AA1549" s="20"/>
      <c r="BU1549" s="18"/>
    </row>
    <row r="1550" spans="24:73">
      <c r="X1550" s="20"/>
      <c r="Y1550" s="20"/>
      <c r="Z1550" s="20"/>
      <c r="AA1550" s="20"/>
      <c r="BU1550" s="18"/>
    </row>
    <row r="1551" spans="24:73">
      <c r="X1551" s="20"/>
      <c r="Y1551" s="20"/>
      <c r="Z1551" s="20"/>
      <c r="AA1551" s="20"/>
      <c r="BU1551" s="18"/>
    </row>
    <row r="1552" spans="24:73">
      <c r="X1552" s="20"/>
      <c r="Y1552" s="20"/>
      <c r="Z1552" s="20"/>
      <c r="AA1552" s="20"/>
      <c r="BU1552" s="18"/>
    </row>
    <row r="1553" spans="24:73">
      <c r="X1553" s="20"/>
      <c r="Y1553" s="20"/>
      <c r="Z1553" s="20"/>
      <c r="AA1553" s="20"/>
      <c r="BU1553" s="18"/>
    </row>
    <row r="1554" spans="24:73">
      <c r="X1554" s="20"/>
      <c r="Y1554" s="20"/>
      <c r="Z1554" s="20"/>
      <c r="AA1554" s="20"/>
      <c r="BU1554" s="18"/>
    </row>
    <row r="1555" spans="24:73">
      <c r="X1555" s="20"/>
      <c r="Y1555" s="20"/>
      <c r="Z1555" s="20"/>
      <c r="AA1555" s="20"/>
      <c r="BU1555" s="18"/>
    </row>
    <row r="1556" spans="24:73">
      <c r="X1556" s="20"/>
      <c r="Y1556" s="20"/>
      <c r="Z1556" s="20"/>
      <c r="AA1556" s="20"/>
      <c r="BU1556" s="18"/>
    </row>
    <row r="1557" spans="24:73">
      <c r="X1557" s="20"/>
      <c r="Y1557" s="20"/>
      <c r="Z1557" s="20"/>
      <c r="AA1557" s="20"/>
      <c r="BU1557" s="18"/>
    </row>
    <row r="1558" spans="24:73">
      <c r="X1558" s="20"/>
      <c r="Y1558" s="20"/>
      <c r="Z1558" s="20"/>
      <c r="AA1558" s="20"/>
      <c r="BU1558" s="18"/>
    </row>
    <row r="1559" spans="24:73">
      <c r="X1559" s="20"/>
      <c r="Y1559" s="20"/>
      <c r="Z1559" s="20"/>
      <c r="AA1559" s="20"/>
      <c r="BU1559" s="18"/>
    </row>
    <row r="1560" spans="24:73">
      <c r="X1560" s="20"/>
      <c r="Y1560" s="20"/>
      <c r="Z1560" s="20"/>
      <c r="AA1560" s="20"/>
      <c r="BU1560" s="18"/>
    </row>
    <row r="1561" spans="24:73">
      <c r="X1561" s="20"/>
      <c r="Y1561" s="20"/>
      <c r="Z1561" s="20"/>
      <c r="AA1561" s="20"/>
      <c r="BU1561" s="18"/>
    </row>
    <row r="1562" spans="24:73">
      <c r="X1562" s="20"/>
      <c r="Y1562" s="20"/>
      <c r="Z1562" s="20"/>
      <c r="AA1562" s="20"/>
      <c r="BU1562" s="18"/>
    </row>
    <row r="1563" spans="24:73">
      <c r="X1563" s="20"/>
      <c r="Y1563" s="20"/>
      <c r="Z1563" s="20"/>
      <c r="AA1563" s="20"/>
      <c r="BU1563" s="18"/>
    </row>
    <row r="1564" spans="24:73">
      <c r="X1564" s="20"/>
      <c r="Y1564" s="20"/>
      <c r="Z1564" s="20"/>
      <c r="AA1564" s="20"/>
      <c r="BU1564" s="18"/>
    </row>
    <row r="1565" spans="24:73">
      <c r="X1565" s="20"/>
      <c r="Y1565" s="20"/>
      <c r="Z1565" s="20"/>
      <c r="AA1565" s="20"/>
      <c r="BU1565" s="18"/>
    </row>
    <row r="1566" spans="24:73">
      <c r="X1566" s="20"/>
      <c r="Y1566" s="20"/>
      <c r="Z1566" s="20"/>
      <c r="AA1566" s="20"/>
      <c r="BU1566" s="18"/>
    </row>
    <row r="1567" spans="24:73">
      <c r="X1567" s="20"/>
      <c r="Y1567" s="20"/>
      <c r="Z1567" s="20"/>
      <c r="AA1567" s="20"/>
      <c r="BU1567" s="18"/>
    </row>
    <row r="1568" spans="24:73">
      <c r="X1568" s="20"/>
      <c r="Y1568" s="20"/>
      <c r="Z1568" s="20"/>
      <c r="AA1568" s="20"/>
      <c r="BU1568" s="18"/>
    </row>
    <row r="1569" spans="24:73">
      <c r="X1569" s="20"/>
      <c r="Y1569" s="20"/>
      <c r="Z1569" s="20"/>
      <c r="AA1569" s="20"/>
      <c r="BU1569" s="18"/>
    </row>
    <row r="1570" spans="24:73">
      <c r="X1570" s="20"/>
      <c r="Y1570" s="20"/>
      <c r="Z1570" s="20"/>
      <c r="AA1570" s="20"/>
      <c r="BU1570" s="18"/>
    </row>
    <row r="1571" spans="24:73">
      <c r="X1571" s="20"/>
      <c r="Y1571" s="20"/>
      <c r="Z1571" s="20"/>
      <c r="AA1571" s="20"/>
      <c r="BU1571" s="18"/>
    </row>
    <row r="1572" spans="24:73">
      <c r="X1572" s="20"/>
      <c r="Y1572" s="20"/>
      <c r="Z1572" s="20"/>
      <c r="AA1572" s="20"/>
      <c r="BU1572" s="18"/>
    </row>
    <row r="1573" spans="24:73">
      <c r="X1573" s="20"/>
      <c r="Y1573" s="20"/>
      <c r="Z1573" s="20"/>
      <c r="AA1573" s="20"/>
      <c r="BU1573" s="18"/>
    </row>
    <row r="1574" spans="24:73">
      <c r="X1574" s="20"/>
      <c r="Y1574" s="20"/>
      <c r="Z1574" s="20"/>
      <c r="AA1574" s="20"/>
      <c r="BU1574" s="18"/>
    </row>
    <row r="1575" spans="24:73">
      <c r="X1575" s="20"/>
      <c r="Y1575" s="20"/>
      <c r="Z1575" s="20"/>
      <c r="AA1575" s="20"/>
      <c r="BU1575" s="18"/>
    </row>
    <row r="1576" spans="24:73">
      <c r="X1576" s="20"/>
      <c r="Y1576" s="20"/>
      <c r="Z1576" s="20"/>
      <c r="AA1576" s="20"/>
      <c r="BU1576" s="18"/>
    </row>
    <row r="1577" spans="24:73">
      <c r="X1577" s="20"/>
      <c r="Y1577" s="20"/>
      <c r="Z1577" s="20"/>
      <c r="AA1577" s="20"/>
      <c r="BU1577" s="18"/>
    </row>
    <row r="1578" spans="24:73">
      <c r="X1578" s="20"/>
      <c r="Y1578" s="20"/>
      <c r="Z1578" s="20"/>
      <c r="AA1578" s="20"/>
      <c r="BU1578" s="18"/>
    </row>
    <row r="1579" spans="24:73">
      <c r="X1579" s="20"/>
      <c r="Y1579" s="20"/>
      <c r="Z1579" s="20"/>
      <c r="AA1579" s="20"/>
      <c r="BU1579" s="18"/>
    </row>
    <row r="1580" spans="24:73">
      <c r="X1580" s="20"/>
      <c r="Y1580" s="20"/>
      <c r="Z1580" s="20"/>
      <c r="AA1580" s="20"/>
      <c r="BU1580" s="18"/>
    </row>
    <row r="1581" spans="24:73">
      <c r="X1581" s="20"/>
      <c r="Y1581" s="20"/>
      <c r="Z1581" s="20"/>
      <c r="AA1581" s="20"/>
      <c r="BU1581" s="18"/>
    </row>
    <row r="1582" spans="24:73">
      <c r="X1582" s="20"/>
      <c r="Y1582" s="20"/>
      <c r="Z1582" s="20"/>
      <c r="AA1582" s="20"/>
      <c r="BU1582" s="18"/>
    </row>
    <row r="1583" spans="24:73">
      <c r="X1583" s="20"/>
      <c r="Y1583" s="20"/>
      <c r="Z1583" s="20"/>
      <c r="AA1583" s="20"/>
      <c r="BU1583" s="18"/>
    </row>
    <row r="1584" spans="24:73">
      <c r="X1584" s="20"/>
      <c r="Y1584" s="20"/>
      <c r="Z1584" s="20"/>
      <c r="AA1584" s="20"/>
      <c r="BU1584" s="18"/>
    </row>
    <row r="1585" spans="24:73">
      <c r="X1585" s="20"/>
      <c r="Y1585" s="20"/>
      <c r="Z1585" s="20"/>
      <c r="AA1585" s="20"/>
      <c r="BU1585" s="18"/>
    </row>
    <row r="1586" spans="24:73">
      <c r="X1586" s="20"/>
      <c r="Y1586" s="20"/>
      <c r="Z1586" s="20"/>
      <c r="AA1586" s="20"/>
      <c r="BU1586" s="18"/>
    </row>
    <row r="1587" spans="24:73">
      <c r="X1587" s="20"/>
      <c r="Y1587" s="20"/>
      <c r="Z1587" s="20"/>
      <c r="AA1587" s="20"/>
      <c r="BU1587" s="18"/>
    </row>
    <row r="1588" spans="24:73">
      <c r="X1588" s="20"/>
      <c r="Y1588" s="20"/>
      <c r="Z1588" s="20"/>
      <c r="AA1588" s="20"/>
      <c r="BU1588" s="18"/>
    </row>
    <row r="1589" spans="24:73">
      <c r="X1589" s="20"/>
      <c r="Y1589" s="20"/>
      <c r="Z1589" s="20"/>
      <c r="AA1589" s="20"/>
      <c r="BU1589" s="18"/>
    </row>
    <row r="1590" spans="24:73">
      <c r="X1590" s="20"/>
      <c r="Y1590" s="20"/>
      <c r="Z1590" s="20"/>
      <c r="AA1590" s="20"/>
      <c r="BU1590" s="18"/>
    </row>
    <row r="1591" spans="24:73">
      <c r="X1591" s="20"/>
      <c r="Y1591" s="20"/>
      <c r="Z1591" s="20"/>
      <c r="AA1591" s="20"/>
      <c r="BU1591" s="18"/>
    </row>
    <row r="1592" spans="24:73">
      <c r="X1592" s="20"/>
      <c r="Y1592" s="20"/>
      <c r="Z1592" s="20"/>
      <c r="AA1592" s="20"/>
      <c r="BU1592" s="18"/>
    </row>
    <row r="1593" spans="24:73">
      <c r="X1593" s="20"/>
      <c r="Y1593" s="20"/>
      <c r="Z1593" s="20"/>
      <c r="AA1593" s="20"/>
      <c r="BU1593" s="18"/>
    </row>
    <row r="1594" spans="24:73">
      <c r="X1594" s="20"/>
      <c r="Y1594" s="20"/>
      <c r="Z1594" s="20"/>
      <c r="AA1594" s="20"/>
      <c r="BU1594" s="18"/>
    </row>
    <row r="1595" spans="24:73">
      <c r="X1595" s="20"/>
      <c r="Y1595" s="20"/>
      <c r="Z1595" s="20"/>
      <c r="AA1595" s="20"/>
      <c r="BU1595" s="18"/>
    </row>
    <row r="1596" spans="24:73">
      <c r="X1596" s="20"/>
      <c r="Y1596" s="20"/>
      <c r="Z1596" s="20"/>
      <c r="AA1596" s="20"/>
      <c r="BU1596" s="18"/>
    </row>
    <row r="1597" spans="24:73">
      <c r="X1597" s="20"/>
      <c r="Y1597" s="20"/>
      <c r="Z1597" s="20"/>
      <c r="AA1597" s="20"/>
      <c r="BU1597" s="18"/>
    </row>
    <row r="1598" spans="24:73">
      <c r="X1598" s="20"/>
      <c r="Y1598" s="20"/>
      <c r="Z1598" s="20"/>
      <c r="AA1598" s="20"/>
      <c r="BU1598" s="18"/>
    </row>
    <row r="1599" spans="24:73">
      <c r="X1599" s="20"/>
      <c r="Y1599" s="20"/>
      <c r="Z1599" s="20"/>
      <c r="AA1599" s="20"/>
      <c r="BU1599" s="18"/>
    </row>
    <row r="1600" spans="24:73">
      <c r="X1600" s="20"/>
      <c r="Y1600" s="20"/>
      <c r="Z1600" s="20"/>
      <c r="AA1600" s="20"/>
      <c r="BU1600" s="18"/>
    </row>
    <row r="1601" spans="24:73">
      <c r="X1601" s="20"/>
      <c r="Y1601" s="20"/>
      <c r="Z1601" s="20"/>
      <c r="AA1601" s="20"/>
      <c r="BU1601" s="18"/>
    </row>
    <row r="1602" spans="24:73">
      <c r="X1602" s="20"/>
      <c r="Y1602" s="20"/>
      <c r="Z1602" s="20"/>
      <c r="AA1602" s="20"/>
      <c r="BU1602" s="18"/>
    </row>
    <row r="1603" spans="24:73">
      <c r="X1603" s="20"/>
      <c r="Y1603" s="20"/>
      <c r="Z1603" s="20"/>
      <c r="AA1603" s="20"/>
      <c r="BU1603" s="18"/>
    </row>
    <row r="1604" spans="24:73">
      <c r="X1604" s="20"/>
      <c r="Y1604" s="20"/>
      <c r="Z1604" s="20"/>
      <c r="AA1604" s="20"/>
      <c r="BU1604" s="18"/>
    </row>
    <row r="1605" spans="24:73">
      <c r="X1605" s="20"/>
      <c r="Y1605" s="20"/>
      <c r="Z1605" s="20"/>
      <c r="AA1605" s="20"/>
      <c r="BU1605" s="18"/>
    </row>
    <row r="1606" spans="24:73">
      <c r="X1606" s="20"/>
      <c r="Y1606" s="20"/>
      <c r="Z1606" s="20"/>
      <c r="AA1606" s="20"/>
      <c r="BU1606" s="18"/>
    </row>
    <row r="1607" spans="24:73">
      <c r="X1607" s="20"/>
      <c r="Y1607" s="20"/>
      <c r="Z1607" s="20"/>
      <c r="AA1607" s="20"/>
      <c r="BU1607" s="18"/>
    </row>
    <row r="1608" spans="24:73">
      <c r="X1608" s="20"/>
      <c r="Y1608" s="20"/>
      <c r="Z1608" s="20"/>
      <c r="AA1608" s="20"/>
      <c r="BU1608" s="18"/>
    </row>
    <row r="1609" spans="24:73">
      <c r="X1609" s="20"/>
      <c r="Y1609" s="20"/>
      <c r="Z1609" s="20"/>
      <c r="AA1609" s="20"/>
      <c r="BU1609" s="18"/>
    </row>
    <row r="1610" spans="24:73">
      <c r="X1610" s="20"/>
      <c r="Y1610" s="20"/>
      <c r="Z1610" s="20"/>
      <c r="AA1610" s="20"/>
      <c r="BU1610" s="18"/>
    </row>
    <row r="1611" spans="24:73">
      <c r="X1611" s="20"/>
      <c r="Y1611" s="20"/>
      <c r="Z1611" s="20"/>
      <c r="AA1611" s="20"/>
      <c r="BU1611" s="18"/>
    </row>
    <row r="1612" spans="24:73">
      <c r="X1612" s="20"/>
      <c r="Y1612" s="20"/>
      <c r="Z1612" s="20"/>
      <c r="AA1612" s="20"/>
      <c r="BU1612" s="18"/>
    </row>
    <row r="1613" spans="24:73">
      <c r="X1613" s="20"/>
      <c r="Y1613" s="20"/>
      <c r="Z1613" s="20"/>
      <c r="AA1613" s="20"/>
      <c r="BU1613" s="18"/>
    </row>
    <row r="1614" spans="24:73">
      <c r="X1614" s="20"/>
      <c r="Y1614" s="20"/>
      <c r="Z1614" s="20"/>
      <c r="AA1614" s="20"/>
      <c r="BU1614" s="18"/>
    </row>
    <row r="1615" spans="24:73">
      <c r="X1615" s="20"/>
      <c r="Y1615" s="20"/>
      <c r="Z1615" s="20"/>
      <c r="AA1615" s="20"/>
      <c r="BU1615" s="18"/>
    </row>
    <row r="1616" spans="24:73">
      <c r="X1616" s="20"/>
      <c r="Y1616" s="20"/>
      <c r="Z1616" s="20"/>
      <c r="AA1616" s="20"/>
      <c r="BU1616" s="18"/>
    </row>
    <row r="1617" spans="24:73">
      <c r="X1617" s="20"/>
      <c r="Y1617" s="20"/>
      <c r="Z1617" s="20"/>
      <c r="AA1617" s="20"/>
      <c r="BU1617" s="18"/>
    </row>
    <row r="1618" spans="24:73">
      <c r="X1618" s="20"/>
      <c r="Y1618" s="20"/>
      <c r="Z1618" s="20"/>
      <c r="AA1618" s="20"/>
      <c r="BU1618" s="18"/>
    </row>
    <row r="1619" spans="24:73">
      <c r="X1619" s="20"/>
      <c r="Y1619" s="20"/>
      <c r="Z1619" s="20"/>
      <c r="AA1619" s="20"/>
      <c r="BU1619" s="18"/>
    </row>
    <row r="1620" spans="24:73">
      <c r="X1620" s="20"/>
      <c r="Y1620" s="20"/>
      <c r="Z1620" s="20"/>
      <c r="AA1620" s="20"/>
      <c r="BU1620" s="18"/>
    </row>
    <row r="1621" spans="24:73">
      <c r="X1621" s="20"/>
      <c r="Y1621" s="20"/>
      <c r="Z1621" s="20"/>
      <c r="AA1621" s="20"/>
      <c r="BU1621" s="18"/>
    </row>
    <row r="1622" spans="24:73">
      <c r="X1622" s="20"/>
      <c r="Y1622" s="20"/>
      <c r="Z1622" s="20"/>
      <c r="AA1622" s="20"/>
      <c r="BU1622" s="18"/>
    </row>
    <row r="1623" spans="24:73">
      <c r="X1623" s="20"/>
      <c r="Y1623" s="20"/>
      <c r="Z1623" s="20"/>
      <c r="AA1623" s="20"/>
      <c r="BU1623" s="18"/>
    </row>
    <row r="1624" spans="24:73">
      <c r="X1624" s="20"/>
      <c r="Y1624" s="20"/>
      <c r="Z1624" s="20"/>
      <c r="AA1624" s="20"/>
      <c r="BU1624" s="18"/>
    </row>
    <row r="1625" spans="24:73">
      <c r="X1625" s="20"/>
      <c r="Y1625" s="20"/>
      <c r="Z1625" s="20"/>
      <c r="AA1625" s="20"/>
      <c r="BU1625" s="18"/>
    </row>
    <row r="1626" spans="24:73">
      <c r="X1626" s="20"/>
      <c r="Y1626" s="20"/>
      <c r="Z1626" s="20"/>
      <c r="AA1626" s="20"/>
      <c r="BU1626" s="18"/>
    </row>
    <row r="1627" spans="24:73">
      <c r="X1627" s="20"/>
      <c r="Y1627" s="20"/>
      <c r="Z1627" s="20"/>
      <c r="AA1627" s="20"/>
      <c r="BU1627" s="18"/>
    </row>
    <row r="1628" spans="24:73">
      <c r="X1628" s="20"/>
      <c r="Y1628" s="20"/>
      <c r="Z1628" s="20"/>
      <c r="AA1628" s="20"/>
      <c r="BU1628" s="18"/>
    </row>
    <row r="1629" spans="24:73">
      <c r="X1629" s="20"/>
      <c r="Y1629" s="20"/>
      <c r="Z1629" s="20"/>
      <c r="AA1629" s="20"/>
      <c r="BU1629" s="18"/>
    </row>
    <row r="1630" spans="24:73">
      <c r="X1630" s="20"/>
      <c r="Y1630" s="20"/>
      <c r="Z1630" s="20"/>
      <c r="AA1630" s="20"/>
      <c r="BU1630" s="18"/>
    </row>
    <row r="1631" spans="24:73">
      <c r="X1631" s="20"/>
      <c r="Y1631" s="20"/>
      <c r="Z1631" s="20"/>
      <c r="AA1631" s="20"/>
      <c r="BU1631" s="18"/>
    </row>
    <row r="1632" spans="24:73">
      <c r="X1632" s="20"/>
      <c r="Y1632" s="20"/>
      <c r="Z1632" s="20"/>
      <c r="AA1632" s="20"/>
      <c r="BU1632" s="18"/>
    </row>
    <row r="1633" spans="24:73">
      <c r="X1633" s="20"/>
      <c r="Y1633" s="20"/>
      <c r="Z1633" s="20"/>
      <c r="AA1633" s="20"/>
      <c r="BU1633" s="18"/>
    </row>
    <row r="1634" spans="24:73">
      <c r="X1634" s="20"/>
      <c r="Y1634" s="20"/>
      <c r="Z1634" s="20"/>
      <c r="AA1634" s="20"/>
      <c r="BU1634" s="18"/>
    </row>
    <row r="1635" spans="24:73">
      <c r="X1635" s="20"/>
      <c r="Y1635" s="20"/>
      <c r="Z1635" s="20"/>
      <c r="AA1635" s="20"/>
      <c r="BU1635" s="18"/>
    </row>
    <row r="1636" spans="24:73">
      <c r="X1636" s="20"/>
      <c r="Y1636" s="20"/>
      <c r="Z1636" s="20"/>
      <c r="AA1636" s="20"/>
      <c r="BU1636" s="18"/>
    </row>
    <row r="1637" spans="24:73">
      <c r="X1637" s="20"/>
      <c r="Y1637" s="20"/>
      <c r="Z1637" s="20"/>
      <c r="AA1637" s="20"/>
      <c r="BU1637" s="18"/>
    </row>
    <row r="1638" spans="24:73">
      <c r="X1638" s="20"/>
      <c r="Y1638" s="20"/>
      <c r="Z1638" s="20"/>
      <c r="AA1638" s="20"/>
      <c r="BU1638" s="18"/>
    </row>
    <row r="1639" spans="24:73">
      <c r="X1639" s="20"/>
      <c r="Y1639" s="20"/>
      <c r="Z1639" s="20"/>
      <c r="AA1639" s="20"/>
      <c r="BU1639" s="18"/>
    </row>
    <row r="1640" spans="24:73">
      <c r="X1640" s="20"/>
      <c r="Y1640" s="20"/>
      <c r="Z1640" s="20"/>
      <c r="AA1640" s="20"/>
      <c r="BU1640" s="18"/>
    </row>
    <row r="1641" spans="24:73">
      <c r="X1641" s="20"/>
      <c r="Y1641" s="20"/>
      <c r="Z1641" s="20"/>
      <c r="AA1641" s="20"/>
      <c r="BU1641" s="18"/>
    </row>
    <row r="1642" spans="24:73">
      <c r="X1642" s="20"/>
      <c r="Y1642" s="20"/>
      <c r="Z1642" s="20"/>
      <c r="AA1642" s="20"/>
      <c r="BU1642" s="18"/>
    </row>
    <row r="1643" spans="24:73">
      <c r="X1643" s="20"/>
      <c r="Y1643" s="20"/>
      <c r="Z1643" s="20"/>
      <c r="AA1643" s="20"/>
      <c r="BU1643" s="18"/>
    </row>
    <row r="1644" spans="24:73">
      <c r="X1644" s="20"/>
      <c r="Y1644" s="20"/>
      <c r="Z1644" s="20"/>
      <c r="AA1644" s="20"/>
      <c r="BU1644" s="18"/>
    </row>
    <row r="1645" spans="24:73">
      <c r="X1645" s="20"/>
      <c r="Y1645" s="20"/>
      <c r="Z1645" s="20"/>
      <c r="AA1645" s="20"/>
      <c r="BU1645" s="18"/>
    </row>
    <row r="1646" spans="24:73">
      <c r="X1646" s="20"/>
      <c r="Y1646" s="20"/>
      <c r="Z1646" s="20"/>
      <c r="AA1646" s="20"/>
      <c r="BU1646" s="18"/>
    </row>
    <row r="1647" spans="24:73">
      <c r="X1647" s="20"/>
      <c r="Y1647" s="20"/>
      <c r="Z1647" s="20"/>
      <c r="AA1647" s="20"/>
      <c r="BU1647" s="18"/>
    </row>
    <row r="1648" spans="24:73">
      <c r="X1648" s="20"/>
      <c r="Y1648" s="20"/>
      <c r="Z1648" s="20"/>
      <c r="AA1648" s="20"/>
      <c r="BU1648" s="18"/>
    </row>
    <row r="1649" spans="24:73">
      <c r="X1649" s="20"/>
      <c r="Y1649" s="20"/>
      <c r="Z1649" s="20"/>
      <c r="AA1649" s="20"/>
      <c r="BU1649" s="18"/>
    </row>
    <row r="1650" spans="24:73">
      <c r="X1650" s="20"/>
      <c r="Y1650" s="20"/>
      <c r="Z1650" s="20"/>
      <c r="AA1650" s="20"/>
      <c r="BU1650" s="18"/>
    </row>
    <row r="1651" spans="24:73">
      <c r="X1651" s="20"/>
      <c r="Y1651" s="20"/>
      <c r="Z1651" s="20"/>
      <c r="AA1651" s="20"/>
      <c r="BU1651" s="18"/>
    </row>
    <row r="1652" spans="24:73">
      <c r="X1652" s="20"/>
      <c r="Y1652" s="20"/>
      <c r="Z1652" s="20"/>
      <c r="AA1652" s="20"/>
      <c r="BU1652" s="18"/>
    </row>
    <row r="1653" spans="24:73">
      <c r="X1653" s="20"/>
      <c r="Y1653" s="20"/>
      <c r="Z1653" s="20"/>
      <c r="AA1653" s="20"/>
      <c r="BU1653" s="18"/>
    </row>
    <row r="1654" spans="24:73">
      <c r="X1654" s="20"/>
      <c r="Y1654" s="20"/>
      <c r="Z1654" s="20"/>
      <c r="AA1654" s="20"/>
      <c r="BU1654" s="18"/>
    </row>
    <row r="1655" spans="24:73">
      <c r="X1655" s="20"/>
      <c r="Y1655" s="20"/>
      <c r="Z1655" s="20"/>
      <c r="AA1655" s="20"/>
      <c r="BU1655" s="18"/>
    </row>
    <row r="1656" spans="24:73">
      <c r="X1656" s="20"/>
      <c r="Y1656" s="20"/>
      <c r="Z1656" s="20"/>
      <c r="AA1656" s="20"/>
      <c r="BU1656" s="18"/>
    </row>
    <row r="1657" spans="24:73">
      <c r="X1657" s="20"/>
      <c r="Y1657" s="20"/>
      <c r="Z1657" s="20"/>
      <c r="AA1657" s="20"/>
      <c r="BU1657" s="18"/>
    </row>
    <row r="1658" spans="24:73">
      <c r="X1658" s="20"/>
      <c r="Y1658" s="20"/>
      <c r="Z1658" s="20"/>
      <c r="AA1658" s="20"/>
      <c r="BU1658" s="18"/>
    </row>
    <row r="1659" spans="24:73">
      <c r="X1659" s="20"/>
      <c r="Y1659" s="20"/>
      <c r="Z1659" s="20"/>
      <c r="AA1659" s="20"/>
      <c r="BU1659" s="18"/>
    </row>
    <row r="1660" spans="24:73">
      <c r="X1660" s="20"/>
      <c r="Y1660" s="20"/>
      <c r="Z1660" s="20"/>
      <c r="AA1660" s="20"/>
      <c r="BU1660" s="18"/>
    </row>
    <row r="1661" spans="24:73">
      <c r="X1661" s="20"/>
      <c r="Y1661" s="20"/>
      <c r="Z1661" s="20"/>
      <c r="AA1661" s="20"/>
      <c r="BU1661" s="18"/>
    </row>
    <row r="1662" spans="24:73">
      <c r="X1662" s="20"/>
      <c r="Y1662" s="20"/>
      <c r="Z1662" s="20"/>
      <c r="AA1662" s="20"/>
      <c r="BU1662" s="18"/>
    </row>
    <row r="1663" spans="24:73">
      <c r="X1663" s="20"/>
      <c r="Y1663" s="20"/>
      <c r="Z1663" s="20"/>
      <c r="AA1663" s="20"/>
      <c r="BU1663" s="18"/>
    </row>
    <row r="1664" spans="24:73">
      <c r="X1664" s="20"/>
      <c r="Y1664" s="20"/>
      <c r="Z1664" s="20"/>
      <c r="AA1664" s="20"/>
      <c r="BU1664" s="18"/>
    </row>
    <row r="1665" spans="24:73">
      <c r="X1665" s="20"/>
      <c r="Y1665" s="20"/>
      <c r="Z1665" s="20"/>
      <c r="AA1665" s="20"/>
      <c r="BU1665" s="18"/>
    </row>
    <row r="1666" spans="24:73">
      <c r="X1666" s="20"/>
      <c r="Y1666" s="20"/>
      <c r="Z1666" s="20"/>
      <c r="AA1666" s="20"/>
      <c r="BU1666" s="18"/>
    </row>
    <row r="1667" spans="24:73">
      <c r="X1667" s="20"/>
      <c r="Y1667" s="20"/>
      <c r="Z1667" s="20"/>
      <c r="AA1667" s="20"/>
      <c r="BU1667" s="18"/>
    </row>
    <row r="1668" spans="24:73">
      <c r="X1668" s="20"/>
      <c r="Y1668" s="20"/>
      <c r="Z1668" s="20"/>
      <c r="AA1668" s="20"/>
      <c r="BU1668" s="18"/>
    </row>
    <row r="1669" spans="24:73">
      <c r="X1669" s="20"/>
      <c r="Y1669" s="20"/>
      <c r="Z1669" s="20"/>
      <c r="AA1669" s="20"/>
      <c r="BU1669" s="18"/>
    </row>
    <row r="1670" spans="24:73">
      <c r="X1670" s="20"/>
      <c r="Y1670" s="20"/>
      <c r="Z1670" s="20"/>
      <c r="AA1670" s="20"/>
      <c r="BU1670" s="18"/>
    </row>
    <row r="1671" spans="24:73">
      <c r="X1671" s="20"/>
      <c r="Y1671" s="20"/>
      <c r="Z1671" s="20"/>
      <c r="AA1671" s="20"/>
      <c r="BU1671" s="18"/>
    </row>
    <row r="1672" spans="24:73">
      <c r="X1672" s="20"/>
      <c r="Y1672" s="20"/>
      <c r="Z1672" s="20"/>
      <c r="AA1672" s="20"/>
      <c r="BU1672" s="18"/>
    </row>
    <row r="1673" spans="24:73">
      <c r="X1673" s="20"/>
      <c r="Y1673" s="20"/>
      <c r="Z1673" s="20"/>
      <c r="AA1673" s="20"/>
      <c r="BU1673" s="18"/>
    </row>
    <row r="1674" spans="24:73">
      <c r="X1674" s="20"/>
      <c r="Y1674" s="20"/>
      <c r="Z1674" s="20"/>
      <c r="AA1674" s="20"/>
      <c r="BU1674" s="18"/>
    </row>
    <row r="1675" spans="24:73">
      <c r="X1675" s="20"/>
      <c r="Y1675" s="20"/>
      <c r="Z1675" s="20"/>
      <c r="AA1675" s="20"/>
      <c r="BU1675" s="18"/>
    </row>
    <row r="1676" spans="24:73">
      <c r="X1676" s="20"/>
      <c r="Y1676" s="20"/>
      <c r="Z1676" s="20"/>
      <c r="AA1676" s="20"/>
      <c r="BU1676" s="18"/>
    </row>
    <row r="1677" spans="24:73">
      <c r="X1677" s="20"/>
      <c r="Y1677" s="20"/>
      <c r="Z1677" s="20"/>
      <c r="AA1677" s="20"/>
      <c r="BU1677" s="18"/>
    </row>
    <row r="1678" spans="24:73">
      <c r="X1678" s="20"/>
      <c r="Y1678" s="20"/>
      <c r="Z1678" s="20"/>
      <c r="AA1678" s="20"/>
      <c r="BU1678" s="18"/>
    </row>
    <row r="1679" spans="24:73">
      <c r="X1679" s="20"/>
      <c r="Y1679" s="20"/>
      <c r="Z1679" s="20"/>
      <c r="AA1679" s="20"/>
      <c r="BU1679" s="18"/>
    </row>
    <row r="1680" spans="24:73">
      <c r="X1680" s="20"/>
      <c r="Y1680" s="20"/>
      <c r="Z1680" s="20"/>
      <c r="AA1680" s="20"/>
      <c r="BU1680" s="18"/>
    </row>
    <row r="1681" spans="24:73">
      <c r="X1681" s="20"/>
      <c r="Y1681" s="20"/>
      <c r="Z1681" s="20"/>
      <c r="AA1681" s="20"/>
      <c r="BU1681" s="18"/>
    </row>
    <row r="1682" spans="24:73">
      <c r="X1682" s="20"/>
      <c r="Y1682" s="20"/>
      <c r="Z1682" s="20"/>
      <c r="AA1682" s="20"/>
      <c r="BU1682" s="18"/>
    </row>
    <row r="1683" spans="24:73">
      <c r="X1683" s="20"/>
      <c r="Y1683" s="20"/>
      <c r="Z1683" s="20"/>
      <c r="AA1683" s="20"/>
      <c r="BU1683" s="18"/>
    </row>
    <row r="1684" spans="24:73">
      <c r="X1684" s="20"/>
      <c r="Y1684" s="20"/>
      <c r="Z1684" s="20"/>
      <c r="AA1684" s="20"/>
      <c r="BU1684" s="18"/>
    </row>
    <row r="1685" spans="24:73">
      <c r="X1685" s="20"/>
      <c r="Y1685" s="20"/>
      <c r="Z1685" s="20"/>
      <c r="AA1685" s="20"/>
      <c r="BU1685" s="18"/>
    </row>
    <row r="1686" spans="24:73">
      <c r="X1686" s="20"/>
      <c r="Y1686" s="20"/>
      <c r="Z1686" s="20"/>
      <c r="AA1686" s="20"/>
      <c r="BU1686" s="18"/>
    </row>
    <row r="1687" spans="24:73">
      <c r="X1687" s="20"/>
      <c r="Y1687" s="20"/>
      <c r="Z1687" s="20"/>
      <c r="AA1687" s="20"/>
      <c r="BU1687" s="18"/>
    </row>
    <row r="1688" spans="24:73">
      <c r="X1688" s="20"/>
      <c r="Y1688" s="20"/>
      <c r="Z1688" s="20"/>
      <c r="AA1688" s="20"/>
      <c r="BU1688" s="18"/>
    </row>
    <row r="1689" spans="24:73">
      <c r="X1689" s="20"/>
      <c r="Y1689" s="20"/>
      <c r="Z1689" s="20"/>
      <c r="AA1689" s="20"/>
      <c r="BU1689" s="18"/>
    </row>
    <row r="1690" spans="24:73">
      <c r="X1690" s="20"/>
      <c r="Y1690" s="20"/>
      <c r="Z1690" s="20"/>
      <c r="AA1690" s="20"/>
      <c r="BU1690" s="18"/>
    </row>
    <row r="1691" spans="24:73">
      <c r="X1691" s="20"/>
      <c r="Y1691" s="20"/>
      <c r="Z1691" s="20"/>
      <c r="AA1691" s="20"/>
      <c r="BU1691" s="18"/>
    </row>
    <row r="1692" spans="24:73">
      <c r="X1692" s="20"/>
      <c r="Y1692" s="20"/>
      <c r="Z1692" s="20"/>
      <c r="AA1692" s="20"/>
      <c r="BU1692" s="18"/>
    </row>
    <row r="1693" spans="24:73">
      <c r="X1693" s="20"/>
      <c r="Y1693" s="20"/>
      <c r="Z1693" s="20"/>
      <c r="AA1693" s="20"/>
      <c r="BU1693" s="18"/>
    </row>
    <row r="1694" spans="24:73">
      <c r="X1694" s="20"/>
      <c r="Y1694" s="20"/>
      <c r="Z1694" s="20"/>
      <c r="AA1694" s="20"/>
      <c r="BU1694" s="18"/>
    </row>
    <row r="1695" spans="24:73">
      <c r="X1695" s="20"/>
      <c r="Y1695" s="20"/>
      <c r="Z1695" s="20"/>
      <c r="AA1695" s="20"/>
      <c r="BU1695" s="18"/>
    </row>
    <row r="1696" spans="24:73">
      <c r="X1696" s="20"/>
      <c r="Y1696" s="20"/>
      <c r="Z1696" s="20"/>
      <c r="AA1696" s="20"/>
      <c r="BU1696" s="18"/>
    </row>
    <row r="1697" spans="24:73">
      <c r="X1697" s="20"/>
      <c r="Y1697" s="20"/>
      <c r="Z1697" s="20"/>
      <c r="AA1697" s="20"/>
      <c r="BU1697" s="18"/>
    </row>
    <row r="1698" spans="24:73">
      <c r="X1698" s="20"/>
      <c r="Y1698" s="20"/>
      <c r="Z1698" s="20"/>
      <c r="AA1698" s="20"/>
      <c r="BU1698" s="18"/>
    </row>
    <row r="1699" spans="24:73">
      <c r="X1699" s="20"/>
      <c r="Y1699" s="20"/>
      <c r="Z1699" s="20"/>
      <c r="AA1699" s="20"/>
      <c r="BU1699" s="18"/>
    </row>
    <row r="1700" spans="24:73">
      <c r="X1700" s="20"/>
      <c r="Y1700" s="20"/>
      <c r="Z1700" s="20"/>
      <c r="AA1700" s="20"/>
      <c r="BU1700" s="18"/>
    </row>
    <row r="1701" spans="24:73">
      <c r="X1701" s="20"/>
      <c r="Y1701" s="20"/>
      <c r="Z1701" s="20"/>
      <c r="AA1701" s="20"/>
      <c r="BU1701" s="18"/>
    </row>
    <row r="1702" spans="24:73">
      <c r="X1702" s="20"/>
      <c r="Y1702" s="20"/>
      <c r="Z1702" s="20"/>
      <c r="AA1702" s="20"/>
      <c r="BU1702" s="18"/>
    </row>
    <row r="1703" spans="24:73">
      <c r="X1703" s="20"/>
      <c r="Y1703" s="20"/>
      <c r="Z1703" s="20"/>
      <c r="AA1703" s="20"/>
      <c r="BU1703" s="18"/>
    </row>
    <row r="1704" spans="24:73">
      <c r="X1704" s="20"/>
      <c r="Y1704" s="20"/>
      <c r="Z1704" s="20"/>
      <c r="AA1704" s="20"/>
      <c r="BU1704" s="18"/>
    </row>
    <row r="1705" spans="24:73">
      <c r="X1705" s="20"/>
      <c r="Y1705" s="20"/>
      <c r="Z1705" s="20"/>
      <c r="AA1705" s="20"/>
      <c r="BU1705" s="18"/>
    </row>
    <row r="1706" spans="24:73">
      <c r="X1706" s="20"/>
      <c r="Y1706" s="20"/>
      <c r="Z1706" s="20"/>
      <c r="AA1706" s="20"/>
      <c r="BU1706" s="18"/>
    </row>
    <row r="1707" spans="24:73">
      <c r="X1707" s="20"/>
      <c r="Y1707" s="20"/>
      <c r="Z1707" s="20"/>
      <c r="AA1707" s="20"/>
      <c r="BU1707" s="18"/>
    </row>
    <row r="1708" spans="24:73">
      <c r="X1708" s="20"/>
      <c r="Y1708" s="20"/>
      <c r="Z1708" s="20"/>
      <c r="AA1708" s="20"/>
      <c r="BU1708" s="18"/>
    </row>
    <row r="1709" spans="24:73">
      <c r="X1709" s="20"/>
      <c r="Y1709" s="20"/>
      <c r="Z1709" s="20"/>
      <c r="AA1709" s="20"/>
      <c r="BU1709" s="18"/>
    </row>
    <row r="1710" spans="24:73">
      <c r="X1710" s="20"/>
      <c r="Y1710" s="20"/>
      <c r="Z1710" s="20"/>
      <c r="AA1710" s="20"/>
      <c r="BU1710" s="18"/>
    </row>
    <row r="1711" spans="24:73">
      <c r="X1711" s="20"/>
      <c r="Y1711" s="20"/>
      <c r="Z1711" s="20"/>
      <c r="AA1711" s="20"/>
      <c r="BU1711" s="18"/>
    </row>
    <row r="1712" spans="24:73">
      <c r="X1712" s="20"/>
      <c r="Y1712" s="20"/>
      <c r="Z1712" s="20"/>
      <c r="AA1712" s="20"/>
      <c r="BU1712" s="18"/>
    </row>
    <row r="1713" spans="24:73">
      <c r="X1713" s="20"/>
      <c r="Y1713" s="20"/>
      <c r="Z1713" s="20"/>
      <c r="AA1713" s="20"/>
      <c r="BU1713" s="18"/>
    </row>
    <row r="1714" spans="24:73">
      <c r="X1714" s="20"/>
      <c r="Y1714" s="20"/>
      <c r="Z1714" s="20"/>
      <c r="AA1714" s="20"/>
      <c r="BU1714" s="18"/>
    </row>
    <row r="1715" spans="24:73">
      <c r="X1715" s="20"/>
      <c r="Y1715" s="20"/>
      <c r="Z1715" s="20"/>
      <c r="AA1715" s="20"/>
      <c r="BU1715" s="18"/>
    </row>
    <row r="1716" spans="24:73">
      <c r="X1716" s="20"/>
      <c r="Y1716" s="20"/>
      <c r="Z1716" s="20"/>
      <c r="AA1716" s="20"/>
      <c r="BU1716" s="18"/>
    </row>
    <row r="1717" spans="24:73">
      <c r="X1717" s="20"/>
      <c r="Y1717" s="20"/>
      <c r="Z1717" s="20"/>
      <c r="AA1717" s="20"/>
      <c r="BU1717" s="18"/>
    </row>
    <row r="1718" spans="24:73">
      <c r="X1718" s="20"/>
      <c r="Y1718" s="20"/>
      <c r="Z1718" s="20"/>
      <c r="AA1718" s="20"/>
      <c r="BU1718" s="18"/>
    </row>
    <row r="1719" spans="24:73">
      <c r="X1719" s="20"/>
      <c r="Y1719" s="20"/>
      <c r="Z1719" s="20"/>
      <c r="AA1719" s="20"/>
      <c r="BU1719" s="18"/>
    </row>
    <row r="1720" spans="24:73">
      <c r="X1720" s="20"/>
      <c r="Y1720" s="20"/>
      <c r="Z1720" s="20"/>
      <c r="AA1720" s="20"/>
      <c r="BU1720" s="18"/>
    </row>
    <row r="1721" spans="24:73">
      <c r="X1721" s="20"/>
      <c r="Y1721" s="20"/>
      <c r="Z1721" s="20"/>
      <c r="AA1721" s="20"/>
      <c r="BU1721" s="18"/>
    </row>
    <row r="1722" spans="24:73">
      <c r="X1722" s="20"/>
      <c r="Y1722" s="20"/>
      <c r="Z1722" s="20"/>
      <c r="AA1722" s="20"/>
      <c r="BU1722" s="18"/>
    </row>
    <row r="1723" spans="24:73">
      <c r="X1723" s="20"/>
      <c r="Y1723" s="20"/>
      <c r="Z1723" s="20"/>
      <c r="AA1723" s="20"/>
      <c r="BU1723" s="18"/>
    </row>
    <row r="1724" spans="24:73">
      <c r="X1724" s="20"/>
      <c r="Y1724" s="20"/>
      <c r="Z1724" s="20"/>
      <c r="AA1724" s="20"/>
      <c r="BU1724" s="18"/>
    </row>
    <row r="1725" spans="24:73">
      <c r="X1725" s="20"/>
      <c r="Y1725" s="20"/>
      <c r="Z1725" s="20"/>
      <c r="AA1725" s="20"/>
      <c r="BU1725" s="18"/>
    </row>
    <row r="1726" spans="24:73">
      <c r="X1726" s="20"/>
      <c r="Y1726" s="20"/>
      <c r="Z1726" s="20"/>
      <c r="AA1726" s="20"/>
      <c r="BU1726" s="18"/>
    </row>
    <row r="1727" spans="24:73">
      <c r="X1727" s="20"/>
      <c r="Y1727" s="20"/>
      <c r="Z1727" s="20"/>
      <c r="AA1727" s="20"/>
      <c r="BU1727" s="18"/>
    </row>
    <row r="1728" spans="24:73">
      <c r="X1728" s="20"/>
      <c r="Y1728" s="20"/>
      <c r="Z1728" s="20"/>
      <c r="AA1728" s="20"/>
      <c r="BU1728" s="18"/>
    </row>
    <row r="1729" spans="24:73">
      <c r="X1729" s="20"/>
      <c r="Y1729" s="20"/>
      <c r="Z1729" s="20"/>
      <c r="AA1729" s="20"/>
      <c r="BU1729" s="18"/>
    </row>
    <row r="1730" spans="24:73">
      <c r="X1730" s="20"/>
      <c r="Y1730" s="20"/>
      <c r="Z1730" s="20"/>
      <c r="AA1730" s="20"/>
      <c r="BU1730" s="18"/>
    </row>
    <row r="1731" spans="24:73">
      <c r="X1731" s="20"/>
      <c r="Y1731" s="20"/>
      <c r="Z1731" s="20"/>
      <c r="AA1731" s="20"/>
      <c r="BU1731" s="18"/>
    </row>
    <row r="1732" spans="24:73">
      <c r="X1732" s="20"/>
      <c r="Y1732" s="20"/>
      <c r="Z1732" s="20"/>
      <c r="AA1732" s="20"/>
      <c r="BU1732" s="18"/>
    </row>
    <row r="1733" spans="24:73">
      <c r="X1733" s="20"/>
      <c r="Y1733" s="20"/>
      <c r="Z1733" s="20"/>
      <c r="AA1733" s="20"/>
      <c r="BU1733" s="18"/>
    </row>
    <row r="1734" spans="24:73">
      <c r="X1734" s="20"/>
      <c r="Y1734" s="20"/>
      <c r="Z1734" s="20"/>
      <c r="AA1734" s="20"/>
      <c r="BU1734" s="18"/>
    </row>
    <row r="1735" spans="24:73">
      <c r="X1735" s="20"/>
      <c r="Y1735" s="20"/>
      <c r="Z1735" s="20"/>
      <c r="AA1735" s="20"/>
      <c r="BU1735" s="18"/>
    </row>
    <row r="1736" spans="24:73">
      <c r="X1736" s="20"/>
      <c r="Y1736" s="20"/>
      <c r="Z1736" s="20"/>
      <c r="AA1736" s="20"/>
      <c r="BU1736" s="18"/>
    </row>
    <row r="1737" spans="24:73">
      <c r="X1737" s="20"/>
      <c r="Y1737" s="20"/>
      <c r="Z1737" s="20"/>
      <c r="AA1737" s="20"/>
      <c r="BU1737" s="18"/>
    </row>
    <row r="1738" spans="24:73">
      <c r="X1738" s="20"/>
      <c r="Y1738" s="20"/>
      <c r="Z1738" s="20"/>
      <c r="AA1738" s="20"/>
      <c r="BU1738" s="18"/>
    </row>
    <row r="1739" spans="24:73">
      <c r="X1739" s="20"/>
      <c r="Y1739" s="20"/>
      <c r="Z1739" s="20"/>
      <c r="AA1739" s="20"/>
      <c r="BU1739" s="18"/>
    </row>
    <row r="1740" spans="24:73">
      <c r="X1740" s="20"/>
      <c r="Y1740" s="20"/>
      <c r="Z1740" s="20"/>
      <c r="AA1740" s="20"/>
      <c r="BU1740" s="18"/>
    </row>
    <row r="1741" spans="24:73">
      <c r="X1741" s="20"/>
      <c r="Y1741" s="20"/>
      <c r="Z1741" s="20"/>
      <c r="AA1741" s="20"/>
      <c r="BU1741" s="18"/>
    </row>
    <row r="1742" spans="24:73">
      <c r="X1742" s="20"/>
      <c r="Y1742" s="20"/>
      <c r="Z1742" s="20"/>
      <c r="AA1742" s="20"/>
      <c r="BU1742" s="18"/>
    </row>
    <row r="1743" spans="24:73">
      <c r="X1743" s="20"/>
      <c r="Y1743" s="20"/>
      <c r="Z1743" s="20"/>
      <c r="AA1743" s="20"/>
      <c r="BU1743" s="18"/>
    </row>
    <row r="1744" spans="24:73">
      <c r="X1744" s="20"/>
      <c r="Y1744" s="20"/>
      <c r="Z1744" s="20"/>
      <c r="AA1744" s="20"/>
      <c r="BU1744" s="18"/>
    </row>
    <row r="1745" spans="24:73">
      <c r="X1745" s="20"/>
      <c r="Y1745" s="20"/>
      <c r="Z1745" s="20"/>
      <c r="AA1745" s="20"/>
      <c r="BU1745" s="18"/>
    </row>
    <row r="1746" spans="24:73">
      <c r="X1746" s="20"/>
      <c r="Y1746" s="20"/>
      <c r="Z1746" s="20"/>
      <c r="AA1746" s="20"/>
      <c r="BU1746" s="18"/>
    </row>
    <row r="1747" spans="24:73">
      <c r="X1747" s="20"/>
      <c r="Y1747" s="20"/>
      <c r="Z1747" s="20"/>
      <c r="AA1747" s="20"/>
      <c r="BU1747" s="18"/>
    </row>
    <row r="1748" spans="24:73">
      <c r="X1748" s="20"/>
      <c r="Y1748" s="20"/>
      <c r="Z1748" s="20"/>
      <c r="AA1748" s="20"/>
      <c r="BU1748" s="18"/>
    </row>
    <row r="1749" spans="24:73">
      <c r="X1749" s="20"/>
      <c r="Y1749" s="20"/>
      <c r="Z1749" s="20"/>
      <c r="AA1749" s="20"/>
      <c r="BU1749" s="18"/>
    </row>
    <row r="1750" spans="24:73">
      <c r="X1750" s="20"/>
      <c r="Y1750" s="20"/>
      <c r="Z1750" s="20"/>
      <c r="AA1750" s="20"/>
      <c r="BU1750" s="18"/>
    </row>
    <row r="1751" spans="24:73">
      <c r="X1751" s="20"/>
      <c r="Y1751" s="20"/>
      <c r="Z1751" s="20"/>
      <c r="AA1751" s="20"/>
      <c r="BU1751" s="18"/>
    </row>
    <row r="1752" spans="24:73">
      <c r="X1752" s="20"/>
      <c r="Y1752" s="20"/>
      <c r="Z1752" s="20"/>
      <c r="AA1752" s="20"/>
      <c r="BU1752" s="18"/>
    </row>
    <row r="1753" spans="24:73">
      <c r="X1753" s="20"/>
      <c r="Y1753" s="20"/>
      <c r="Z1753" s="20"/>
      <c r="AA1753" s="20"/>
      <c r="BU1753" s="18"/>
    </row>
    <row r="1754" spans="24:73">
      <c r="X1754" s="20"/>
      <c r="Y1754" s="20"/>
      <c r="Z1754" s="20"/>
      <c r="AA1754" s="20"/>
      <c r="BU1754" s="18"/>
    </row>
    <row r="1755" spans="24:73">
      <c r="X1755" s="20"/>
      <c r="Y1755" s="20"/>
      <c r="Z1755" s="20"/>
      <c r="AA1755" s="20"/>
      <c r="BU1755" s="18"/>
    </row>
    <row r="1756" spans="24:73">
      <c r="X1756" s="20"/>
      <c r="Y1756" s="20"/>
      <c r="Z1756" s="20"/>
      <c r="AA1756" s="20"/>
      <c r="BU1756" s="18"/>
    </row>
    <row r="1757" spans="24:73">
      <c r="X1757" s="20"/>
      <c r="Y1757" s="20"/>
      <c r="Z1757" s="20"/>
      <c r="AA1757" s="20"/>
      <c r="BU1757" s="18"/>
    </row>
    <row r="1758" spans="24:73">
      <c r="X1758" s="20"/>
      <c r="Y1758" s="20"/>
      <c r="Z1758" s="20"/>
      <c r="AA1758" s="20"/>
      <c r="BU1758" s="18"/>
    </row>
    <row r="1759" spans="24:73">
      <c r="X1759" s="20"/>
      <c r="Y1759" s="20"/>
      <c r="Z1759" s="20"/>
      <c r="AA1759" s="20"/>
      <c r="BU1759" s="18"/>
    </row>
    <row r="1760" spans="24:73">
      <c r="X1760" s="20"/>
      <c r="Y1760" s="20"/>
      <c r="Z1760" s="20"/>
      <c r="AA1760" s="20"/>
      <c r="BU1760" s="18"/>
    </row>
    <row r="1761" spans="24:73">
      <c r="X1761" s="20"/>
      <c r="Y1761" s="20"/>
      <c r="Z1761" s="20"/>
      <c r="AA1761" s="20"/>
      <c r="BU1761" s="18"/>
    </row>
    <row r="1762" spans="24:73">
      <c r="X1762" s="20"/>
      <c r="Y1762" s="20"/>
      <c r="Z1762" s="20"/>
      <c r="AA1762" s="20"/>
      <c r="BU1762" s="18"/>
    </row>
    <row r="1763" spans="24:73">
      <c r="X1763" s="20"/>
      <c r="Y1763" s="20"/>
      <c r="Z1763" s="20"/>
      <c r="AA1763" s="20"/>
      <c r="BU1763" s="18"/>
    </row>
    <row r="1764" spans="24:73">
      <c r="X1764" s="20"/>
      <c r="Y1764" s="20"/>
      <c r="Z1764" s="20"/>
      <c r="AA1764" s="20"/>
      <c r="BU1764" s="18"/>
    </row>
    <row r="1765" spans="24:73">
      <c r="X1765" s="20"/>
      <c r="Y1765" s="20"/>
      <c r="Z1765" s="20"/>
      <c r="AA1765" s="20"/>
      <c r="BU1765" s="18"/>
    </row>
    <row r="1766" spans="24:73">
      <c r="X1766" s="20"/>
      <c r="Y1766" s="20"/>
      <c r="Z1766" s="20"/>
      <c r="AA1766" s="20"/>
      <c r="BU1766" s="18"/>
    </row>
    <row r="1767" spans="24:73">
      <c r="X1767" s="20"/>
      <c r="Y1767" s="20"/>
      <c r="Z1767" s="20"/>
      <c r="AA1767" s="20"/>
      <c r="BU1767" s="18"/>
    </row>
    <row r="1768" spans="24:73">
      <c r="X1768" s="20"/>
      <c r="Y1768" s="20"/>
      <c r="Z1768" s="20"/>
      <c r="AA1768" s="20"/>
      <c r="BU1768" s="18"/>
    </row>
    <row r="1769" spans="24:73">
      <c r="X1769" s="20"/>
      <c r="Y1769" s="20"/>
      <c r="Z1769" s="20"/>
      <c r="AA1769" s="20"/>
      <c r="BU1769" s="18"/>
    </row>
    <row r="1770" spans="24:73">
      <c r="X1770" s="20"/>
      <c r="Y1770" s="20"/>
      <c r="Z1770" s="20"/>
      <c r="AA1770" s="20"/>
      <c r="BU1770" s="18"/>
    </row>
    <row r="1771" spans="24:73">
      <c r="X1771" s="20"/>
      <c r="Y1771" s="20"/>
      <c r="Z1771" s="20"/>
      <c r="AA1771" s="20"/>
      <c r="BU1771" s="18"/>
    </row>
    <row r="1772" spans="24:73">
      <c r="X1772" s="20"/>
      <c r="Y1772" s="20"/>
      <c r="Z1772" s="20"/>
      <c r="AA1772" s="20"/>
      <c r="BU1772" s="18"/>
    </row>
    <row r="1773" spans="24:73">
      <c r="X1773" s="20"/>
      <c r="Y1773" s="20"/>
      <c r="Z1773" s="20"/>
      <c r="AA1773" s="20"/>
      <c r="BU1773" s="18"/>
    </row>
    <row r="1774" spans="24:73">
      <c r="X1774" s="20"/>
      <c r="Y1774" s="20"/>
      <c r="Z1774" s="20"/>
      <c r="AA1774" s="20"/>
      <c r="BU1774" s="18"/>
    </row>
    <row r="1775" spans="24:73">
      <c r="X1775" s="20"/>
      <c r="Y1775" s="20"/>
      <c r="Z1775" s="20"/>
      <c r="AA1775" s="20"/>
      <c r="BU1775" s="18"/>
    </row>
    <row r="1776" spans="24:73">
      <c r="X1776" s="20"/>
      <c r="Y1776" s="20"/>
      <c r="Z1776" s="20"/>
      <c r="AA1776" s="20"/>
      <c r="BU1776" s="18"/>
    </row>
    <row r="1777" spans="24:73">
      <c r="X1777" s="20"/>
      <c r="Y1777" s="20"/>
      <c r="Z1777" s="20"/>
      <c r="AA1777" s="20"/>
      <c r="BU1777" s="18"/>
    </row>
    <row r="1778" spans="24:73">
      <c r="X1778" s="20"/>
      <c r="Y1778" s="20"/>
      <c r="Z1778" s="20"/>
      <c r="AA1778" s="20"/>
      <c r="BU1778" s="18"/>
    </row>
    <row r="1779" spans="24:73">
      <c r="X1779" s="20"/>
      <c r="Y1779" s="20"/>
      <c r="Z1779" s="20"/>
      <c r="AA1779" s="20"/>
      <c r="BU1779" s="18"/>
    </row>
    <row r="1780" spans="24:73">
      <c r="X1780" s="20"/>
      <c r="Y1780" s="20"/>
      <c r="Z1780" s="20"/>
      <c r="AA1780" s="20"/>
      <c r="BU1780" s="18"/>
    </row>
    <row r="1781" spans="24:73">
      <c r="X1781" s="20"/>
      <c r="Y1781" s="20"/>
      <c r="Z1781" s="20"/>
      <c r="AA1781" s="20"/>
      <c r="BU1781" s="18"/>
    </row>
    <row r="1782" spans="24:73">
      <c r="X1782" s="20"/>
      <c r="Y1782" s="20"/>
      <c r="Z1782" s="20"/>
      <c r="AA1782" s="20"/>
      <c r="BU1782" s="18"/>
    </row>
    <row r="1783" spans="24:73">
      <c r="X1783" s="20"/>
      <c r="Y1783" s="20"/>
      <c r="Z1783" s="20"/>
      <c r="AA1783" s="20"/>
      <c r="BU1783" s="18"/>
    </row>
    <row r="1784" spans="24:73">
      <c r="X1784" s="20"/>
      <c r="Y1784" s="20"/>
      <c r="Z1784" s="20"/>
      <c r="AA1784" s="20"/>
      <c r="BU1784" s="18"/>
    </row>
    <row r="1785" spans="24:73">
      <c r="X1785" s="20"/>
      <c r="Y1785" s="20"/>
      <c r="Z1785" s="20"/>
      <c r="AA1785" s="20"/>
      <c r="BU1785" s="18"/>
    </row>
    <row r="1786" spans="24:73">
      <c r="X1786" s="20"/>
      <c r="Y1786" s="20"/>
      <c r="Z1786" s="20"/>
      <c r="AA1786" s="20"/>
      <c r="BU1786" s="18"/>
    </row>
    <row r="1787" spans="24:73">
      <c r="X1787" s="20"/>
      <c r="Y1787" s="20"/>
      <c r="Z1787" s="20"/>
      <c r="AA1787" s="20"/>
      <c r="BU1787" s="18"/>
    </row>
    <row r="1788" spans="24:73">
      <c r="X1788" s="20"/>
      <c r="Y1788" s="20"/>
      <c r="Z1788" s="20"/>
      <c r="AA1788" s="20"/>
      <c r="BU1788" s="18"/>
    </row>
    <row r="1789" spans="24:73">
      <c r="X1789" s="20"/>
      <c r="Y1789" s="20"/>
      <c r="Z1789" s="20"/>
      <c r="AA1789" s="20"/>
      <c r="BU1789" s="18"/>
    </row>
    <row r="1790" spans="24:73">
      <c r="X1790" s="20"/>
      <c r="Y1790" s="20"/>
      <c r="Z1790" s="20"/>
      <c r="AA1790" s="20"/>
      <c r="BU1790" s="18"/>
    </row>
    <row r="1791" spans="24:73">
      <c r="X1791" s="20"/>
      <c r="Y1791" s="20"/>
      <c r="Z1791" s="20"/>
      <c r="AA1791" s="20"/>
      <c r="BU1791" s="18"/>
    </row>
    <row r="1792" spans="24:73">
      <c r="X1792" s="20"/>
      <c r="Y1792" s="20"/>
      <c r="Z1792" s="20"/>
      <c r="AA1792" s="20"/>
      <c r="BU1792" s="18"/>
    </row>
    <row r="1793" spans="24:73">
      <c r="X1793" s="20"/>
      <c r="Y1793" s="20"/>
      <c r="Z1793" s="20"/>
      <c r="AA1793" s="20"/>
      <c r="BU1793" s="18"/>
    </row>
    <row r="1794" spans="24:73">
      <c r="X1794" s="20"/>
      <c r="Y1794" s="20"/>
      <c r="Z1794" s="20"/>
      <c r="AA1794" s="20"/>
      <c r="BU1794" s="18"/>
    </row>
    <row r="1795" spans="24:73">
      <c r="X1795" s="20"/>
      <c r="Y1795" s="20"/>
      <c r="Z1795" s="20"/>
      <c r="AA1795" s="20"/>
      <c r="BU1795" s="18"/>
    </row>
    <row r="1796" spans="24:73">
      <c r="X1796" s="20"/>
      <c r="Y1796" s="20"/>
      <c r="Z1796" s="20"/>
      <c r="AA1796" s="20"/>
      <c r="BU1796" s="18"/>
    </row>
    <row r="1797" spans="24:73">
      <c r="X1797" s="20"/>
      <c r="Y1797" s="20"/>
      <c r="Z1797" s="20"/>
      <c r="AA1797" s="20"/>
      <c r="BU1797" s="18"/>
    </row>
    <row r="1798" spans="24:73">
      <c r="X1798" s="20"/>
      <c r="Y1798" s="20"/>
      <c r="Z1798" s="20"/>
      <c r="AA1798" s="20"/>
      <c r="BU1798" s="18"/>
    </row>
    <row r="1799" spans="24:73">
      <c r="X1799" s="20"/>
      <c r="Y1799" s="20"/>
      <c r="Z1799" s="20"/>
      <c r="AA1799" s="20"/>
      <c r="BU1799" s="18"/>
    </row>
    <row r="1800" spans="24:73">
      <c r="X1800" s="20"/>
      <c r="Y1800" s="20"/>
      <c r="Z1800" s="20"/>
      <c r="AA1800" s="20"/>
      <c r="BU1800" s="18"/>
    </row>
    <row r="1801" spans="24:73">
      <c r="X1801" s="20"/>
      <c r="Y1801" s="20"/>
      <c r="Z1801" s="20"/>
      <c r="AA1801" s="20"/>
      <c r="BU1801" s="18"/>
    </row>
    <row r="1802" spans="24:73">
      <c r="X1802" s="20"/>
      <c r="Y1802" s="20"/>
      <c r="Z1802" s="20"/>
      <c r="AA1802" s="20"/>
      <c r="BU1802" s="18"/>
    </row>
    <row r="1803" spans="24:73">
      <c r="X1803" s="20"/>
      <c r="Y1803" s="20"/>
      <c r="Z1803" s="20"/>
      <c r="AA1803" s="20"/>
      <c r="BU1803" s="18"/>
    </row>
    <row r="1804" spans="24:73">
      <c r="X1804" s="20"/>
      <c r="Y1804" s="20"/>
      <c r="Z1804" s="20"/>
      <c r="AA1804" s="20"/>
      <c r="BU1804" s="18"/>
    </row>
    <row r="1805" spans="24:73">
      <c r="X1805" s="20"/>
      <c r="Y1805" s="20"/>
      <c r="Z1805" s="20"/>
      <c r="AA1805" s="20"/>
      <c r="BU1805" s="18"/>
    </row>
    <row r="1806" spans="24:73">
      <c r="X1806" s="20"/>
      <c r="Y1806" s="20"/>
      <c r="Z1806" s="20"/>
      <c r="AA1806" s="20"/>
      <c r="BU1806" s="18"/>
    </row>
    <row r="1807" spans="24:73">
      <c r="X1807" s="20"/>
      <c r="Y1807" s="20"/>
      <c r="Z1807" s="20"/>
      <c r="AA1807" s="20"/>
      <c r="BU1807" s="18"/>
    </row>
    <row r="1808" spans="24:73">
      <c r="X1808" s="20"/>
      <c r="Y1808" s="20"/>
      <c r="Z1808" s="20"/>
      <c r="AA1808" s="20"/>
      <c r="BU1808" s="18"/>
    </row>
    <row r="1809" spans="24:73">
      <c r="X1809" s="20"/>
      <c r="Y1809" s="20"/>
      <c r="Z1809" s="20"/>
      <c r="AA1809" s="20"/>
      <c r="BU1809" s="18"/>
    </row>
    <row r="1810" spans="24:73">
      <c r="X1810" s="20"/>
      <c r="Y1810" s="20"/>
      <c r="Z1810" s="20"/>
      <c r="AA1810" s="20"/>
      <c r="BU1810" s="18"/>
    </row>
    <row r="1811" spans="24:73">
      <c r="X1811" s="20"/>
      <c r="Y1811" s="20"/>
      <c r="Z1811" s="20"/>
      <c r="AA1811" s="20"/>
      <c r="BU1811" s="18"/>
    </row>
    <row r="1812" spans="24:73">
      <c r="X1812" s="20"/>
      <c r="Y1812" s="20"/>
      <c r="Z1812" s="20"/>
      <c r="AA1812" s="20"/>
      <c r="BU1812" s="18"/>
    </row>
    <row r="1813" spans="24:73">
      <c r="X1813" s="20"/>
      <c r="Y1813" s="20"/>
      <c r="Z1813" s="20"/>
      <c r="AA1813" s="20"/>
      <c r="BU1813" s="18"/>
    </row>
    <row r="1814" spans="24:73">
      <c r="X1814" s="20"/>
      <c r="Y1814" s="20"/>
      <c r="Z1814" s="20"/>
      <c r="AA1814" s="20"/>
      <c r="BU1814" s="18"/>
    </row>
    <row r="1815" spans="24:73">
      <c r="X1815" s="20"/>
      <c r="Y1815" s="20"/>
      <c r="Z1815" s="20"/>
      <c r="AA1815" s="20"/>
      <c r="BU1815" s="18"/>
    </row>
    <row r="1816" spans="24:73">
      <c r="X1816" s="20"/>
      <c r="Y1816" s="20"/>
      <c r="Z1816" s="20"/>
      <c r="AA1816" s="20"/>
      <c r="BU1816" s="18"/>
    </row>
    <row r="1817" spans="24:73">
      <c r="X1817" s="20"/>
      <c r="Y1817" s="20"/>
      <c r="Z1817" s="20"/>
      <c r="AA1817" s="20"/>
      <c r="BU1817" s="18"/>
    </row>
    <row r="1818" spans="24:73">
      <c r="X1818" s="20"/>
      <c r="Y1818" s="20"/>
      <c r="Z1818" s="20"/>
      <c r="AA1818" s="20"/>
      <c r="BU1818" s="18"/>
    </row>
    <row r="1819" spans="24:73">
      <c r="X1819" s="20"/>
      <c r="Y1819" s="20"/>
      <c r="Z1819" s="20"/>
      <c r="AA1819" s="20"/>
      <c r="BU1819" s="18"/>
    </row>
    <row r="1820" spans="24:73">
      <c r="X1820" s="20"/>
      <c r="Y1820" s="20"/>
      <c r="Z1820" s="20"/>
      <c r="AA1820" s="20"/>
      <c r="BU1820" s="18"/>
    </row>
    <row r="1821" spans="24:73">
      <c r="X1821" s="20"/>
      <c r="Y1821" s="20"/>
      <c r="Z1821" s="20"/>
      <c r="AA1821" s="20"/>
      <c r="BU1821" s="18"/>
    </row>
    <row r="1822" spans="24:73">
      <c r="X1822" s="20"/>
      <c r="Y1822" s="20"/>
      <c r="Z1822" s="20"/>
      <c r="AA1822" s="20"/>
      <c r="BU1822" s="18"/>
    </row>
    <row r="1823" spans="24:73">
      <c r="X1823" s="20"/>
      <c r="Y1823" s="20"/>
      <c r="Z1823" s="20"/>
      <c r="AA1823" s="20"/>
      <c r="BU1823" s="18"/>
    </row>
    <row r="1824" spans="24:73">
      <c r="X1824" s="20"/>
      <c r="Y1824" s="20"/>
      <c r="Z1824" s="20"/>
      <c r="AA1824" s="20"/>
      <c r="BU1824" s="18"/>
    </row>
    <row r="1825" spans="24:73">
      <c r="X1825" s="20"/>
      <c r="Y1825" s="20"/>
      <c r="Z1825" s="20"/>
      <c r="AA1825" s="20"/>
      <c r="BU1825" s="18"/>
    </row>
    <row r="1826" spans="24:73">
      <c r="X1826" s="20"/>
      <c r="Y1826" s="20"/>
      <c r="Z1826" s="20"/>
      <c r="AA1826" s="20"/>
      <c r="BU1826" s="18"/>
    </row>
    <row r="1827" spans="24:73">
      <c r="X1827" s="20"/>
      <c r="Y1827" s="20"/>
      <c r="Z1827" s="20"/>
      <c r="AA1827" s="20"/>
      <c r="BU1827" s="18"/>
    </row>
    <row r="1828" spans="24:73">
      <c r="X1828" s="20"/>
      <c r="Y1828" s="20"/>
      <c r="Z1828" s="20"/>
      <c r="AA1828" s="20"/>
      <c r="BU1828" s="18"/>
    </row>
    <row r="1829" spans="24:73">
      <c r="X1829" s="20"/>
      <c r="Y1829" s="20"/>
      <c r="Z1829" s="20"/>
      <c r="AA1829" s="20"/>
      <c r="BU1829" s="18"/>
    </row>
    <row r="1830" spans="24:73">
      <c r="X1830" s="20"/>
      <c r="Y1830" s="20"/>
      <c r="Z1830" s="20"/>
      <c r="AA1830" s="20"/>
      <c r="BU1830" s="18"/>
    </row>
    <row r="1831" spans="24:73">
      <c r="X1831" s="20"/>
      <c r="Y1831" s="20"/>
      <c r="Z1831" s="20"/>
      <c r="AA1831" s="20"/>
      <c r="BU1831" s="18"/>
    </row>
    <row r="1832" spans="24:73">
      <c r="X1832" s="20"/>
      <c r="Y1832" s="20"/>
      <c r="Z1832" s="20"/>
      <c r="AA1832" s="20"/>
      <c r="BU1832" s="18"/>
    </row>
    <row r="1833" spans="24:73">
      <c r="X1833" s="20"/>
      <c r="Y1833" s="20"/>
      <c r="Z1833" s="20"/>
      <c r="AA1833" s="20"/>
      <c r="BU1833" s="18"/>
    </row>
    <row r="1834" spans="24:73">
      <c r="X1834" s="20"/>
      <c r="Y1834" s="20"/>
      <c r="Z1834" s="20"/>
      <c r="AA1834" s="20"/>
      <c r="BU1834" s="18"/>
    </row>
    <row r="1835" spans="24:73">
      <c r="X1835" s="20"/>
      <c r="Y1835" s="20"/>
      <c r="Z1835" s="20"/>
      <c r="AA1835" s="20"/>
      <c r="BU1835" s="18"/>
    </row>
    <row r="1836" spans="24:73">
      <c r="X1836" s="20"/>
      <c r="Y1836" s="20"/>
      <c r="Z1836" s="20"/>
      <c r="AA1836" s="20"/>
      <c r="BU1836" s="18"/>
    </row>
    <row r="1837" spans="24:73">
      <c r="X1837" s="20"/>
      <c r="Y1837" s="20"/>
      <c r="Z1837" s="20"/>
      <c r="AA1837" s="20"/>
      <c r="BU1837" s="18"/>
    </row>
    <row r="1838" spans="24:73">
      <c r="X1838" s="20"/>
      <c r="Y1838" s="20"/>
      <c r="Z1838" s="20"/>
      <c r="AA1838" s="20"/>
      <c r="BU1838" s="18"/>
    </row>
    <row r="1839" spans="24:73">
      <c r="X1839" s="20"/>
      <c r="Y1839" s="20"/>
      <c r="Z1839" s="20"/>
      <c r="AA1839" s="20"/>
      <c r="BU1839" s="18"/>
    </row>
    <row r="1840" spans="24:73">
      <c r="X1840" s="20"/>
      <c r="Y1840" s="20"/>
      <c r="Z1840" s="20"/>
      <c r="AA1840" s="20"/>
      <c r="BU1840" s="18"/>
    </row>
    <row r="1841" spans="24:73">
      <c r="X1841" s="20"/>
      <c r="Y1841" s="20"/>
      <c r="Z1841" s="20"/>
      <c r="AA1841" s="20"/>
      <c r="BU1841" s="18"/>
    </row>
    <row r="1842" spans="24:73">
      <c r="X1842" s="20"/>
      <c r="Y1842" s="20"/>
      <c r="Z1842" s="20"/>
      <c r="AA1842" s="20"/>
      <c r="BU1842" s="18"/>
    </row>
    <row r="1843" spans="24:73">
      <c r="X1843" s="20"/>
      <c r="Y1843" s="20"/>
      <c r="Z1843" s="20"/>
      <c r="AA1843" s="20"/>
      <c r="BU1843" s="18"/>
    </row>
    <row r="1844" spans="24:73">
      <c r="X1844" s="20"/>
      <c r="Y1844" s="20"/>
      <c r="Z1844" s="20"/>
      <c r="AA1844" s="20"/>
      <c r="BU1844" s="18"/>
    </row>
    <row r="1845" spans="24:73">
      <c r="X1845" s="20"/>
      <c r="Y1845" s="20"/>
      <c r="Z1845" s="20"/>
      <c r="AA1845" s="20"/>
      <c r="BU1845" s="18"/>
    </row>
    <row r="1846" spans="24:73">
      <c r="X1846" s="20"/>
      <c r="Y1846" s="20"/>
      <c r="Z1846" s="20"/>
      <c r="AA1846" s="20"/>
      <c r="BU1846" s="18"/>
    </row>
    <row r="1847" spans="24:73">
      <c r="X1847" s="20"/>
      <c r="Y1847" s="20"/>
      <c r="Z1847" s="20"/>
      <c r="AA1847" s="20"/>
      <c r="BU1847" s="18"/>
    </row>
    <row r="1848" spans="24:73">
      <c r="X1848" s="20"/>
      <c r="Y1848" s="20"/>
      <c r="Z1848" s="20"/>
      <c r="AA1848" s="20"/>
      <c r="BU1848" s="18"/>
    </row>
    <row r="1849" spans="24:73">
      <c r="X1849" s="20"/>
      <c r="Y1849" s="20"/>
      <c r="Z1849" s="20"/>
      <c r="AA1849" s="20"/>
      <c r="BU1849" s="18"/>
    </row>
    <row r="1850" spans="24:73">
      <c r="X1850" s="20"/>
      <c r="Y1850" s="20"/>
      <c r="Z1850" s="20"/>
      <c r="AA1850" s="20"/>
      <c r="BU1850" s="18"/>
    </row>
    <row r="1851" spans="24:73">
      <c r="X1851" s="20"/>
      <c r="Y1851" s="20"/>
      <c r="Z1851" s="20"/>
      <c r="AA1851" s="20"/>
      <c r="BU1851" s="18"/>
    </row>
    <row r="1852" spans="24:73">
      <c r="X1852" s="20"/>
      <c r="Y1852" s="20"/>
      <c r="Z1852" s="20"/>
      <c r="AA1852" s="20"/>
      <c r="BU1852" s="18"/>
    </row>
    <row r="1853" spans="24:73">
      <c r="X1853" s="20"/>
      <c r="Y1853" s="20"/>
      <c r="Z1853" s="20"/>
      <c r="AA1853" s="20"/>
      <c r="BU1853" s="18"/>
    </row>
    <row r="1854" spans="24:73">
      <c r="X1854" s="20"/>
      <c r="Y1854" s="20"/>
      <c r="Z1854" s="20"/>
      <c r="AA1854" s="20"/>
      <c r="BU1854" s="18"/>
    </row>
    <row r="1855" spans="24:73">
      <c r="X1855" s="20"/>
      <c r="Y1855" s="20"/>
      <c r="Z1855" s="20"/>
      <c r="AA1855" s="20"/>
      <c r="BU1855" s="18"/>
    </row>
    <row r="1856" spans="24:73">
      <c r="X1856" s="20"/>
      <c r="Y1856" s="20"/>
      <c r="Z1856" s="20"/>
      <c r="AA1856" s="20"/>
      <c r="BU1856" s="18"/>
    </row>
    <row r="1857" spans="24:73">
      <c r="X1857" s="20"/>
      <c r="Y1857" s="20"/>
      <c r="Z1857" s="20"/>
      <c r="AA1857" s="20"/>
      <c r="BU1857" s="18"/>
    </row>
    <row r="1858" spans="24:73">
      <c r="X1858" s="20"/>
      <c r="Y1858" s="20"/>
      <c r="Z1858" s="20"/>
      <c r="AA1858" s="20"/>
      <c r="BU1858" s="18"/>
    </row>
    <row r="1859" spans="24:73">
      <c r="X1859" s="20"/>
      <c r="Y1859" s="20"/>
      <c r="Z1859" s="20"/>
      <c r="AA1859" s="20"/>
      <c r="BU1859" s="18"/>
    </row>
    <row r="1860" spans="24:73">
      <c r="X1860" s="20"/>
      <c r="Y1860" s="20"/>
      <c r="Z1860" s="20"/>
      <c r="AA1860" s="20"/>
      <c r="BU1860" s="18"/>
    </row>
    <row r="1861" spans="24:73">
      <c r="X1861" s="20"/>
      <c r="Y1861" s="20"/>
      <c r="Z1861" s="20"/>
      <c r="AA1861" s="20"/>
      <c r="BU1861" s="18"/>
    </row>
    <row r="1862" spans="24:73">
      <c r="X1862" s="20"/>
      <c r="Y1862" s="20"/>
      <c r="Z1862" s="20"/>
      <c r="AA1862" s="20"/>
      <c r="BU1862" s="18"/>
    </row>
    <row r="1863" spans="24:73">
      <c r="X1863" s="20"/>
      <c r="Y1863" s="20"/>
      <c r="Z1863" s="20"/>
      <c r="AA1863" s="20"/>
      <c r="BU1863" s="18"/>
    </row>
    <row r="1864" spans="24:73">
      <c r="X1864" s="20"/>
      <c r="Y1864" s="20"/>
      <c r="Z1864" s="20"/>
      <c r="AA1864" s="20"/>
      <c r="BU1864" s="18"/>
    </row>
    <row r="1865" spans="24:73">
      <c r="X1865" s="20"/>
      <c r="Y1865" s="20"/>
      <c r="Z1865" s="20"/>
      <c r="AA1865" s="20"/>
      <c r="BU1865" s="18"/>
    </row>
    <row r="1866" spans="24:73">
      <c r="X1866" s="20"/>
      <c r="Y1866" s="20"/>
      <c r="Z1866" s="20"/>
      <c r="AA1866" s="20"/>
      <c r="BU1866" s="18"/>
    </row>
    <row r="1867" spans="24:73">
      <c r="X1867" s="20"/>
      <c r="Y1867" s="20"/>
      <c r="Z1867" s="20"/>
      <c r="AA1867" s="20"/>
      <c r="BU1867" s="18"/>
    </row>
    <row r="1868" spans="24:73">
      <c r="X1868" s="20"/>
      <c r="Y1868" s="20"/>
      <c r="Z1868" s="20"/>
      <c r="AA1868" s="20"/>
      <c r="BU1868" s="18"/>
    </row>
    <row r="1869" spans="24:73">
      <c r="X1869" s="20"/>
      <c r="Y1869" s="20"/>
      <c r="Z1869" s="20"/>
      <c r="AA1869" s="20"/>
      <c r="BU1869" s="18"/>
    </row>
    <row r="1870" spans="24:73">
      <c r="X1870" s="20"/>
      <c r="Y1870" s="20"/>
      <c r="Z1870" s="20"/>
      <c r="AA1870" s="20"/>
      <c r="BU1870" s="18"/>
    </row>
    <row r="1871" spans="24:73">
      <c r="X1871" s="20"/>
      <c r="Y1871" s="20"/>
      <c r="Z1871" s="20"/>
      <c r="AA1871" s="20"/>
      <c r="BU1871" s="18"/>
    </row>
    <row r="1872" spans="24:73">
      <c r="X1872" s="20"/>
      <c r="Y1872" s="20"/>
      <c r="Z1872" s="20"/>
      <c r="AA1872" s="20"/>
      <c r="BU1872" s="18"/>
    </row>
    <row r="1873" spans="24:73">
      <c r="X1873" s="20"/>
      <c r="Y1873" s="20"/>
      <c r="Z1873" s="20"/>
      <c r="AA1873" s="20"/>
      <c r="BU1873" s="18"/>
    </row>
    <row r="1874" spans="24:73">
      <c r="X1874" s="20"/>
      <c r="Y1874" s="20"/>
      <c r="Z1874" s="20"/>
      <c r="AA1874" s="20"/>
      <c r="BU1874" s="18"/>
    </row>
    <row r="1875" spans="24:73">
      <c r="X1875" s="20"/>
      <c r="Y1875" s="20"/>
      <c r="Z1875" s="20"/>
      <c r="AA1875" s="20"/>
      <c r="BU1875" s="18"/>
    </row>
    <row r="1876" spans="24:73">
      <c r="X1876" s="20"/>
      <c r="Y1876" s="20"/>
      <c r="Z1876" s="20"/>
      <c r="AA1876" s="20"/>
      <c r="BU1876" s="18"/>
    </row>
    <row r="1877" spans="24:73">
      <c r="X1877" s="20"/>
      <c r="Y1877" s="20"/>
      <c r="Z1877" s="20"/>
      <c r="AA1877" s="20"/>
      <c r="BU1877" s="18"/>
    </row>
    <row r="1878" spans="24:73">
      <c r="X1878" s="20"/>
      <c r="Y1878" s="20"/>
      <c r="Z1878" s="20"/>
      <c r="AA1878" s="20"/>
      <c r="BU1878" s="18"/>
    </row>
    <row r="1879" spans="24:73">
      <c r="X1879" s="20"/>
      <c r="Y1879" s="20"/>
      <c r="Z1879" s="20"/>
      <c r="AA1879" s="20"/>
      <c r="BU1879" s="18"/>
    </row>
    <row r="1880" spans="24:73">
      <c r="X1880" s="20"/>
      <c r="Y1880" s="20"/>
      <c r="Z1880" s="20"/>
      <c r="AA1880" s="20"/>
      <c r="BU1880" s="18"/>
    </row>
    <row r="1881" spans="24:73">
      <c r="X1881" s="20"/>
      <c r="Y1881" s="20"/>
      <c r="Z1881" s="20"/>
      <c r="AA1881" s="20"/>
      <c r="BU1881" s="18"/>
    </row>
    <row r="1882" spans="24:73">
      <c r="X1882" s="20"/>
      <c r="Y1882" s="20"/>
      <c r="Z1882" s="20"/>
      <c r="AA1882" s="20"/>
      <c r="BU1882" s="18"/>
    </row>
    <row r="1883" spans="24:73">
      <c r="X1883" s="20"/>
      <c r="Y1883" s="20"/>
      <c r="Z1883" s="20"/>
      <c r="AA1883" s="20"/>
      <c r="BU1883" s="18"/>
    </row>
    <row r="1884" spans="24:73">
      <c r="X1884" s="20"/>
      <c r="Y1884" s="20"/>
      <c r="Z1884" s="20"/>
      <c r="AA1884" s="20"/>
      <c r="BU1884" s="18"/>
    </row>
    <row r="1885" spans="24:73">
      <c r="X1885" s="20"/>
      <c r="Y1885" s="20"/>
      <c r="Z1885" s="20"/>
      <c r="AA1885" s="20"/>
      <c r="BU1885" s="18"/>
    </row>
    <row r="1886" spans="24:73">
      <c r="X1886" s="20"/>
      <c r="Y1886" s="20"/>
      <c r="Z1886" s="20"/>
      <c r="AA1886" s="20"/>
      <c r="BU1886" s="18"/>
    </row>
    <row r="1887" spans="24:73">
      <c r="X1887" s="20"/>
      <c r="Y1887" s="20"/>
      <c r="Z1887" s="20"/>
      <c r="AA1887" s="20"/>
      <c r="BU1887" s="18"/>
    </row>
    <row r="1888" spans="24:73">
      <c r="X1888" s="20"/>
      <c r="Y1888" s="20"/>
      <c r="Z1888" s="20"/>
      <c r="AA1888" s="20"/>
      <c r="BU1888" s="18"/>
    </row>
    <row r="1889" spans="24:73">
      <c r="X1889" s="20"/>
      <c r="Y1889" s="20"/>
      <c r="Z1889" s="20"/>
      <c r="AA1889" s="20"/>
      <c r="BU1889" s="18"/>
    </row>
    <row r="1890" spans="24:73">
      <c r="X1890" s="20"/>
      <c r="Y1890" s="20"/>
      <c r="Z1890" s="20"/>
      <c r="AA1890" s="20"/>
      <c r="BU1890" s="18"/>
    </row>
    <row r="1891" spans="24:73">
      <c r="X1891" s="20"/>
      <c r="Y1891" s="20"/>
      <c r="Z1891" s="20"/>
      <c r="AA1891" s="20"/>
      <c r="BU1891" s="18"/>
    </row>
    <row r="1892" spans="24:73">
      <c r="X1892" s="20"/>
      <c r="Y1892" s="20"/>
      <c r="Z1892" s="20"/>
      <c r="AA1892" s="20"/>
      <c r="BU1892" s="18"/>
    </row>
    <row r="1893" spans="24:73">
      <c r="X1893" s="20"/>
      <c r="Y1893" s="20"/>
      <c r="Z1893" s="20"/>
      <c r="AA1893" s="20"/>
      <c r="BU1893" s="18"/>
    </row>
    <row r="1894" spans="24:73">
      <c r="X1894" s="20"/>
      <c r="Y1894" s="20"/>
      <c r="Z1894" s="20"/>
      <c r="AA1894" s="20"/>
      <c r="BU1894" s="18"/>
    </row>
    <row r="1895" spans="24:73">
      <c r="X1895" s="20"/>
      <c r="Y1895" s="20"/>
      <c r="Z1895" s="20"/>
      <c r="AA1895" s="20"/>
      <c r="BU1895" s="18"/>
    </row>
    <row r="1896" spans="24:73">
      <c r="X1896" s="20"/>
      <c r="Y1896" s="20"/>
      <c r="Z1896" s="20"/>
      <c r="AA1896" s="20"/>
      <c r="BU1896" s="18"/>
    </row>
    <row r="1897" spans="24:73">
      <c r="X1897" s="20"/>
      <c r="Y1897" s="20"/>
      <c r="Z1897" s="20"/>
      <c r="AA1897" s="20"/>
      <c r="BU1897" s="18"/>
    </row>
    <row r="1898" spans="24:73">
      <c r="X1898" s="20"/>
      <c r="Y1898" s="20"/>
      <c r="Z1898" s="20"/>
      <c r="AA1898" s="20"/>
      <c r="BU1898" s="18"/>
    </row>
    <row r="1899" spans="24:73">
      <c r="X1899" s="20"/>
      <c r="Y1899" s="20"/>
      <c r="Z1899" s="20"/>
      <c r="AA1899" s="20"/>
      <c r="BU1899" s="18"/>
    </row>
    <row r="1900" spans="24:73">
      <c r="X1900" s="20"/>
      <c r="Y1900" s="20"/>
      <c r="Z1900" s="20"/>
      <c r="AA1900" s="20"/>
      <c r="BU1900" s="18"/>
    </row>
    <row r="1901" spans="24:73">
      <c r="X1901" s="20"/>
      <c r="Y1901" s="20"/>
      <c r="Z1901" s="20"/>
      <c r="AA1901" s="20"/>
      <c r="BU1901" s="18"/>
    </row>
    <row r="1902" spans="24:73">
      <c r="X1902" s="20"/>
      <c r="Y1902" s="20"/>
      <c r="Z1902" s="20"/>
      <c r="AA1902" s="20"/>
      <c r="BU1902" s="18"/>
    </row>
    <row r="1903" spans="24:73">
      <c r="X1903" s="20"/>
      <c r="Y1903" s="20"/>
      <c r="Z1903" s="20"/>
      <c r="AA1903" s="20"/>
      <c r="BU1903" s="18"/>
    </row>
    <row r="1904" spans="24:73">
      <c r="X1904" s="20"/>
      <c r="Y1904" s="20"/>
      <c r="Z1904" s="20"/>
      <c r="AA1904" s="20"/>
      <c r="BU1904" s="18"/>
    </row>
    <row r="1905" spans="24:73">
      <c r="X1905" s="20"/>
      <c r="Y1905" s="20"/>
      <c r="Z1905" s="20"/>
      <c r="AA1905" s="20"/>
      <c r="BU1905" s="18"/>
    </row>
    <row r="1906" spans="24:73">
      <c r="X1906" s="20"/>
      <c r="Y1906" s="20"/>
      <c r="Z1906" s="20"/>
      <c r="AA1906" s="20"/>
      <c r="BU1906" s="18"/>
    </row>
    <row r="1907" spans="24:73">
      <c r="X1907" s="20"/>
      <c r="Y1907" s="20"/>
      <c r="Z1907" s="20"/>
      <c r="AA1907" s="20"/>
      <c r="BU1907" s="18"/>
    </row>
    <row r="1908" spans="24:73">
      <c r="X1908" s="20"/>
      <c r="Y1908" s="20"/>
      <c r="Z1908" s="20"/>
      <c r="AA1908" s="20"/>
      <c r="BU1908" s="18"/>
    </row>
    <row r="1909" spans="24:73">
      <c r="X1909" s="20"/>
      <c r="Y1909" s="20"/>
      <c r="Z1909" s="20"/>
      <c r="AA1909" s="20"/>
      <c r="BU1909" s="18"/>
    </row>
    <row r="1910" spans="24:73">
      <c r="X1910" s="20"/>
      <c r="Y1910" s="20"/>
      <c r="Z1910" s="20"/>
      <c r="AA1910" s="20"/>
      <c r="BU1910" s="18"/>
    </row>
    <row r="1911" spans="24:73">
      <c r="X1911" s="20"/>
      <c r="Y1911" s="20"/>
      <c r="Z1911" s="20"/>
      <c r="AA1911" s="20"/>
      <c r="BU1911" s="18"/>
    </row>
    <row r="1912" spans="24:73">
      <c r="X1912" s="20"/>
      <c r="Y1912" s="20"/>
      <c r="Z1912" s="20"/>
      <c r="AA1912" s="20"/>
      <c r="BU1912" s="18"/>
    </row>
    <row r="1913" spans="24:73">
      <c r="X1913" s="20"/>
      <c r="Y1913" s="20"/>
      <c r="Z1913" s="20"/>
      <c r="AA1913" s="20"/>
      <c r="BU1913" s="18"/>
    </row>
    <row r="1914" spans="24:73">
      <c r="X1914" s="20"/>
      <c r="Y1914" s="20"/>
      <c r="Z1914" s="20"/>
      <c r="AA1914" s="20"/>
      <c r="BU1914" s="18"/>
    </row>
    <row r="1915" spans="24:73">
      <c r="X1915" s="20"/>
      <c r="Y1915" s="20"/>
      <c r="Z1915" s="20"/>
      <c r="AA1915" s="20"/>
      <c r="BU1915" s="18"/>
    </row>
    <row r="1916" spans="24:73">
      <c r="X1916" s="20"/>
      <c r="Y1916" s="20"/>
      <c r="Z1916" s="20"/>
      <c r="AA1916" s="20"/>
      <c r="BU1916" s="18"/>
    </row>
    <row r="1917" spans="24:73">
      <c r="X1917" s="20"/>
      <c r="Y1917" s="20"/>
      <c r="Z1917" s="20"/>
      <c r="AA1917" s="20"/>
      <c r="BU1917" s="18"/>
    </row>
    <row r="1918" spans="24:73">
      <c r="X1918" s="20"/>
      <c r="Y1918" s="20"/>
      <c r="Z1918" s="20"/>
      <c r="AA1918" s="20"/>
      <c r="BU1918" s="18"/>
    </row>
    <row r="1919" spans="24:73">
      <c r="X1919" s="20"/>
      <c r="Y1919" s="20"/>
      <c r="Z1919" s="20"/>
      <c r="AA1919" s="20"/>
      <c r="BU1919" s="18"/>
    </row>
    <row r="1920" spans="24:73">
      <c r="X1920" s="20"/>
      <c r="Y1920" s="20"/>
      <c r="Z1920" s="20"/>
      <c r="AA1920" s="20"/>
      <c r="BU1920" s="18"/>
    </row>
    <row r="1921" spans="24:73">
      <c r="X1921" s="20"/>
      <c r="Y1921" s="20"/>
      <c r="Z1921" s="20"/>
      <c r="AA1921" s="20"/>
      <c r="BU1921" s="18"/>
    </row>
    <row r="1922" spans="24:73">
      <c r="X1922" s="20"/>
      <c r="Y1922" s="20"/>
      <c r="Z1922" s="20"/>
      <c r="AA1922" s="20"/>
      <c r="BU1922" s="18"/>
    </row>
    <row r="1923" spans="24:73">
      <c r="X1923" s="20"/>
      <c r="Y1923" s="20"/>
      <c r="Z1923" s="20"/>
      <c r="AA1923" s="20"/>
      <c r="BU1923" s="18"/>
    </row>
    <row r="1924" spans="24:73">
      <c r="X1924" s="20"/>
      <c r="Y1924" s="20"/>
      <c r="Z1924" s="20"/>
      <c r="AA1924" s="20"/>
      <c r="BU1924" s="18"/>
    </row>
    <row r="1925" spans="24:73">
      <c r="X1925" s="20"/>
      <c r="Y1925" s="20"/>
      <c r="Z1925" s="20"/>
      <c r="AA1925" s="20"/>
      <c r="BU1925" s="18"/>
    </row>
    <row r="1926" spans="24:73">
      <c r="X1926" s="20"/>
      <c r="Y1926" s="20"/>
      <c r="Z1926" s="20"/>
      <c r="AA1926" s="20"/>
      <c r="BU1926" s="18"/>
    </row>
    <row r="1927" spans="24:73">
      <c r="X1927" s="20"/>
      <c r="Y1927" s="20"/>
      <c r="Z1927" s="20"/>
      <c r="AA1927" s="20"/>
      <c r="BU1927" s="18"/>
    </row>
    <row r="1928" spans="24:73">
      <c r="X1928" s="20"/>
      <c r="Y1928" s="20"/>
      <c r="Z1928" s="20"/>
      <c r="AA1928" s="20"/>
      <c r="BU1928" s="18"/>
    </row>
    <row r="1929" spans="24:73">
      <c r="X1929" s="20"/>
      <c r="Y1929" s="20"/>
      <c r="Z1929" s="20"/>
      <c r="AA1929" s="20"/>
      <c r="BU1929" s="18"/>
    </row>
    <row r="1930" spans="24:73">
      <c r="X1930" s="20"/>
      <c r="Y1930" s="20"/>
      <c r="Z1930" s="20"/>
      <c r="AA1930" s="20"/>
      <c r="BU1930" s="18"/>
    </row>
    <row r="1931" spans="24:73">
      <c r="X1931" s="20"/>
      <c r="Y1931" s="20"/>
      <c r="Z1931" s="20"/>
      <c r="AA1931" s="20"/>
      <c r="BU1931" s="18"/>
    </row>
    <row r="1932" spans="24:73">
      <c r="X1932" s="20"/>
      <c r="Y1932" s="20"/>
      <c r="Z1932" s="20"/>
      <c r="AA1932" s="20"/>
      <c r="BU1932" s="18"/>
    </row>
    <row r="1933" spans="24:73">
      <c r="X1933" s="20"/>
      <c r="Y1933" s="20"/>
      <c r="Z1933" s="20"/>
      <c r="AA1933" s="20"/>
      <c r="BU1933" s="18"/>
    </row>
    <row r="1934" spans="24:73">
      <c r="X1934" s="20"/>
      <c r="Y1934" s="20"/>
      <c r="Z1934" s="20"/>
      <c r="AA1934" s="20"/>
      <c r="BU1934" s="18"/>
    </row>
    <row r="1935" spans="24:73">
      <c r="X1935" s="20"/>
      <c r="Y1935" s="20"/>
      <c r="Z1935" s="20"/>
      <c r="AA1935" s="20"/>
      <c r="BU1935" s="18"/>
    </row>
    <row r="1936" spans="24:73">
      <c r="X1936" s="20"/>
      <c r="Y1936" s="20"/>
      <c r="Z1936" s="20"/>
      <c r="AA1936" s="20"/>
      <c r="BU1936" s="18"/>
    </row>
    <row r="1937" spans="24:73">
      <c r="X1937" s="20"/>
      <c r="Y1937" s="20"/>
      <c r="Z1937" s="20"/>
      <c r="AA1937" s="20"/>
      <c r="BU1937" s="18"/>
    </row>
    <row r="1938" spans="24:73">
      <c r="X1938" s="20"/>
      <c r="Y1938" s="20"/>
      <c r="Z1938" s="20"/>
      <c r="AA1938" s="20"/>
      <c r="BU1938" s="18"/>
    </row>
    <row r="1939" spans="24:73">
      <c r="X1939" s="20"/>
      <c r="Y1939" s="20"/>
      <c r="Z1939" s="20"/>
      <c r="AA1939" s="20"/>
      <c r="BU1939" s="18"/>
    </row>
    <row r="1940" spans="24:73">
      <c r="X1940" s="20"/>
      <c r="Y1940" s="20"/>
      <c r="Z1940" s="20"/>
      <c r="AA1940" s="20"/>
      <c r="BU1940" s="18"/>
    </row>
    <row r="1941" spans="24:73">
      <c r="X1941" s="20"/>
      <c r="Y1941" s="20"/>
      <c r="Z1941" s="20"/>
      <c r="AA1941" s="20"/>
      <c r="BU1941" s="18"/>
    </row>
    <row r="1942" spans="24:73">
      <c r="X1942" s="20"/>
      <c r="Y1942" s="20"/>
      <c r="Z1942" s="20"/>
      <c r="AA1942" s="20"/>
      <c r="BU1942" s="18"/>
    </row>
    <row r="1943" spans="24:73">
      <c r="X1943" s="20"/>
      <c r="Y1943" s="20"/>
      <c r="Z1943" s="20"/>
      <c r="AA1943" s="20"/>
      <c r="BU1943" s="18"/>
    </row>
    <row r="1944" spans="24:73">
      <c r="X1944" s="20"/>
      <c r="Y1944" s="20"/>
      <c r="Z1944" s="20"/>
      <c r="AA1944" s="20"/>
      <c r="BU1944" s="18"/>
    </row>
    <row r="1945" spans="24:73">
      <c r="X1945" s="20"/>
      <c r="Y1945" s="20"/>
      <c r="Z1945" s="20"/>
      <c r="AA1945" s="20"/>
      <c r="BU1945" s="18"/>
    </row>
    <row r="1946" spans="24:73">
      <c r="X1946" s="20"/>
      <c r="Y1946" s="20"/>
      <c r="Z1946" s="20"/>
      <c r="AA1946" s="20"/>
      <c r="BU1946" s="18"/>
    </row>
    <row r="1947" spans="24:73">
      <c r="X1947" s="20"/>
      <c r="Y1947" s="20"/>
      <c r="Z1947" s="20"/>
      <c r="AA1947" s="20"/>
      <c r="BU1947" s="18"/>
    </row>
    <row r="1948" spans="24:73">
      <c r="X1948" s="20"/>
      <c r="Y1948" s="20"/>
      <c r="Z1948" s="20"/>
      <c r="AA1948" s="20"/>
      <c r="BU1948" s="18"/>
    </row>
    <row r="1949" spans="24:73">
      <c r="X1949" s="20"/>
      <c r="Y1949" s="20"/>
      <c r="Z1949" s="20"/>
      <c r="AA1949" s="20"/>
      <c r="BU1949" s="18"/>
    </row>
    <row r="1950" spans="24:73">
      <c r="X1950" s="20"/>
      <c r="Y1950" s="20"/>
      <c r="Z1950" s="20"/>
      <c r="AA1950" s="20"/>
      <c r="BU1950" s="18"/>
    </row>
    <row r="1951" spans="24:73">
      <c r="X1951" s="20"/>
      <c r="Y1951" s="20"/>
      <c r="Z1951" s="20"/>
      <c r="AA1951" s="20"/>
      <c r="BU1951" s="18"/>
    </row>
    <row r="1952" spans="24:73">
      <c r="X1952" s="20"/>
      <c r="Y1952" s="20"/>
      <c r="Z1952" s="20"/>
      <c r="AA1952" s="20"/>
      <c r="BU1952" s="18"/>
    </row>
    <row r="1953" spans="24:73">
      <c r="X1953" s="20"/>
      <c r="Y1953" s="20"/>
      <c r="Z1953" s="20"/>
      <c r="AA1953" s="20"/>
      <c r="BU1953" s="18"/>
    </row>
    <row r="1954" spans="24:73">
      <c r="X1954" s="20"/>
      <c r="Y1954" s="20"/>
      <c r="Z1954" s="20"/>
      <c r="AA1954" s="20"/>
      <c r="BU1954" s="18"/>
    </row>
    <row r="1955" spans="24:73">
      <c r="X1955" s="20"/>
      <c r="Y1955" s="20"/>
      <c r="Z1955" s="20"/>
      <c r="AA1955" s="20"/>
      <c r="BU1955" s="18"/>
    </row>
    <row r="1956" spans="24:73">
      <c r="X1956" s="20"/>
      <c r="Y1956" s="20"/>
      <c r="Z1956" s="20"/>
      <c r="AA1956" s="20"/>
      <c r="BU1956" s="18"/>
    </row>
    <row r="1957" spans="24:73">
      <c r="X1957" s="20"/>
      <c r="Y1957" s="20"/>
      <c r="Z1957" s="20"/>
      <c r="AA1957" s="20"/>
      <c r="BU1957" s="18"/>
    </row>
    <row r="1958" spans="24:73">
      <c r="X1958" s="20"/>
      <c r="Y1958" s="20"/>
      <c r="Z1958" s="20"/>
      <c r="AA1958" s="20"/>
      <c r="BU1958" s="18"/>
    </row>
    <row r="1959" spans="24:73">
      <c r="X1959" s="20"/>
      <c r="Y1959" s="20"/>
      <c r="Z1959" s="20"/>
      <c r="AA1959" s="20"/>
      <c r="BU1959" s="18"/>
    </row>
    <row r="1960" spans="24:73">
      <c r="X1960" s="20"/>
      <c r="Y1960" s="20"/>
      <c r="Z1960" s="20"/>
      <c r="AA1960" s="20"/>
      <c r="BU1960" s="18"/>
    </row>
    <row r="1961" spans="24:73">
      <c r="X1961" s="20"/>
      <c r="Y1961" s="20"/>
      <c r="Z1961" s="20"/>
      <c r="AA1961" s="20"/>
      <c r="BU1961" s="18"/>
    </row>
    <row r="1962" spans="24:73">
      <c r="X1962" s="20"/>
      <c r="Y1962" s="20"/>
      <c r="Z1962" s="20"/>
      <c r="AA1962" s="20"/>
      <c r="BU1962" s="18"/>
    </row>
    <row r="1963" spans="24:73">
      <c r="X1963" s="20"/>
      <c r="Y1963" s="20"/>
      <c r="Z1963" s="20"/>
      <c r="AA1963" s="20"/>
      <c r="BU1963" s="18"/>
    </row>
    <row r="1964" spans="24:73">
      <c r="X1964" s="20"/>
      <c r="Y1964" s="20"/>
      <c r="Z1964" s="20"/>
      <c r="AA1964" s="20"/>
      <c r="BU1964" s="18"/>
    </row>
    <row r="1965" spans="24:73">
      <c r="X1965" s="20"/>
      <c r="Y1965" s="20"/>
      <c r="Z1965" s="20"/>
      <c r="AA1965" s="20"/>
      <c r="BU1965" s="18"/>
    </row>
    <row r="1966" spans="24:73">
      <c r="X1966" s="20"/>
      <c r="Y1966" s="20"/>
      <c r="Z1966" s="20"/>
      <c r="AA1966" s="20"/>
      <c r="BU1966" s="18"/>
    </row>
    <row r="1967" spans="24:73">
      <c r="X1967" s="20"/>
      <c r="Y1967" s="20"/>
      <c r="Z1967" s="20"/>
      <c r="AA1967" s="20"/>
      <c r="BU1967" s="18"/>
    </row>
    <row r="1968" spans="24:73">
      <c r="X1968" s="20"/>
      <c r="Y1968" s="20"/>
      <c r="Z1968" s="20"/>
      <c r="AA1968" s="20"/>
      <c r="BU1968" s="18"/>
    </row>
    <row r="1969" spans="24:73">
      <c r="X1969" s="20"/>
      <c r="Y1969" s="20"/>
      <c r="Z1969" s="20"/>
      <c r="AA1969" s="20"/>
      <c r="BU1969" s="18"/>
    </row>
    <row r="1970" spans="24:73">
      <c r="X1970" s="20"/>
      <c r="Y1970" s="20"/>
      <c r="Z1970" s="20"/>
      <c r="AA1970" s="20"/>
      <c r="BU1970" s="18"/>
    </row>
    <row r="1971" spans="24:73">
      <c r="X1971" s="20"/>
      <c r="Y1971" s="20"/>
      <c r="Z1971" s="20"/>
      <c r="AA1971" s="20"/>
      <c r="BU1971" s="18"/>
    </row>
    <row r="1972" spans="24:73">
      <c r="X1972" s="20"/>
      <c r="Y1972" s="20"/>
      <c r="Z1972" s="20"/>
      <c r="AA1972" s="20"/>
      <c r="BU1972" s="18"/>
    </row>
    <row r="1973" spans="24:73">
      <c r="X1973" s="20"/>
      <c r="Y1973" s="20"/>
      <c r="Z1973" s="20"/>
      <c r="AA1973" s="20"/>
      <c r="BU1973" s="18"/>
    </row>
    <row r="1974" spans="24:73">
      <c r="X1974" s="20"/>
      <c r="Y1974" s="20"/>
      <c r="Z1974" s="20"/>
      <c r="AA1974" s="20"/>
      <c r="BU1974" s="18"/>
    </row>
    <row r="1975" spans="24:73">
      <c r="X1975" s="20"/>
      <c r="Y1975" s="20"/>
      <c r="Z1975" s="20"/>
      <c r="AA1975" s="20"/>
      <c r="BU1975" s="18"/>
    </row>
    <row r="1976" spans="24:73">
      <c r="X1976" s="20"/>
      <c r="Y1976" s="20"/>
      <c r="Z1976" s="20"/>
      <c r="AA1976" s="20"/>
      <c r="BU1976" s="18"/>
    </row>
    <row r="1977" spans="24:73">
      <c r="X1977" s="20"/>
      <c r="Y1977" s="20"/>
      <c r="Z1977" s="20"/>
      <c r="AA1977" s="20"/>
      <c r="BU1977" s="18"/>
    </row>
    <row r="1978" spans="24:73">
      <c r="X1978" s="20"/>
      <c r="Y1978" s="20"/>
      <c r="Z1978" s="20"/>
      <c r="AA1978" s="20"/>
      <c r="BU1978" s="18"/>
    </row>
    <row r="1979" spans="24:73">
      <c r="X1979" s="20"/>
      <c r="Y1979" s="20"/>
      <c r="Z1979" s="20"/>
      <c r="AA1979" s="20"/>
      <c r="BU1979" s="18"/>
    </row>
    <row r="1980" spans="24:73">
      <c r="X1980" s="20"/>
      <c r="Y1980" s="20"/>
      <c r="Z1980" s="20"/>
      <c r="AA1980" s="20"/>
      <c r="BU1980" s="18"/>
    </row>
    <row r="1981" spans="24:73">
      <c r="X1981" s="20"/>
      <c r="Y1981" s="20"/>
      <c r="Z1981" s="20"/>
      <c r="AA1981" s="20"/>
      <c r="BU1981" s="18"/>
    </row>
    <row r="1982" spans="24:73">
      <c r="X1982" s="20"/>
      <c r="Y1982" s="20"/>
      <c r="Z1982" s="20"/>
      <c r="AA1982" s="20"/>
      <c r="BU1982" s="18"/>
    </row>
    <row r="1983" spans="24:73">
      <c r="X1983" s="20"/>
      <c r="Y1983" s="20"/>
      <c r="Z1983" s="20"/>
      <c r="AA1983" s="20"/>
      <c r="BU1983" s="18"/>
    </row>
    <row r="1984" spans="24:73">
      <c r="X1984" s="20"/>
      <c r="Y1984" s="20"/>
      <c r="Z1984" s="20"/>
      <c r="AA1984" s="20"/>
      <c r="BU1984" s="18"/>
    </row>
    <row r="1985" spans="24:73">
      <c r="X1985" s="20"/>
      <c r="Y1985" s="20"/>
      <c r="Z1985" s="20"/>
      <c r="AA1985" s="20"/>
      <c r="BU1985" s="18"/>
    </row>
    <row r="1986" spans="24:73">
      <c r="X1986" s="20"/>
      <c r="Y1986" s="20"/>
      <c r="Z1986" s="20"/>
      <c r="AA1986" s="20"/>
      <c r="BU1986" s="18"/>
    </row>
    <row r="1987" spans="24:73">
      <c r="X1987" s="20"/>
      <c r="Y1987" s="20"/>
      <c r="Z1987" s="20"/>
      <c r="AA1987" s="20"/>
      <c r="BU1987" s="18"/>
    </row>
    <row r="1988" spans="24:73">
      <c r="X1988" s="20"/>
      <c r="Y1988" s="20"/>
      <c r="Z1988" s="20"/>
      <c r="AA1988" s="20"/>
      <c r="BU1988" s="18"/>
    </row>
    <row r="1989" spans="24:73">
      <c r="X1989" s="20"/>
      <c r="Y1989" s="20"/>
      <c r="Z1989" s="20"/>
      <c r="AA1989" s="20"/>
      <c r="BU1989" s="18"/>
    </row>
    <row r="1990" spans="24:73">
      <c r="X1990" s="20"/>
      <c r="Y1990" s="20"/>
      <c r="Z1990" s="20"/>
      <c r="AA1990" s="20"/>
      <c r="BU1990" s="18"/>
    </row>
    <row r="1991" spans="24:73">
      <c r="X1991" s="20"/>
      <c r="Y1991" s="20"/>
      <c r="Z1991" s="20"/>
      <c r="AA1991" s="20"/>
      <c r="BU1991" s="18"/>
    </row>
    <row r="1992" spans="24:73">
      <c r="X1992" s="20"/>
      <c r="Y1992" s="20"/>
      <c r="Z1992" s="20"/>
      <c r="AA1992" s="20"/>
      <c r="BU1992" s="18"/>
    </row>
    <row r="1993" spans="24:73">
      <c r="X1993" s="20"/>
      <c r="Y1993" s="20"/>
      <c r="Z1993" s="20"/>
      <c r="AA1993" s="20"/>
      <c r="BU1993" s="18"/>
    </row>
    <row r="1994" spans="24:73">
      <c r="X1994" s="20"/>
      <c r="Y1994" s="20"/>
      <c r="Z1994" s="20"/>
      <c r="AA1994" s="20"/>
      <c r="BU1994" s="18"/>
    </row>
    <row r="1995" spans="24:73">
      <c r="X1995" s="20"/>
      <c r="Y1995" s="20"/>
      <c r="Z1995" s="20"/>
      <c r="AA1995" s="20"/>
      <c r="BU1995" s="18"/>
    </row>
    <row r="1996" spans="24:73">
      <c r="X1996" s="20"/>
      <c r="Y1996" s="20"/>
      <c r="Z1996" s="20"/>
      <c r="AA1996" s="20"/>
      <c r="BU1996" s="18"/>
    </row>
    <row r="1997" spans="24:73">
      <c r="X1997" s="20"/>
      <c r="Y1997" s="20"/>
      <c r="Z1997" s="20"/>
      <c r="AA1997" s="20"/>
      <c r="BU1997" s="18"/>
    </row>
    <row r="1998" spans="24:73">
      <c r="X1998" s="20"/>
      <c r="Y1998" s="20"/>
      <c r="Z1998" s="20"/>
      <c r="AA1998" s="20"/>
      <c r="BU1998" s="18"/>
    </row>
    <row r="1999" spans="24:73">
      <c r="X1999" s="20"/>
      <c r="Y1999" s="20"/>
      <c r="Z1999" s="20"/>
      <c r="AA1999" s="20"/>
      <c r="BU1999" s="18"/>
    </row>
    <row r="2000" spans="24:73">
      <c r="X2000" s="20"/>
      <c r="Y2000" s="20"/>
      <c r="Z2000" s="20"/>
      <c r="AA2000" s="20"/>
      <c r="BU2000" s="18"/>
    </row>
    <row r="2001" spans="24:73">
      <c r="X2001" s="20"/>
      <c r="Y2001" s="20"/>
      <c r="Z2001" s="20"/>
      <c r="AA2001" s="20"/>
      <c r="BU2001" s="18"/>
    </row>
    <row r="2002" spans="24:73">
      <c r="X2002" s="20"/>
      <c r="Y2002" s="20"/>
      <c r="Z2002" s="20"/>
      <c r="AA2002" s="20"/>
      <c r="BU2002" s="18"/>
    </row>
    <row r="2003" spans="24:73">
      <c r="X2003" s="20"/>
      <c r="Y2003" s="20"/>
      <c r="Z2003" s="20"/>
      <c r="AA2003" s="20"/>
      <c r="BU2003" s="18"/>
    </row>
    <row r="2004" spans="24:73">
      <c r="X2004" s="20"/>
      <c r="Y2004" s="20"/>
      <c r="Z2004" s="20"/>
      <c r="AA2004" s="20"/>
      <c r="BU2004" s="18"/>
    </row>
    <row r="2005" spans="24:73">
      <c r="X2005" s="20"/>
      <c r="Y2005" s="20"/>
      <c r="Z2005" s="20"/>
      <c r="AA2005" s="20"/>
      <c r="BU2005" s="18"/>
    </row>
    <row r="2006" spans="24:73">
      <c r="X2006" s="20"/>
      <c r="Y2006" s="20"/>
      <c r="Z2006" s="20"/>
      <c r="AA2006" s="20"/>
      <c r="BU2006" s="18"/>
    </row>
    <row r="2007" spans="24:73">
      <c r="X2007" s="20"/>
      <c r="Y2007" s="20"/>
      <c r="Z2007" s="20"/>
      <c r="AA2007" s="20"/>
      <c r="BU2007" s="18"/>
    </row>
    <row r="2008" spans="24:73">
      <c r="X2008" s="20"/>
      <c r="Y2008" s="20"/>
      <c r="Z2008" s="20"/>
      <c r="AA2008" s="20"/>
      <c r="BU2008" s="18"/>
    </row>
    <row r="2009" spans="24:73">
      <c r="X2009" s="20"/>
      <c r="Y2009" s="20"/>
      <c r="Z2009" s="20"/>
      <c r="AA2009" s="20"/>
      <c r="BU2009" s="18"/>
    </row>
    <row r="2010" spans="24:73">
      <c r="X2010" s="20"/>
      <c r="Y2010" s="20"/>
      <c r="Z2010" s="20"/>
      <c r="AA2010" s="20"/>
      <c r="BU2010" s="18"/>
    </row>
    <row r="2011" spans="24:73">
      <c r="X2011" s="20"/>
      <c r="Y2011" s="20"/>
      <c r="Z2011" s="20"/>
      <c r="AA2011" s="20"/>
      <c r="BU2011" s="18"/>
    </row>
    <row r="2012" spans="24:73">
      <c r="X2012" s="20"/>
      <c r="Y2012" s="20"/>
      <c r="Z2012" s="20"/>
      <c r="AA2012" s="20"/>
      <c r="BU2012" s="18"/>
    </row>
    <row r="2013" spans="24:73">
      <c r="X2013" s="20"/>
      <c r="Y2013" s="20"/>
      <c r="Z2013" s="20"/>
      <c r="AA2013" s="20"/>
      <c r="BU2013" s="18"/>
    </row>
    <row r="2014" spans="24:73">
      <c r="X2014" s="20"/>
      <c r="Y2014" s="20"/>
      <c r="Z2014" s="20"/>
      <c r="AA2014" s="20"/>
      <c r="BU2014" s="18"/>
    </row>
    <row r="2015" spans="24:73">
      <c r="X2015" s="20"/>
      <c r="Y2015" s="20"/>
      <c r="Z2015" s="20"/>
      <c r="AA2015" s="20"/>
      <c r="BU2015" s="18"/>
    </row>
    <row r="2016" spans="24:73">
      <c r="X2016" s="20"/>
      <c r="Y2016" s="20"/>
      <c r="Z2016" s="20"/>
      <c r="AA2016" s="20"/>
      <c r="BU2016" s="18"/>
    </row>
    <row r="2017" spans="24:73">
      <c r="X2017" s="20"/>
      <c r="Y2017" s="20"/>
      <c r="Z2017" s="20"/>
      <c r="AA2017" s="20"/>
      <c r="BU2017" s="18"/>
    </row>
    <row r="2018" spans="24:73">
      <c r="X2018" s="20"/>
      <c r="Y2018" s="20"/>
      <c r="Z2018" s="20"/>
      <c r="AA2018" s="20"/>
      <c r="BU2018" s="18"/>
    </row>
    <row r="2019" spans="24:73">
      <c r="X2019" s="20"/>
      <c r="Y2019" s="20"/>
      <c r="Z2019" s="20"/>
      <c r="AA2019" s="20"/>
      <c r="BU2019" s="18"/>
    </row>
    <row r="2020" spans="24:73">
      <c r="X2020" s="20"/>
      <c r="Y2020" s="20"/>
      <c r="Z2020" s="20"/>
      <c r="AA2020" s="20"/>
      <c r="BU2020" s="18"/>
    </row>
    <row r="2021" spans="24:73">
      <c r="X2021" s="20"/>
      <c r="Y2021" s="20"/>
      <c r="Z2021" s="20"/>
      <c r="AA2021" s="20"/>
      <c r="BU2021" s="18"/>
    </row>
    <row r="2022" spans="24:73">
      <c r="X2022" s="20"/>
      <c r="Y2022" s="20"/>
      <c r="Z2022" s="20"/>
      <c r="AA2022" s="20"/>
      <c r="BU2022" s="18"/>
    </row>
    <row r="2023" spans="24:73">
      <c r="X2023" s="20"/>
      <c r="Y2023" s="20"/>
      <c r="Z2023" s="20"/>
      <c r="AA2023" s="20"/>
      <c r="BU2023" s="18"/>
    </row>
    <row r="2024" spans="24:73">
      <c r="X2024" s="20"/>
      <c r="Y2024" s="20"/>
      <c r="Z2024" s="20"/>
      <c r="AA2024" s="20"/>
      <c r="BU2024" s="18"/>
    </row>
    <row r="2025" spans="24:73">
      <c r="X2025" s="20"/>
      <c r="Y2025" s="20"/>
      <c r="Z2025" s="20"/>
      <c r="AA2025" s="20"/>
      <c r="BU2025" s="18"/>
    </row>
    <row r="2026" spans="24:73">
      <c r="X2026" s="20"/>
      <c r="Y2026" s="20"/>
      <c r="Z2026" s="20"/>
      <c r="AA2026" s="20"/>
      <c r="BU2026" s="18"/>
    </row>
    <row r="2027" spans="24:73">
      <c r="X2027" s="20"/>
      <c r="Y2027" s="20"/>
      <c r="Z2027" s="20"/>
      <c r="AA2027" s="20"/>
      <c r="BU2027" s="18"/>
    </row>
    <row r="2028" spans="24:73">
      <c r="X2028" s="20"/>
      <c r="Y2028" s="20"/>
      <c r="Z2028" s="20"/>
      <c r="AA2028" s="20"/>
      <c r="BU2028" s="18"/>
    </row>
    <row r="2029" spans="24:73">
      <c r="X2029" s="20"/>
      <c r="Y2029" s="20"/>
      <c r="Z2029" s="20"/>
      <c r="AA2029" s="20"/>
      <c r="BU2029" s="18"/>
    </row>
    <row r="2030" spans="24:73">
      <c r="X2030" s="20"/>
      <c r="Y2030" s="20"/>
      <c r="Z2030" s="20"/>
      <c r="AA2030" s="20"/>
      <c r="BU2030" s="18"/>
    </row>
    <row r="2031" spans="24:73">
      <c r="X2031" s="20"/>
      <c r="Y2031" s="20"/>
      <c r="Z2031" s="20"/>
      <c r="AA2031" s="20"/>
      <c r="BU2031" s="18"/>
    </row>
    <row r="2032" spans="24:73">
      <c r="X2032" s="20"/>
      <c r="Y2032" s="20"/>
      <c r="Z2032" s="20"/>
      <c r="AA2032" s="20"/>
      <c r="BU2032" s="18"/>
    </row>
    <row r="2033" spans="24:73">
      <c r="X2033" s="20"/>
      <c r="Y2033" s="20"/>
      <c r="Z2033" s="20"/>
      <c r="AA2033" s="20"/>
      <c r="BU2033" s="18"/>
    </row>
    <row r="2034" spans="24:73">
      <c r="X2034" s="20"/>
      <c r="Y2034" s="20"/>
      <c r="Z2034" s="20"/>
      <c r="AA2034" s="20"/>
      <c r="BU2034" s="18"/>
    </row>
    <row r="2035" spans="24:73">
      <c r="X2035" s="20"/>
      <c r="Y2035" s="20"/>
      <c r="Z2035" s="20"/>
      <c r="AA2035" s="20"/>
      <c r="BU2035" s="18"/>
    </row>
    <row r="2036" spans="24:73">
      <c r="X2036" s="20"/>
      <c r="Y2036" s="20"/>
      <c r="Z2036" s="20"/>
      <c r="AA2036" s="20"/>
      <c r="BU2036" s="18"/>
    </row>
    <row r="2037" spans="24:73">
      <c r="X2037" s="20"/>
      <c r="Y2037" s="20"/>
      <c r="Z2037" s="20"/>
      <c r="AA2037" s="20"/>
      <c r="BU2037" s="18"/>
    </row>
    <row r="2038" spans="24:73">
      <c r="X2038" s="20"/>
      <c r="Y2038" s="20"/>
      <c r="Z2038" s="20"/>
      <c r="AA2038" s="20"/>
      <c r="BU2038" s="18"/>
    </row>
    <row r="2039" spans="24:73">
      <c r="X2039" s="20"/>
      <c r="Y2039" s="20"/>
      <c r="Z2039" s="20"/>
      <c r="AA2039" s="20"/>
      <c r="BU2039" s="18"/>
    </row>
    <row r="2040" spans="24:73">
      <c r="X2040" s="20"/>
      <c r="Y2040" s="20"/>
      <c r="Z2040" s="20"/>
      <c r="AA2040" s="20"/>
      <c r="BU2040" s="18"/>
    </row>
    <row r="2041" spans="24:73">
      <c r="X2041" s="20"/>
      <c r="Y2041" s="20"/>
      <c r="Z2041" s="20"/>
      <c r="AA2041" s="20"/>
      <c r="BU2041" s="18"/>
    </row>
    <row r="2042" spans="24:73">
      <c r="X2042" s="20"/>
      <c r="Y2042" s="20"/>
      <c r="Z2042" s="20"/>
      <c r="AA2042" s="20"/>
      <c r="BU2042" s="18"/>
    </row>
    <row r="2043" spans="24:73">
      <c r="X2043" s="20"/>
      <c r="Y2043" s="20"/>
      <c r="Z2043" s="20"/>
      <c r="AA2043" s="20"/>
      <c r="BU2043" s="18"/>
    </row>
    <row r="2044" spans="24:73">
      <c r="X2044" s="20"/>
      <c r="Y2044" s="20"/>
      <c r="Z2044" s="20"/>
      <c r="AA2044" s="20"/>
      <c r="BU2044" s="18"/>
    </row>
    <row r="2045" spans="24:73">
      <c r="X2045" s="20"/>
      <c r="Y2045" s="20"/>
      <c r="Z2045" s="20"/>
      <c r="AA2045" s="20"/>
      <c r="BU2045" s="18"/>
    </row>
    <row r="2046" spans="24:73">
      <c r="X2046" s="20"/>
      <c r="Y2046" s="20"/>
      <c r="Z2046" s="20"/>
      <c r="AA2046" s="20"/>
      <c r="BU2046" s="18"/>
    </row>
    <row r="2047" spans="24:73">
      <c r="X2047" s="20"/>
      <c r="Y2047" s="20"/>
      <c r="Z2047" s="20"/>
      <c r="AA2047" s="20"/>
      <c r="BU2047" s="18"/>
    </row>
    <row r="2048" spans="24:73">
      <c r="X2048" s="20"/>
      <c r="Y2048" s="20"/>
      <c r="Z2048" s="20"/>
      <c r="AA2048" s="20"/>
      <c r="BU2048" s="18"/>
    </row>
    <row r="2049" spans="24:73">
      <c r="X2049" s="20"/>
      <c r="Y2049" s="20"/>
      <c r="Z2049" s="20"/>
      <c r="AA2049" s="20"/>
      <c r="BU2049" s="18"/>
    </row>
    <row r="2050" spans="24:73">
      <c r="X2050" s="20"/>
      <c r="Y2050" s="20"/>
      <c r="Z2050" s="20"/>
      <c r="AA2050" s="20"/>
      <c r="BU2050" s="18"/>
    </row>
    <row r="2051" spans="24:73">
      <c r="X2051" s="20"/>
      <c r="Y2051" s="20"/>
      <c r="Z2051" s="20"/>
      <c r="AA2051" s="20"/>
      <c r="BU2051" s="18"/>
    </row>
    <row r="2052" spans="24:73">
      <c r="X2052" s="20"/>
      <c r="Y2052" s="20"/>
      <c r="Z2052" s="20"/>
      <c r="AA2052" s="20"/>
      <c r="BU2052" s="18"/>
    </row>
    <row r="2053" spans="24:73">
      <c r="X2053" s="20"/>
      <c r="Y2053" s="20"/>
      <c r="Z2053" s="20"/>
      <c r="AA2053" s="20"/>
      <c r="BU2053" s="18"/>
    </row>
    <row r="2054" spans="24:73">
      <c r="X2054" s="20"/>
      <c r="Y2054" s="20"/>
      <c r="Z2054" s="20"/>
      <c r="AA2054" s="20"/>
      <c r="BU2054" s="18"/>
    </row>
    <row r="2055" spans="24:73">
      <c r="X2055" s="20"/>
      <c r="Y2055" s="20"/>
      <c r="Z2055" s="20"/>
      <c r="AA2055" s="20"/>
      <c r="BU2055" s="18"/>
    </row>
    <row r="2056" spans="24:73">
      <c r="X2056" s="20"/>
      <c r="Y2056" s="20"/>
      <c r="Z2056" s="20"/>
      <c r="AA2056" s="20"/>
      <c r="BU2056" s="18"/>
    </row>
    <row r="2057" spans="24:73">
      <c r="X2057" s="20"/>
      <c r="Y2057" s="20"/>
      <c r="Z2057" s="20"/>
      <c r="AA2057" s="20"/>
      <c r="BU2057" s="18"/>
    </row>
    <row r="2058" spans="24:73">
      <c r="X2058" s="20"/>
      <c r="Y2058" s="20"/>
      <c r="Z2058" s="20"/>
      <c r="AA2058" s="20"/>
      <c r="BU2058" s="18"/>
    </row>
    <row r="2059" spans="24:73">
      <c r="X2059" s="20"/>
      <c r="Y2059" s="20"/>
      <c r="Z2059" s="20"/>
      <c r="AA2059" s="20"/>
      <c r="BU2059" s="18"/>
    </row>
    <row r="2060" spans="24:73">
      <c r="X2060" s="20"/>
      <c r="Y2060" s="20"/>
      <c r="Z2060" s="20"/>
      <c r="AA2060" s="20"/>
      <c r="BU2060" s="18"/>
    </row>
    <row r="2061" spans="24:73">
      <c r="X2061" s="20"/>
      <c r="Y2061" s="20"/>
      <c r="Z2061" s="20"/>
      <c r="AA2061" s="20"/>
      <c r="BU2061" s="18"/>
    </row>
    <row r="2062" spans="24:73">
      <c r="X2062" s="20"/>
      <c r="Y2062" s="20"/>
      <c r="Z2062" s="20"/>
      <c r="AA2062" s="20"/>
      <c r="BU2062" s="18"/>
    </row>
    <row r="2063" spans="24:73">
      <c r="X2063" s="20"/>
      <c r="Y2063" s="20"/>
      <c r="Z2063" s="20"/>
      <c r="AA2063" s="20"/>
      <c r="BU2063" s="18"/>
    </row>
    <row r="2064" spans="24:73">
      <c r="X2064" s="20"/>
      <c r="Y2064" s="20"/>
      <c r="Z2064" s="20"/>
      <c r="AA2064" s="20"/>
      <c r="BU2064" s="18"/>
    </row>
    <row r="2065" spans="24:73">
      <c r="X2065" s="20"/>
      <c r="Y2065" s="20"/>
      <c r="Z2065" s="20"/>
      <c r="AA2065" s="20"/>
      <c r="BU2065" s="18"/>
    </row>
    <row r="2066" spans="24:73">
      <c r="X2066" s="20"/>
      <c r="Y2066" s="20"/>
      <c r="Z2066" s="20"/>
      <c r="AA2066" s="20"/>
      <c r="BU2066" s="18"/>
    </row>
    <row r="2067" spans="24:73">
      <c r="X2067" s="20"/>
      <c r="Y2067" s="20"/>
      <c r="Z2067" s="20"/>
      <c r="AA2067" s="20"/>
      <c r="BU2067" s="18"/>
    </row>
    <row r="2068" spans="24:73">
      <c r="X2068" s="20"/>
      <c r="Y2068" s="20"/>
      <c r="Z2068" s="20"/>
      <c r="AA2068" s="20"/>
      <c r="BU2068" s="18"/>
    </row>
    <row r="2069" spans="24:73">
      <c r="X2069" s="20"/>
      <c r="Y2069" s="20"/>
      <c r="Z2069" s="20"/>
      <c r="AA2069" s="20"/>
      <c r="BU2069" s="18"/>
    </row>
    <row r="2070" spans="24:73">
      <c r="X2070" s="20"/>
      <c r="Y2070" s="20"/>
      <c r="Z2070" s="20"/>
      <c r="AA2070" s="20"/>
      <c r="BU2070" s="18"/>
    </row>
    <row r="2071" spans="24:73">
      <c r="X2071" s="20"/>
      <c r="Y2071" s="20"/>
      <c r="Z2071" s="20"/>
      <c r="AA2071" s="20"/>
      <c r="BU2071" s="18"/>
    </row>
    <row r="2072" spans="24:73">
      <c r="X2072" s="20"/>
      <c r="Y2072" s="20"/>
      <c r="Z2072" s="20"/>
      <c r="AA2072" s="20"/>
      <c r="BU2072" s="18"/>
    </row>
    <row r="2073" spans="24:73">
      <c r="X2073" s="20"/>
      <c r="Y2073" s="20"/>
      <c r="Z2073" s="20"/>
      <c r="AA2073" s="20"/>
      <c r="BU2073" s="18"/>
    </row>
    <row r="2074" spans="24:73">
      <c r="X2074" s="20"/>
      <c r="Y2074" s="20"/>
      <c r="Z2074" s="20"/>
      <c r="AA2074" s="20"/>
      <c r="BU2074" s="18"/>
    </row>
    <row r="2075" spans="24:73">
      <c r="X2075" s="20"/>
      <c r="Y2075" s="20"/>
      <c r="Z2075" s="20"/>
      <c r="AA2075" s="20"/>
      <c r="BU2075" s="18"/>
    </row>
    <row r="2076" spans="24:73">
      <c r="X2076" s="20"/>
      <c r="Y2076" s="20"/>
      <c r="Z2076" s="20"/>
      <c r="AA2076" s="20"/>
      <c r="BU2076" s="18"/>
    </row>
    <row r="2077" spans="24:73">
      <c r="X2077" s="20"/>
      <c r="Y2077" s="20"/>
      <c r="Z2077" s="20"/>
      <c r="AA2077" s="20"/>
      <c r="BU2077" s="18"/>
    </row>
    <row r="2078" spans="24:73">
      <c r="X2078" s="20"/>
      <c r="Y2078" s="20"/>
      <c r="Z2078" s="20"/>
      <c r="AA2078" s="20"/>
      <c r="BU2078" s="18"/>
    </row>
    <row r="2079" spans="24:73">
      <c r="X2079" s="20"/>
      <c r="Y2079" s="20"/>
      <c r="Z2079" s="20"/>
      <c r="AA2079" s="20"/>
      <c r="BU2079" s="18"/>
    </row>
    <row r="2080" spans="24:73">
      <c r="X2080" s="20"/>
      <c r="Y2080" s="20"/>
      <c r="Z2080" s="20"/>
      <c r="AA2080" s="20"/>
      <c r="BU2080" s="18"/>
    </row>
    <row r="2081" spans="24:73">
      <c r="X2081" s="20"/>
      <c r="Y2081" s="20"/>
      <c r="Z2081" s="20"/>
      <c r="AA2081" s="20"/>
      <c r="BU2081" s="18"/>
    </row>
    <row r="2082" spans="24:73">
      <c r="X2082" s="20"/>
      <c r="Y2082" s="20"/>
      <c r="Z2082" s="20"/>
      <c r="AA2082" s="20"/>
      <c r="BU2082" s="18"/>
    </row>
    <row r="2083" spans="24:73">
      <c r="X2083" s="20"/>
      <c r="Y2083" s="20"/>
      <c r="Z2083" s="20"/>
      <c r="AA2083" s="20"/>
      <c r="BU2083" s="18"/>
    </row>
    <row r="2084" spans="24:73">
      <c r="X2084" s="20"/>
      <c r="Y2084" s="20"/>
      <c r="Z2084" s="20"/>
      <c r="AA2084" s="20"/>
      <c r="BU2084" s="18"/>
    </row>
    <row r="2085" spans="24:73">
      <c r="X2085" s="20"/>
      <c r="Y2085" s="20"/>
      <c r="Z2085" s="20"/>
      <c r="AA2085" s="20"/>
      <c r="BU2085" s="18"/>
    </row>
    <row r="2086" spans="24:73">
      <c r="X2086" s="20"/>
      <c r="Y2086" s="20"/>
      <c r="Z2086" s="20"/>
      <c r="AA2086" s="20"/>
      <c r="BU2086" s="18"/>
    </row>
    <row r="2087" spans="24:73">
      <c r="X2087" s="20"/>
      <c r="Y2087" s="20"/>
      <c r="Z2087" s="20"/>
      <c r="AA2087" s="20"/>
      <c r="BU2087" s="18"/>
    </row>
    <row r="2088" spans="24:73">
      <c r="X2088" s="20"/>
      <c r="Y2088" s="20"/>
      <c r="Z2088" s="20"/>
      <c r="AA2088" s="20"/>
      <c r="BU2088" s="18"/>
    </row>
    <row r="2089" spans="24:73">
      <c r="X2089" s="20"/>
      <c r="Y2089" s="20"/>
      <c r="Z2089" s="20"/>
      <c r="AA2089" s="20"/>
      <c r="BU2089" s="18"/>
    </row>
    <row r="2090" spans="24:73">
      <c r="X2090" s="20"/>
      <c r="Y2090" s="20"/>
      <c r="Z2090" s="20"/>
      <c r="AA2090" s="20"/>
      <c r="BU2090" s="18"/>
    </row>
    <row r="2091" spans="24:73">
      <c r="X2091" s="20"/>
      <c r="Y2091" s="20"/>
      <c r="Z2091" s="20"/>
      <c r="AA2091" s="20"/>
      <c r="BU2091" s="18"/>
    </row>
    <row r="2092" spans="24:73">
      <c r="X2092" s="20"/>
      <c r="Y2092" s="20"/>
      <c r="Z2092" s="20"/>
      <c r="AA2092" s="20"/>
      <c r="BU2092" s="18"/>
    </row>
    <row r="2093" spans="24:73">
      <c r="X2093" s="20"/>
      <c r="Y2093" s="20"/>
      <c r="Z2093" s="20"/>
      <c r="AA2093" s="20"/>
      <c r="BU2093" s="18"/>
    </row>
    <row r="2094" spans="24:73">
      <c r="X2094" s="20"/>
      <c r="Y2094" s="20"/>
      <c r="Z2094" s="20"/>
      <c r="AA2094" s="20"/>
      <c r="BU2094" s="18"/>
    </row>
    <row r="2095" spans="24:73">
      <c r="X2095" s="20"/>
      <c r="Y2095" s="20"/>
      <c r="Z2095" s="20"/>
      <c r="AA2095" s="20"/>
      <c r="BU2095" s="18"/>
    </row>
    <row r="2096" spans="24:73">
      <c r="X2096" s="20"/>
      <c r="Y2096" s="20"/>
      <c r="Z2096" s="20"/>
      <c r="AA2096" s="20"/>
      <c r="BU2096" s="18"/>
    </row>
    <row r="2097" spans="24:73">
      <c r="X2097" s="20"/>
      <c r="Y2097" s="20"/>
      <c r="Z2097" s="20"/>
      <c r="AA2097" s="20"/>
      <c r="BU2097" s="18"/>
    </row>
    <row r="2098" spans="24:73">
      <c r="X2098" s="20"/>
      <c r="Y2098" s="20"/>
      <c r="Z2098" s="20"/>
      <c r="AA2098" s="20"/>
      <c r="BU2098" s="18"/>
    </row>
    <row r="2099" spans="24:73">
      <c r="X2099" s="20"/>
      <c r="Y2099" s="20"/>
      <c r="Z2099" s="20"/>
      <c r="AA2099" s="20"/>
      <c r="BU2099" s="18"/>
    </row>
    <row r="2100" spans="24:73">
      <c r="X2100" s="20"/>
      <c r="Y2100" s="20"/>
      <c r="Z2100" s="20"/>
      <c r="AA2100" s="20"/>
      <c r="BU2100" s="18"/>
    </row>
    <row r="2101" spans="24:73">
      <c r="X2101" s="20"/>
      <c r="Y2101" s="20"/>
      <c r="Z2101" s="20"/>
      <c r="AA2101" s="20"/>
      <c r="BU2101" s="18"/>
    </row>
    <row r="2102" spans="24:73">
      <c r="X2102" s="20"/>
      <c r="Y2102" s="20"/>
      <c r="Z2102" s="20"/>
      <c r="AA2102" s="20"/>
      <c r="BU2102" s="18"/>
    </row>
    <row r="2103" spans="24:73">
      <c r="X2103" s="20"/>
      <c r="Y2103" s="20"/>
      <c r="Z2103" s="20"/>
      <c r="AA2103" s="20"/>
      <c r="BU2103" s="18"/>
    </row>
    <row r="2104" spans="24:73">
      <c r="X2104" s="20"/>
      <c r="Y2104" s="20"/>
      <c r="Z2104" s="20"/>
      <c r="AA2104" s="20"/>
      <c r="BU2104" s="18"/>
    </row>
    <row r="2105" spans="24:73">
      <c r="X2105" s="20"/>
      <c r="Y2105" s="20"/>
      <c r="Z2105" s="20"/>
      <c r="AA2105" s="20"/>
      <c r="BU2105" s="18"/>
    </row>
    <row r="2106" spans="24:73">
      <c r="X2106" s="20"/>
      <c r="Y2106" s="20"/>
      <c r="Z2106" s="20"/>
      <c r="AA2106" s="20"/>
      <c r="BU2106" s="18"/>
    </row>
    <row r="2107" spans="24:73">
      <c r="X2107" s="20"/>
      <c r="Y2107" s="20"/>
      <c r="Z2107" s="20"/>
      <c r="AA2107" s="20"/>
      <c r="BU2107" s="18"/>
    </row>
    <row r="2108" spans="24:73">
      <c r="X2108" s="20"/>
      <c r="Y2108" s="20"/>
      <c r="Z2108" s="20"/>
      <c r="AA2108" s="20"/>
      <c r="BU2108" s="18"/>
    </row>
    <row r="2109" spans="24:73">
      <c r="X2109" s="20"/>
      <c r="Y2109" s="20"/>
      <c r="Z2109" s="20"/>
      <c r="AA2109" s="20"/>
      <c r="BU2109" s="18"/>
    </row>
    <row r="2110" spans="24:73">
      <c r="X2110" s="20"/>
      <c r="Y2110" s="20"/>
      <c r="Z2110" s="20"/>
      <c r="AA2110" s="20"/>
      <c r="BU2110" s="18"/>
    </row>
    <row r="2111" spans="24:73">
      <c r="X2111" s="20"/>
      <c r="Y2111" s="20"/>
      <c r="Z2111" s="20"/>
      <c r="AA2111" s="20"/>
      <c r="BU2111" s="18"/>
    </row>
    <row r="2112" spans="24:73">
      <c r="X2112" s="20"/>
      <c r="Y2112" s="20"/>
      <c r="Z2112" s="20"/>
      <c r="AA2112" s="20"/>
      <c r="BU2112" s="18"/>
    </row>
    <row r="2113" spans="24:73">
      <c r="X2113" s="20"/>
      <c r="Y2113" s="20"/>
      <c r="Z2113" s="20"/>
      <c r="AA2113" s="20"/>
      <c r="BU2113" s="18"/>
    </row>
    <row r="2114" spans="24:73">
      <c r="X2114" s="20"/>
      <c r="Y2114" s="20"/>
      <c r="Z2114" s="20"/>
      <c r="AA2114" s="20"/>
      <c r="BU2114" s="18"/>
    </row>
    <row r="2115" spans="24:73">
      <c r="X2115" s="20"/>
      <c r="Y2115" s="20"/>
      <c r="Z2115" s="20"/>
      <c r="AA2115" s="20"/>
      <c r="BU2115" s="18"/>
    </row>
    <row r="2116" spans="24:73">
      <c r="X2116" s="20"/>
      <c r="Y2116" s="20"/>
      <c r="Z2116" s="20"/>
      <c r="AA2116" s="20"/>
      <c r="BU2116" s="18"/>
    </row>
    <row r="2117" spans="24:73">
      <c r="X2117" s="20"/>
      <c r="Y2117" s="20"/>
      <c r="Z2117" s="20"/>
      <c r="AA2117" s="20"/>
      <c r="BU2117" s="18"/>
    </row>
    <row r="2118" spans="24:73">
      <c r="X2118" s="20"/>
      <c r="Y2118" s="20"/>
      <c r="Z2118" s="20"/>
      <c r="AA2118" s="20"/>
      <c r="BU2118" s="18"/>
    </row>
    <row r="2119" spans="24:73">
      <c r="X2119" s="20"/>
      <c r="Y2119" s="20"/>
      <c r="Z2119" s="20"/>
      <c r="AA2119" s="20"/>
      <c r="BU2119" s="18"/>
    </row>
    <row r="2120" spans="24:73">
      <c r="X2120" s="20"/>
      <c r="Y2120" s="20"/>
      <c r="Z2120" s="20"/>
      <c r="AA2120" s="20"/>
      <c r="BU2120" s="18"/>
    </row>
    <row r="2121" spans="24:73">
      <c r="X2121" s="20"/>
      <c r="Y2121" s="20"/>
      <c r="Z2121" s="20"/>
      <c r="AA2121" s="20"/>
      <c r="BU2121" s="18"/>
    </row>
    <row r="2122" spans="24:73">
      <c r="X2122" s="20"/>
      <c r="Y2122" s="20"/>
      <c r="Z2122" s="20"/>
      <c r="AA2122" s="20"/>
      <c r="BU2122" s="18"/>
    </row>
    <row r="2123" spans="24:73">
      <c r="X2123" s="20"/>
      <c r="Y2123" s="20"/>
      <c r="Z2123" s="20"/>
      <c r="AA2123" s="20"/>
      <c r="BU2123" s="18"/>
    </row>
    <row r="2124" spans="24:73">
      <c r="X2124" s="20"/>
      <c r="Y2124" s="20"/>
      <c r="Z2124" s="20"/>
      <c r="AA2124" s="20"/>
      <c r="BU2124" s="18"/>
    </row>
    <row r="2125" spans="24:73">
      <c r="X2125" s="20"/>
      <c r="Y2125" s="20"/>
      <c r="Z2125" s="20"/>
      <c r="AA2125" s="20"/>
      <c r="BU2125" s="18"/>
    </row>
    <row r="2126" spans="24:73">
      <c r="X2126" s="20"/>
      <c r="Y2126" s="20"/>
      <c r="Z2126" s="20"/>
      <c r="AA2126" s="20"/>
      <c r="BU2126" s="18"/>
    </row>
    <row r="2127" spans="24:73">
      <c r="X2127" s="20"/>
      <c r="Y2127" s="20"/>
      <c r="Z2127" s="20"/>
      <c r="AA2127" s="20"/>
      <c r="BU2127" s="18"/>
    </row>
    <row r="2128" spans="24:73">
      <c r="X2128" s="20"/>
      <c r="Y2128" s="20"/>
      <c r="Z2128" s="20"/>
      <c r="AA2128" s="20"/>
      <c r="BU2128" s="18"/>
    </row>
    <row r="2129" spans="24:73">
      <c r="X2129" s="20"/>
      <c r="Y2129" s="20"/>
      <c r="Z2129" s="20"/>
      <c r="AA2129" s="20"/>
      <c r="BU2129" s="18"/>
    </row>
    <row r="2130" spans="24:73">
      <c r="X2130" s="20"/>
      <c r="Y2130" s="20"/>
      <c r="Z2130" s="20"/>
      <c r="AA2130" s="20"/>
      <c r="BU2130" s="18"/>
    </row>
    <row r="2131" spans="24:73">
      <c r="X2131" s="20"/>
      <c r="Y2131" s="20"/>
      <c r="Z2131" s="20"/>
      <c r="AA2131" s="20"/>
      <c r="BU2131" s="18"/>
    </row>
    <row r="2132" spans="24:73">
      <c r="X2132" s="20"/>
      <c r="Y2132" s="20"/>
      <c r="Z2132" s="20"/>
      <c r="AA2132" s="20"/>
      <c r="BU2132" s="18"/>
    </row>
    <row r="2133" spans="24:73">
      <c r="X2133" s="20"/>
      <c r="Y2133" s="20"/>
      <c r="Z2133" s="20"/>
      <c r="AA2133" s="20"/>
      <c r="BU2133" s="18"/>
    </row>
    <row r="2134" spans="24:73">
      <c r="X2134" s="20"/>
      <c r="Y2134" s="20"/>
      <c r="Z2134" s="20"/>
      <c r="AA2134" s="20"/>
      <c r="BU2134" s="18"/>
    </row>
    <row r="2135" spans="24:73">
      <c r="X2135" s="20"/>
      <c r="Y2135" s="20"/>
      <c r="Z2135" s="20"/>
      <c r="AA2135" s="20"/>
      <c r="BU2135" s="18"/>
    </row>
    <row r="2136" spans="24:73">
      <c r="X2136" s="20"/>
      <c r="Y2136" s="20"/>
      <c r="Z2136" s="20"/>
      <c r="AA2136" s="20"/>
      <c r="BU2136" s="18"/>
    </row>
    <row r="2137" spans="24:73">
      <c r="X2137" s="20"/>
      <c r="Y2137" s="20"/>
      <c r="Z2137" s="20"/>
      <c r="AA2137" s="20"/>
      <c r="BU2137" s="18"/>
    </row>
    <row r="2138" spans="24:73">
      <c r="X2138" s="20"/>
      <c r="Y2138" s="20"/>
      <c r="Z2138" s="20"/>
      <c r="AA2138" s="20"/>
      <c r="BU2138" s="18"/>
    </row>
    <row r="2139" spans="24:73">
      <c r="X2139" s="20"/>
      <c r="Y2139" s="20"/>
      <c r="Z2139" s="20"/>
      <c r="AA2139" s="20"/>
      <c r="BU2139" s="18"/>
    </row>
    <row r="2140" spans="24:73">
      <c r="X2140" s="20"/>
      <c r="Y2140" s="20"/>
      <c r="Z2140" s="20"/>
      <c r="AA2140" s="20"/>
      <c r="BU2140" s="18"/>
    </row>
    <row r="2141" spans="24:73">
      <c r="X2141" s="20"/>
      <c r="Y2141" s="20"/>
      <c r="Z2141" s="20"/>
      <c r="AA2141" s="20"/>
      <c r="BU2141" s="18"/>
    </row>
    <row r="2142" spans="24:73">
      <c r="X2142" s="20"/>
      <c r="Y2142" s="20"/>
      <c r="Z2142" s="20"/>
      <c r="AA2142" s="20"/>
      <c r="BU2142" s="18"/>
    </row>
    <row r="2143" spans="24:73">
      <c r="X2143" s="20"/>
      <c r="Y2143" s="20"/>
      <c r="Z2143" s="20"/>
      <c r="AA2143" s="20"/>
      <c r="BU2143" s="18"/>
    </row>
    <row r="2144" spans="24:73">
      <c r="X2144" s="20"/>
      <c r="Y2144" s="20"/>
      <c r="Z2144" s="20"/>
      <c r="AA2144" s="20"/>
      <c r="BU2144" s="18"/>
    </row>
    <row r="2145" spans="24:73">
      <c r="X2145" s="20"/>
      <c r="Y2145" s="20"/>
      <c r="Z2145" s="20"/>
      <c r="AA2145" s="20"/>
      <c r="BU2145" s="18"/>
    </row>
    <row r="2146" spans="24:73">
      <c r="X2146" s="20"/>
      <c r="Y2146" s="20"/>
      <c r="Z2146" s="20"/>
      <c r="AA2146" s="20"/>
      <c r="BU2146" s="18"/>
    </row>
    <row r="2147" spans="24:73">
      <c r="X2147" s="20"/>
      <c r="Y2147" s="20"/>
      <c r="Z2147" s="20"/>
      <c r="AA2147" s="20"/>
      <c r="BU2147" s="18"/>
    </row>
    <row r="2148" spans="24:73">
      <c r="X2148" s="20"/>
      <c r="Y2148" s="20"/>
      <c r="Z2148" s="20"/>
      <c r="AA2148" s="20"/>
      <c r="BU2148" s="18"/>
    </row>
    <row r="2149" spans="24:73">
      <c r="X2149" s="20"/>
      <c r="Y2149" s="20"/>
      <c r="Z2149" s="20"/>
      <c r="AA2149" s="20"/>
      <c r="BU2149" s="18"/>
    </row>
    <row r="2150" spans="24:73">
      <c r="X2150" s="20"/>
      <c r="Y2150" s="20"/>
      <c r="Z2150" s="20"/>
      <c r="AA2150" s="20"/>
      <c r="BU2150" s="18"/>
    </row>
    <row r="2151" spans="24:73">
      <c r="X2151" s="20"/>
      <c r="Y2151" s="20"/>
      <c r="Z2151" s="20"/>
      <c r="AA2151" s="20"/>
      <c r="BU2151" s="18"/>
    </row>
    <row r="2152" spans="24:73">
      <c r="X2152" s="20"/>
      <c r="Y2152" s="20"/>
      <c r="Z2152" s="20"/>
      <c r="AA2152" s="20"/>
      <c r="BU2152" s="18"/>
    </row>
    <row r="2153" spans="24:73">
      <c r="X2153" s="20"/>
      <c r="Y2153" s="20"/>
      <c r="Z2153" s="20"/>
      <c r="AA2153" s="20"/>
      <c r="BU2153" s="18"/>
    </row>
    <row r="2154" spans="24:73">
      <c r="X2154" s="20"/>
      <c r="Y2154" s="20"/>
      <c r="Z2154" s="20"/>
      <c r="AA2154" s="20"/>
      <c r="BU2154" s="18"/>
    </row>
    <row r="2155" spans="24:73">
      <c r="X2155" s="20"/>
      <c r="Y2155" s="20"/>
      <c r="Z2155" s="20"/>
      <c r="AA2155" s="20"/>
      <c r="BU2155" s="18"/>
    </row>
    <row r="2156" spans="24:73">
      <c r="X2156" s="20"/>
      <c r="Y2156" s="20"/>
      <c r="Z2156" s="20"/>
      <c r="AA2156" s="20"/>
      <c r="BU2156" s="18"/>
    </row>
    <row r="2157" spans="24:73">
      <c r="X2157" s="20"/>
      <c r="Y2157" s="20"/>
      <c r="Z2157" s="20"/>
      <c r="AA2157" s="20"/>
      <c r="BU2157" s="18"/>
    </row>
    <row r="2158" spans="24:73">
      <c r="X2158" s="20"/>
      <c r="Y2158" s="20"/>
      <c r="Z2158" s="20"/>
      <c r="AA2158" s="20"/>
      <c r="BU2158" s="18"/>
    </row>
    <row r="2159" spans="24:73">
      <c r="X2159" s="20"/>
      <c r="Y2159" s="20"/>
      <c r="Z2159" s="20"/>
      <c r="AA2159" s="20"/>
      <c r="BU2159" s="18"/>
    </row>
    <row r="2160" spans="24:73">
      <c r="X2160" s="20"/>
      <c r="Y2160" s="20"/>
      <c r="Z2160" s="20"/>
      <c r="AA2160" s="20"/>
      <c r="BU2160" s="18"/>
    </row>
    <row r="2161" spans="24:73">
      <c r="X2161" s="20"/>
      <c r="Y2161" s="20"/>
      <c r="Z2161" s="20"/>
      <c r="AA2161" s="20"/>
      <c r="BU2161" s="18"/>
    </row>
    <row r="2162" spans="24:73">
      <c r="X2162" s="20"/>
      <c r="Y2162" s="20"/>
      <c r="Z2162" s="20"/>
      <c r="AA2162" s="20"/>
      <c r="BU2162" s="18"/>
    </row>
    <row r="2163" spans="24:73">
      <c r="X2163" s="20"/>
      <c r="Y2163" s="20"/>
      <c r="Z2163" s="20"/>
      <c r="AA2163" s="20"/>
      <c r="BU2163" s="18"/>
    </row>
    <row r="2164" spans="24:73">
      <c r="X2164" s="20"/>
      <c r="Y2164" s="20"/>
      <c r="Z2164" s="20"/>
      <c r="AA2164" s="20"/>
      <c r="BU2164" s="18"/>
    </row>
    <row r="2165" spans="24:73">
      <c r="X2165" s="20"/>
      <c r="Y2165" s="20"/>
      <c r="Z2165" s="20"/>
      <c r="AA2165" s="20"/>
      <c r="BU2165" s="18"/>
    </row>
    <row r="2166" spans="24:73">
      <c r="X2166" s="20"/>
      <c r="Y2166" s="20"/>
      <c r="Z2166" s="20"/>
      <c r="AA2166" s="20"/>
      <c r="BU2166" s="18"/>
    </row>
    <row r="2167" spans="24:73">
      <c r="X2167" s="20"/>
      <c r="Y2167" s="20"/>
      <c r="Z2167" s="20"/>
      <c r="AA2167" s="20"/>
      <c r="BU2167" s="18"/>
    </row>
    <row r="2168" spans="24:73">
      <c r="X2168" s="20"/>
      <c r="Y2168" s="20"/>
      <c r="Z2168" s="20"/>
      <c r="AA2168" s="20"/>
      <c r="BU2168" s="18"/>
    </row>
    <row r="2169" spans="24:73">
      <c r="X2169" s="20"/>
      <c r="Y2169" s="20"/>
      <c r="Z2169" s="20"/>
      <c r="AA2169" s="20"/>
      <c r="BU2169" s="18"/>
    </row>
    <row r="2170" spans="24:73">
      <c r="X2170" s="20"/>
      <c r="Y2170" s="20"/>
      <c r="Z2170" s="20"/>
      <c r="AA2170" s="20"/>
      <c r="BU2170" s="18"/>
    </row>
    <row r="2171" spans="24:73">
      <c r="X2171" s="20"/>
      <c r="Y2171" s="20"/>
      <c r="Z2171" s="20"/>
      <c r="AA2171" s="20"/>
      <c r="BU2171" s="18"/>
    </row>
    <row r="2172" spans="24:73">
      <c r="X2172" s="20"/>
      <c r="Y2172" s="20"/>
      <c r="Z2172" s="20"/>
      <c r="AA2172" s="20"/>
      <c r="BU2172" s="18"/>
    </row>
    <row r="2173" spans="24:73">
      <c r="X2173" s="20"/>
      <c r="Y2173" s="20"/>
      <c r="Z2173" s="20"/>
      <c r="AA2173" s="20"/>
      <c r="BU2173" s="18"/>
    </row>
    <row r="2174" spans="24:73">
      <c r="X2174" s="20"/>
      <c r="Y2174" s="20"/>
      <c r="Z2174" s="20"/>
      <c r="AA2174" s="20"/>
      <c r="BU2174" s="18"/>
    </row>
    <row r="2175" spans="24:73">
      <c r="X2175" s="20"/>
      <c r="Y2175" s="20"/>
      <c r="Z2175" s="20"/>
      <c r="AA2175" s="20"/>
      <c r="BU2175" s="18"/>
    </row>
    <row r="2176" spans="24:73">
      <c r="X2176" s="20"/>
      <c r="Y2176" s="20"/>
      <c r="Z2176" s="20"/>
      <c r="AA2176" s="20"/>
      <c r="BU2176" s="18"/>
    </row>
    <row r="2177" spans="24:73">
      <c r="X2177" s="20"/>
      <c r="Y2177" s="20"/>
      <c r="Z2177" s="20"/>
      <c r="AA2177" s="20"/>
      <c r="BU2177" s="18"/>
    </row>
    <row r="2178" spans="24:73">
      <c r="X2178" s="20"/>
      <c r="Y2178" s="20"/>
      <c r="Z2178" s="20"/>
      <c r="AA2178" s="20"/>
      <c r="BU2178" s="18"/>
    </row>
    <row r="2179" spans="24:73">
      <c r="X2179" s="20"/>
      <c r="Y2179" s="20"/>
      <c r="Z2179" s="20"/>
      <c r="AA2179" s="20"/>
      <c r="BU2179" s="18"/>
    </row>
    <row r="2180" spans="24:73">
      <c r="X2180" s="20"/>
      <c r="Y2180" s="20"/>
      <c r="Z2180" s="20"/>
      <c r="AA2180" s="20"/>
      <c r="BU2180" s="18"/>
    </row>
    <row r="2181" spans="24:73">
      <c r="X2181" s="20"/>
      <c r="Y2181" s="20"/>
      <c r="Z2181" s="20"/>
      <c r="AA2181" s="20"/>
      <c r="BU2181" s="18"/>
    </row>
    <row r="2182" spans="24:73">
      <c r="X2182" s="20"/>
      <c r="Y2182" s="20"/>
      <c r="Z2182" s="20"/>
      <c r="AA2182" s="20"/>
      <c r="BU2182" s="18"/>
    </row>
    <row r="2183" spans="24:73">
      <c r="X2183" s="20"/>
      <c r="Y2183" s="20"/>
      <c r="Z2183" s="20"/>
      <c r="AA2183" s="20"/>
      <c r="BU2183" s="18"/>
    </row>
    <row r="2184" spans="24:73">
      <c r="X2184" s="20"/>
      <c r="Y2184" s="20"/>
      <c r="Z2184" s="20"/>
      <c r="AA2184" s="20"/>
      <c r="BU2184" s="18"/>
    </row>
    <row r="2185" spans="24:73">
      <c r="X2185" s="20"/>
      <c r="Y2185" s="20"/>
      <c r="Z2185" s="20"/>
      <c r="AA2185" s="20"/>
      <c r="BU2185" s="18"/>
    </row>
    <row r="2186" spans="24:73">
      <c r="X2186" s="20"/>
      <c r="Y2186" s="20"/>
      <c r="Z2186" s="20"/>
      <c r="AA2186" s="20"/>
      <c r="BU2186" s="18"/>
    </row>
    <row r="2187" spans="24:73">
      <c r="X2187" s="20"/>
      <c r="Y2187" s="20"/>
      <c r="Z2187" s="20"/>
      <c r="AA2187" s="20"/>
      <c r="BU2187" s="18"/>
    </row>
    <row r="2188" spans="24:73">
      <c r="X2188" s="20"/>
      <c r="Y2188" s="20"/>
      <c r="Z2188" s="20"/>
      <c r="AA2188" s="20"/>
      <c r="BU2188" s="18"/>
    </row>
    <row r="2189" spans="24:73">
      <c r="X2189" s="20"/>
      <c r="Y2189" s="20"/>
      <c r="Z2189" s="20"/>
      <c r="AA2189" s="20"/>
      <c r="BU2189" s="18"/>
    </row>
    <row r="2190" spans="24:73">
      <c r="X2190" s="20"/>
      <c r="Y2190" s="20"/>
      <c r="Z2190" s="20"/>
      <c r="AA2190" s="20"/>
      <c r="BU2190" s="18"/>
    </row>
    <row r="2191" spans="24:73">
      <c r="X2191" s="20"/>
      <c r="Y2191" s="20"/>
      <c r="Z2191" s="20"/>
      <c r="AA2191" s="20"/>
      <c r="BU2191" s="18"/>
    </row>
    <row r="2192" spans="24:73">
      <c r="X2192" s="20"/>
      <c r="Y2192" s="20"/>
      <c r="Z2192" s="20"/>
      <c r="AA2192" s="20"/>
      <c r="BU2192" s="18"/>
    </row>
    <row r="2193" spans="24:73">
      <c r="X2193" s="20"/>
      <c r="Y2193" s="20"/>
      <c r="Z2193" s="20"/>
      <c r="AA2193" s="20"/>
      <c r="BU2193" s="18"/>
    </row>
    <row r="2194" spans="24:73">
      <c r="X2194" s="20"/>
      <c r="Y2194" s="20"/>
      <c r="Z2194" s="20"/>
      <c r="AA2194" s="20"/>
      <c r="BU2194" s="18"/>
    </row>
    <row r="2195" spans="24:73">
      <c r="X2195" s="20"/>
      <c r="Y2195" s="20"/>
      <c r="Z2195" s="20"/>
      <c r="AA2195" s="20"/>
      <c r="BU2195" s="18"/>
    </row>
    <row r="2196" spans="24:73">
      <c r="X2196" s="20"/>
      <c r="Y2196" s="20"/>
      <c r="Z2196" s="20"/>
      <c r="AA2196" s="20"/>
      <c r="BU2196" s="18"/>
    </row>
    <row r="2197" spans="24:73">
      <c r="X2197" s="20"/>
      <c r="Y2197" s="20"/>
      <c r="Z2197" s="20"/>
      <c r="AA2197" s="20"/>
      <c r="BU2197" s="18"/>
    </row>
    <row r="2198" spans="24:73">
      <c r="X2198" s="20"/>
      <c r="Y2198" s="20"/>
      <c r="Z2198" s="20"/>
      <c r="AA2198" s="20"/>
      <c r="BU2198" s="18"/>
    </row>
    <row r="2199" spans="24:73">
      <c r="X2199" s="20"/>
      <c r="Y2199" s="20"/>
      <c r="Z2199" s="20"/>
      <c r="AA2199" s="20"/>
      <c r="BU2199" s="18"/>
    </row>
    <row r="2200" spans="24:73">
      <c r="X2200" s="20"/>
      <c r="Y2200" s="20"/>
      <c r="Z2200" s="20"/>
      <c r="AA2200" s="20"/>
      <c r="BU2200" s="18"/>
    </row>
    <row r="2201" spans="24:73">
      <c r="X2201" s="20"/>
      <c r="Y2201" s="20"/>
      <c r="Z2201" s="20"/>
      <c r="AA2201" s="20"/>
      <c r="BU2201" s="18"/>
    </row>
    <row r="2202" spans="24:73">
      <c r="X2202" s="20"/>
      <c r="Y2202" s="20"/>
      <c r="Z2202" s="20"/>
      <c r="AA2202" s="20"/>
      <c r="BU2202" s="18"/>
    </row>
    <row r="2203" spans="24:73">
      <c r="X2203" s="20"/>
      <c r="Y2203" s="20"/>
      <c r="Z2203" s="20"/>
      <c r="AA2203" s="20"/>
      <c r="BU2203" s="18"/>
    </row>
    <row r="2204" spans="24:73">
      <c r="X2204" s="20"/>
      <c r="Y2204" s="20"/>
      <c r="Z2204" s="20"/>
      <c r="AA2204" s="20"/>
      <c r="BU2204" s="18"/>
    </row>
    <row r="2205" spans="24:73">
      <c r="X2205" s="20"/>
      <c r="Y2205" s="20"/>
      <c r="Z2205" s="20"/>
      <c r="AA2205" s="20"/>
      <c r="BU2205" s="18"/>
    </row>
    <row r="2206" spans="24:73">
      <c r="X2206" s="20"/>
      <c r="Y2206" s="20"/>
      <c r="Z2206" s="20"/>
      <c r="AA2206" s="20"/>
      <c r="BU2206" s="18"/>
    </row>
    <row r="2207" spans="24:73">
      <c r="X2207" s="20"/>
      <c r="Y2207" s="20"/>
      <c r="Z2207" s="20"/>
      <c r="AA2207" s="20"/>
      <c r="BU2207" s="18"/>
    </row>
    <row r="2208" spans="24:73">
      <c r="X2208" s="20"/>
      <c r="Y2208" s="20"/>
      <c r="Z2208" s="20"/>
      <c r="AA2208" s="20"/>
      <c r="BU2208" s="18"/>
    </row>
    <row r="2209" spans="24:73">
      <c r="X2209" s="20"/>
      <c r="Y2209" s="20"/>
      <c r="Z2209" s="20"/>
      <c r="AA2209" s="20"/>
      <c r="BU2209" s="18"/>
    </row>
    <row r="2210" spans="24:73">
      <c r="X2210" s="20"/>
      <c r="Y2210" s="20"/>
      <c r="Z2210" s="20"/>
      <c r="AA2210" s="20"/>
      <c r="BU2210" s="18"/>
    </row>
    <row r="2211" spans="24:73">
      <c r="X2211" s="20"/>
      <c r="Y2211" s="20"/>
      <c r="Z2211" s="20"/>
      <c r="AA2211" s="20"/>
      <c r="BU2211" s="18"/>
    </row>
    <row r="2212" spans="24:73">
      <c r="X2212" s="20"/>
      <c r="Y2212" s="20"/>
      <c r="Z2212" s="20"/>
      <c r="AA2212" s="20"/>
      <c r="BU2212" s="18"/>
    </row>
    <row r="2213" spans="24:73">
      <c r="X2213" s="20"/>
      <c r="Y2213" s="20"/>
      <c r="Z2213" s="20"/>
      <c r="AA2213" s="20"/>
      <c r="BU2213" s="18"/>
    </row>
    <row r="2214" spans="24:73">
      <c r="X2214" s="20"/>
      <c r="Y2214" s="20"/>
      <c r="Z2214" s="20"/>
      <c r="AA2214" s="20"/>
      <c r="BU2214" s="18"/>
    </row>
    <row r="2215" spans="24:73">
      <c r="X2215" s="20"/>
      <c r="Y2215" s="20"/>
      <c r="Z2215" s="20"/>
      <c r="AA2215" s="20"/>
      <c r="BU2215" s="18"/>
    </row>
    <row r="2216" spans="24:73">
      <c r="X2216" s="20"/>
      <c r="Y2216" s="20"/>
      <c r="Z2216" s="20"/>
      <c r="AA2216" s="20"/>
      <c r="BU2216" s="18"/>
    </row>
    <row r="2217" spans="24:73">
      <c r="X2217" s="20"/>
      <c r="Y2217" s="20"/>
      <c r="Z2217" s="20"/>
      <c r="AA2217" s="20"/>
      <c r="BU2217" s="18"/>
    </row>
    <row r="2218" spans="24:73">
      <c r="X2218" s="20"/>
      <c r="Y2218" s="20"/>
      <c r="Z2218" s="20"/>
      <c r="AA2218" s="20"/>
      <c r="BU2218" s="18"/>
    </row>
    <row r="2219" spans="24:73">
      <c r="X2219" s="20"/>
      <c r="Y2219" s="20"/>
      <c r="Z2219" s="20"/>
      <c r="AA2219" s="20"/>
      <c r="BU2219" s="18"/>
    </row>
    <row r="2220" spans="24:73">
      <c r="X2220" s="20"/>
      <c r="Y2220" s="20"/>
      <c r="Z2220" s="20"/>
      <c r="AA2220" s="20"/>
      <c r="BU2220" s="18"/>
    </row>
    <row r="2221" spans="24:73">
      <c r="X2221" s="20"/>
      <c r="Y2221" s="20"/>
      <c r="Z2221" s="20"/>
      <c r="AA2221" s="20"/>
      <c r="BU2221" s="18"/>
    </row>
    <row r="2222" spans="24:73">
      <c r="X2222" s="20"/>
      <c r="Y2222" s="20"/>
      <c r="Z2222" s="20"/>
      <c r="AA2222" s="20"/>
      <c r="BU2222" s="18"/>
    </row>
    <row r="2223" spans="24:73">
      <c r="X2223" s="20"/>
      <c r="Y2223" s="20"/>
      <c r="Z2223" s="20"/>
      <c r="AA2223" s="20"/>
      <c r="BU2223" s="18"/>
    </row>
    <row r="2224" spans="24:73">
      <c r="X2224" s="20"/>
      <c r="Y2224" s="20"/>
      <c r="Z2224" s="20"/>
      <c r="AA2224" s="20"/>
      <c r="BU2224" s="18"/>
    </row>
    <row r="2225" spans="24:73">
      <c r="X2225" s="20"/>
      <c r="Y2225" s="20"/>
      <c r="Z2225" s="20"/>
      <c r="AA2225" s="20"/>
      <c r="BU2225" s="18"/>
    </row>
    <row r="2226" spans="24:73">
      <c r="X2226" s="20"/>
      <c r="Y2226" s="20"/>
      <c r="Z2226" s="20"/>
      <c r="AA2226" s="20"/>
      <c r="BU2226" s="18"/>
    </row>
    <row r="2227" spans="24:73">
      <c r="X2227" s="20"/>
      <c r="Y2227" s="20"/>
      <c r="Z2227" s="20"/>
      <c r="AA2227" s="20"/>
      <c r="BU2227" s="18"/>
    </row>
    <row r="2228" spans="24:73">
      <c r="X2228" s="20"/>
      <c r="Y2228" s="20"/>
      <c r="Z2228" s="20"/>
      <c r="AA2228" s="20"/>
      <c r="BU2228" s="18"/>
    </row>
    <row r="2229" spans="24:73">
      <c r="X2229" s="20"/>
      <c r="Y2229" s="20"/>
      <c r="Z2229" s="20"/>
      <c r="AA2229" s="20"/>
      <c r="BU2229" s="18"/>
    </row>
    <row r="2230" spans="24:73">
      <c r="X2230" s="20"/>
      <c r="Y2230" s="20"/>
      <c r="Z2230" s="20"/>
      <c r="AA2230" s="20"/>
      <c r="BU2230" s="18"/>
    </row>
    <row r="2231" spans="24:73">
      <c r="X2231" s="20"/>
      <c r="Y2231" s="20"/>
      <c r="Z2231" s="20"/>
      <c r="AA2231" s="20"/>
      <c r="BU2231" s="18"/>
    </row>
    <row r="2232" spans="24:73">
      <c r="X2232" s="20"/>
      <c r="Y2232" s="20"/>
      <c r="Z2232" s="20"/>
      <c r="AA2232" s="20"/>
      <c r="BU2232" s="18"/>
    </row>
    <row r="2233" spans="24:73">
      <c r="X2233" s="20"/>
      <c r="Y2233" s="20"/>
      <c r="Z2233" s="20"/>
      <c r="AA2233" s="20"/>
      <c r="BU2233" s="18"/>
    </row>
    <row r="2234" spans="24:73">
      <c r="X2234" s="20"/>
      <c r="Y2234" s="20"/>
      <c r="Z2234" s="20"/>
      <c r="AA2234" s="20"/>
      <c r="BU2234" s="18"/>
    </row>
    <row r="2235" spans="24:73">
      <c r="X2235" s="20"/>
      <c r="Y2235" s="20"/>
      <c r="Z2235" s="20"/>
      <c r="AA2235" s="20"/>
      <c r="BU2235" s="18"/>
    </row>
    <row r="2236" spans="24:73">
      <c r="X2236" s="20"/>
      <c r="Y2236" s="20"/>
      <c r="Z2236" s="20"/>
      <c r="AA2236" s="20"/>
      <c r="BU2236" s="18"/>
    </row>
    <row r="2237" spans="24:73">
      <c r="X2237" s="20"/>
      <c r="Y2237" s="20"/>
      <c r="Z2237" s="20"/>
      <c r="AA2237" s="20"/>
      <c r="BU2237" s="18"/>
    </row>
    <row r="2238" spans="24:73">
      <c r="X2238" s="20"/>
      <c r="Y2238" s="20"/>
      <c r="Z2238" s="20"/>
      <c r="AA2238" s="20"/>
      <c r="BU2238" s="18"/>
    </row>
    <row r="2239" spans="24:73">
      <c r="X2239" s="20"/>
      <c r="Y2239" s="20"/>
      <c r="Z2239" s="20"/>
      <c r="AA2239" s="20"/>
      <c r="BU2239" s="18"/>
    </row>
    <row r="2240" spans="24:73">
      <c r="X2240" s="20"/>
      <c r="Y2240" s="20"/>
      <c r="Z2240" s="20"/>
      <c r="AA2240" s="20"/>
      <c r="BU2240" s="18"/>
    </row>
    <row r="2241" spans="24:73">
      <c r="X2241" s="20"/>
      <c r="Y2241" s="20"/>
      <c r="Z2241" s="20"/>
      <c r="AA2241" s="20"/>
      <c r="BU2241" s="18"/>
    </row>
    <row r="2242" spans="24:73">
      <c r="X2242" s="20"/>
      <c r="Y2242" s="20"/>
      <c r="Z2242" s="20"/>
      <c r="AA2242" s="20"/>
      <c r="BU2242" s="18"/>
    </row>
    <row r="2243" spans="24:73">
      <c r="X2243" s="20"/>
      <c r="Y2243" s="20"/>
      <c r="Z2243" s="20"/>
      <c r="AA2243" s="20"/>
      <c r="BU2243" s="18"/>
    </row>
    <row r="2244" spans="24:73">
      <c r="X2244" s="20"/>
      <c r="Y2244" s="20"/>
      <c r="Z2244" s="20"/>
      <c r="AA2244" s="20"/>
      <c r="BU2244" s="18"/>
    </row>
    <row r="2245" spans="24:73">
      <c r="X2245" s="20"/>
      <c r="Y2245" s="20"/>
      <c r="Z2245" s="20"/>
      <c r="AA2245" s="20"/>
      <c r="BU2245" s="18"/>
    </row>
    <row r="2246" spans="24:73">
      <c r="X2246" s="20"/>
      <c r="Y2246" s="20"/>
      <c r="Z2246" s="20"/>
      <c r="AA2246" s="20"/>
      <c r="BU2246" s="18"/>
    </row>
    <row r="2247" spans="24:73">
      <c r="X2247" s="20"/>
      <c r="Y2247" s="20"/>
      <c r="Z2247" s="20"/>
      <c r="AA2247" s="20"/>
      <c r="BU2247" s="18"/>
    </row>
    <row r="2248" spans="24:73">
      <c r="X2248" s="20"/>
      <c r="Y2248" s="20"/>
      <c r="Z2248" s="20"/>
      <c r="AA2248" s="20"/>
      <c r="BU2248" s="18"/>
    </row>
    <row r="2249" spans="24:73">
      <c r="X2249" s="20"/>
      <c r="Y2249" s="20"/>
      <c r="Z2249" s="20"/>
      <c r="AA2249" s="20"/>
      <c r="BU2249" s="18"/>
    </row>
    <row r="2250" spans="24:73">
      <c r="X2250" s="20"/>
      <c r="Y2250" s="20"/>
      <c r="Z2250" s="20"/>
      <c r="AA2250" s="20"/>
      <c r="BU2250" s="18"/>
    </row>
    <row r="2251" spans="24:73">
      <c r="X2251" s="20"/>
      <c r="Y2251" s="20"/>
      <c r="Z2251" s="20"/>
      <c r="AA2251" s="20"/>
      <c r="BU2251" s="18"/>
    </row>
    <row r="2252" spans="24:73">
      <c r="X2252" s="20"/>
      <c r="Y2252" s="20"/>
      <c r="Z2252" s="20"/>
      <c r="AA2252" s="20"/>
      <c r="BU2252" s="18"/>
    </row>
    <row r="2253" spans="24:73">
      <c r="X2253" s="20"/>
      <c r="Y2253" s="20"/>
      <c r="Z2253" s="20"/>
      <c r="AA2253" s="20"/>
      <c r="BU2253" s="18"/>
    </row>
    <row r="2254" spans="24:73">
      <c r="X2254" s="20"/>
      <c r="Y2254" s="20"/>
      <c r="Z2254" s="20"/>
      <c r="AA2254" s="20"/>
      <c r="BU2254" s="18"/>
    </row>
    <row r="2255" spans="24:73">
      <c r="X2255" s="20"/>
      <c r="Y2255" s="20"/>
      <c r="Z2255" s="20"/>
      <c r="AA2255" s="20"/>
      <c r="BU2255" s="18"/>
    </row>
    <row r="2256" spans="24:73">
      <c r="X2256" s="20"/>
      <c r="Y2256" s="20"/>
      <c r="Z2256" s="20"/>
      <c r="AA2256" s="20"/>
      <c r="BU2256" s="18"/>
    </row>
    <row r="2257" spans="24:73">
      <c r="X2257" s="20"/>
      <c r="Y2257" s="20"/>
      <c r="Z2257" s="20"/>
      <c r="AA2257" s="20"/>
      <c r="BU2257" s="18"/>
    </row>
    <row r="2258" spans="24:73">
      <c r="X2258" s="20"/>
      <c r="Y2258" s="20"/>
      <c r="Z2258" s="20"/>
      <c r="AA2258" s="20"/>
      <c r="BU2258" s="18"/>
    </row>
    <row r="2259" spans="24:73">
      <c r="X2259" s="20"/>
      <c r="Y2259" s="20"/>
      <c r="Z2259" s="20"/>
      <c r="AA2259" s="20"/>
      <c r="BU2259" s="18"/>
    </row>
    <row r="2260" spans="24:73">
      <c r="X2260" s="20"/>
      <c r="Y2260" s="20"/>
      <c r="Z2260" s="20"/>
      <c r="AA2260" s="20"/>
      <c r="BU2260" s="18"/>
    </row>
    <row r="2261" spans="24:73">
      <c r="X2261" s="20"/>
      <c r="Y2261" s="20"/>
      <c r="Z2261" s="20"/>
      <c r="AA2261" s="20"/>
      <c r="BU2261" s="18"/>
    </row>
    <row r="2262" spans="24:73">
      <c r="X2262" s="20"/>
      <c r="Y2262" s="20"/>
      <c r="Z2262" s="20"/>
      <c r="AA2262" s="20"/>
      <c r="BU2262" s="18"/>
    </row>
    <row r="2263" spans="24:73">
      <c r="X2263" s="20"/>
      <c r="Y2263" s="20"/>
      <c r="Z2263" s="20"/>
      <c r="AA2263" s="20"/>
      <c r="BU2263" s="18"/>
    </row>
    <row r="2264" spans="24:73">
      <c r="X2264" s="20"/>
      <c r="Y2264" s="20"/>
      <c r="Z2264" s="20"/>
      <c r="AA2264" s="20"/>
      <c r="BU2264" s="18"/>
    </row>
    <row r="2265" spans="24:73">
      <c r="X2265" s="20"/>
      <c r="Y2265" s="20"/>
      <c r="Z2265" s="20"/>
      <c r="AA2265" s="20"/>
      <c r="BU2265" s="18"/>
    </row>
    <row r="2266" spans="24:73">
      <c r="X2266" s="20"/>
      <c r="Y2266" s="20"/>
      <c r="Z2266" s="20"/>
      <c r="AA2266" s="20"/>
      <c r="BU2266" s="18"/>
    </row>
    <row r="2267" spans="24:73">
      <c r="X2267" s="20"/>
      <c r="Y2267" s="20"/>
      <c r="Z2267" s="20"/>
      <c r="AA2267" s="20"/>
      <c r="BU2267" s="18"/>
    </row>
    <row r="2268" spans="24:73">
      <c r="X2268" s="20"/>
      <c r="Y2268" s="20"/>
      <c r="Z2268" s="20"/>
      <c r="AA2268" s="20"/>
      <c r="BU2268" s="18"/>
    </row>
    <row r="2269" spans="24:73">
      <c r="X2269" s="20"/>
      <c r="Y2269" s="20"/>
      <c r="Z2269" s="20"/>
      <c r="AA2269" s="20"/>
      <c r="BU2269" s="18"/>
    </row>
    <row r="2270" spans="24:73">
      <c r="X2270" s="20"/>
      <c r="Y2270" s="20"/>
      <c r="Z2270" s="20"/>
      <c r="AA2270" s="20"/>
      <c r="BU2270" s="18"/>
    </row>
    <row r="2271" spans="24:73">
      <c r="X2271" s="20"/>
      <c r="Y2271" s="20"/>
      <c r="Z2271" s="20"/>
      <c r="AA2271" s="20"/>
      <c r="BU2271" s="18"/>
    </row>
    <row r="2272" spans="24:73">
      <c r="X2272" s="20"/>
      <c r="Y2272" s="20"/>
      <c r="Z2272" s="20"/>
      <c r="AA2272" s="20"/>
      <c r="BU2272" s="18"/>
    </row>
    <row r="2273" spans="24:73">
      <c r="X2273" s="20"/>
      <c r="Y2273" s="20"/>
      <c r="Z2273" s="20"/>
      <c r="AA2273" s="20"/>
      <c r="BU2273" s="18"/>
    </row>
    <row r="2274" spans="24:73">
      <c r="X2274" s="20"/>
      <c r="Y2274" s="20"/>
      <c r="Z2274" s="20"/>
      <c r="AA2274" s="20"/>
      <c r="BU2274" s="18"/>
    </row>
    <row r="2275" spans="24:73">
      <c r="X2275" s="20"/>
      <c r="Y2275" s="20"/>
      <c r="Z2275" s="20"/>
      <c r="AA2275" s="20"/>
      <c r="BU2275" s="18"/>
    </row>
    <row r="2276" spans="24:73">
      <c r="X2276" s="20"/>
      <c r="Y2276" s="20"/>
      <c r="Z2276" s="20"/>
      <c r="AA2276" s="20"/>
      <c r="BU2276" s="18"/>
    </row>
    <row r="2277" spans="24:73">
      <c r="X2277" s="20"/>
      <c r="Y2277" s="20"/>
      <c r="Z2277" s="20"/>
      <c r="AA2277" s="20"/>
      <c r="BU2277" s="18"/>
    </row>
    <row r="2278" spans="24:73">
      <c r="X2278" s="20"/>
      <c r="Y2278" s="20"/>
      <c r="Z2278" s="20"/>
      <c r="AA2278" s="20"/>
      <c r="BU2278" s="18"/>
    </row>
    <row r="2279" spans="24:73">
      <c r="X2279" s="20"/>
      <c r="Y2279" s="20"/>
      <c r="Z2279" s="20"/>
      <c r="AA2279" s="20"/>
      <c r="BU2279" s="18"/>
    </row>
    <row r="2280" spans="24:73">
      <c r="X2280" s="20"/>
      <c r="Y2280" s="20"/>
      <c r="Z2280" s="20"/>
      <c r="AA2280" s="20"/>
      <c r="BU2280" s="18"/>
    </row>
    <row r="2281" spans="24:73">
      <c r="X2281" s="20"/>
      <c r="Y2281" s="20"/>
      <c r="Z2281" s="20"/>
      <c r="AA2281" s="20"/>
      <c r="BU2281" s="18"/>
    </row>
    <row r="2282" spans="24:73">
      <c r="X2282" s="20"/>
      <c r="Y2282" s="20"/>
      <c r="Z2282" s="20"/>
      <c r="AA2282" s="20"/>
      <c r="BU2282" s="18"/>
    </row>
    <row r="2283" spans="24:73">
      <c r="X2283" s="20"/>
      <c r="Y2283" s="20"/>
      <c r="Z2283" s="20"/>
      <c r="AA2283" s="20"/>
      <c r="BU2283" s="18"/>
    </row>
    <row r="2284" spans="24:73">
      <c r="X2284" s="20"/>
      <c r="Y2284" s="20"/>
      <c r="Z2284" s="20"/>
      <c r="AA2284" s="20"/>
      <c r="BU2284" s="18"/>
    </row>
    <row r="2285" spans="24:73">
      <c r="X2285" s="20"/>
      <c r="Y2285" s="20"/>
      <c r="Z2285" s="20"/>
      <c r="AA2285" s="20"/>
      <c r="BU2285" s="18"/>
    </row>
    <row r="2286" spans="24:73">
      <c r="X2286" s="20"/>
      <c r="Y2286" s="20"/>
      <c r="Z2286" s="20"/>
      <c r="AA2286" s="20"/>
      <c r="BU2286" s="18"/>
    </row>
    <row r="2287" spans="24:73">
      <c r="X2287" s="20"/>
      <c r="Y2287" s="20"/>
      <c r="Z2287" s="20"/>
      <c r="AA2287" s="20"/>
      <c r="BU2287" s="18"/>
    </row>
    <row r="2288" spans="24:73">
      <c r="X2288" s="20"/>
      <c r="Y2288" s="20"/>
      <c r="Z2288" s="20"/>
      <c r="AA2288" s="20"/>
      <c r="BU2288" s="18"/>
    </row>
    <row r="2289" spans="24:73">
      <c r="X2289" s="20"/>
      <c r="Y2289" s="20"/>
      <c r="Z2289" s="20"/>
      <c r="AA2289" s="20"/>
      <c r="BU2289" s="18"/>
    </row>
    <row r="2290" spans="24:73">
      <c r="X2290" s="20"/>
      <c r="Y2290" s="20"/>
      <c r="Z2290" s="20"/>
      <c r="AA2290" s="20"/>
      <c r="BU2290" s="18"/>
    </row>
    <row r="2291" spans="24:73">
      <c r="X2291" s="20"/>
      <c r="Y2291" s="20"/>
      <c r="Z2291" s="20"/>
      <c r="AA2291" s="20"/>
      <c r="BU2291" s="18"/>
    </row>
    <row r="2292" spans="24:73">
      <c r="X2292" s="20"/>
      <c r="Y2292" s="20"/>
      <c r="Z2292" s="20"/>
      <c r="AA2292" s="20"/>
      <c r="BU2292" s="18"/>
    </row>
    <row r="2293" spans="24:73">
      <c r="X2293" s="20"/>
      <c r="Y2293" s="20"/>
      <c r="Z2293" s="20"/>
      <c r="AA2293" s="20"/>
      <c r="BU2293" s="18"/>
    </row>
    <row r="2294" spans="24:73">
      <c r="X2294" s="20"/>
      <c r="Y2294" s="20"/>
      <c r="Z2294" s="20"/>
      <c r="AA2294" s="20"/>
      <c r="BU2294" s="18"/>
    </row>
    <row r="2295" spans="24:73">
      <c r="X2295" s="20"/>
      <c r="Y2295" s="20"/>
      <c r="Z2295" s="20"/>
      <c r="AA2295" s="20"/>
      <c r="BU2295" s="18"/>
    </row>
    <row r="2296" spans="24:73">
      <c r="X2296" s="20"/>
      <c r="Y2296" s="20"/>
      <c r="Z2296" s="20"/>
      <c r="AA2296" s="20"/>
      <c r="BU2296" s="18"/>
    </row>
    <row r="2297" spans="24:73">
      <c r="X2297" s="20"/>
      <c r="Y2297" s="20"/>
      <c r="Z2297" s="20"/>
      <c r="AA2297" s="20"/>
      <c r="BU2297" s="18"/>
    </row>
    <row r="2298" spans="24:73">
      <c r="X2298" s="20"/>
      <c r="Y2298" s="20"/>
      <c r="Z2298" s="20"/>
      <c r="AA2298" s="20"/>
      <c r="BU2298" s="18"/>
    </row>
    <row r="2299" spans="24:73">
      <c r="X2299" s="20"/>
      <c r="Y2299" s="20"/>
      <c r="Z2299" s="20"/>
      <c r="AA2299" s="20"/>
      <c r="BU2299" s="18"/>
    </row>
    <row r="2300" spans="24:73">
      <c r="X2300" s="20"/>
      <c r="Y2300" s="20"/>
      <c r="Z2300" s="20"/>
      <c r="AA2300" s="20"/>
      <c r="BU2300" s="18"/>
    </row>
    <row r="2301" spans="24:73">
      <c r="X2301" s="20"/>
      <c r="Y2301" s="20"/>
      <c r="Z2301" s="20"/>
      <c r="AA2301" s="20"/>
      <c r="BU2301" s="18"/>
    </row>
    <row r="2302" spans="24:73">
      <c r="X2302" s="20"/>
      <c r="Y2302" s="20"/>
      <c r="Z2302" s="20"/>
      <c r="AA2302" s="20"/>
      <c r="BU2302" s="18"/>
    </row>
    <row r="2303" spans="24:73">
      <c r="X2303" s="20"/>
      <c r="Y2303" s="20"/>
      <c r="Z2303" s="20"/>
      <c r="AA2303" s="20"/>
      <c r="BU2303" s="18"/>
    </row>
    <row r="2304" spans="24:73">
      <c r="X2304" s="20"/>
      <c r="Y2304" s="20"/>
      <c r="Z2304" s="20"/>
      <c r="AA2304" s="20"/>
      <c r="BU2304" s="18"/>
    </row>
    <row r="2305" spans="24:73">
      <c r="X2305" s="20"/>
      <c r="Y2305" s="20"/>
      <c r="Z2305" s="20"/>
      <c r="AA2305" s="20"/>
      <c r="BU2305" s="18"/>
    </row>
    <row r="2306" spans="24:73">
      <c r="X2306" s="20"/>
      <c r="Y2306" s="20"/>
      <c r="Z2306" s="20"/>
      <c r="AA2306" s="20"/>
      <c r="BU2306" s="18"/>
    </row>
    <row r="2307" spans="24:73">
      <c r="X2307" s="20"/>
      <c r="Y2307" s="20"/>
      <c r="Z2307" s="20"/>
      <c r="AA2307" s="20"/>
      <c r="BU2307" s="18"/>
    </row>
    <row r="2308" spans="24:73">
      <c r="X2308" s="20"/>
      <c r="Y2308" s="20"/>
      <c r="Z2308" s="20"/>
      <c r="AA2308" s="20"/>
      <c r="BU2308" s="18"/>
    </row>
    <row r="2309" spans="24:73">
      <c r="X2309" s="20"/>
      <c r="Y2309" s="20"/>
      <c r="Z2309" s="20"/>
      <c r="AA2309" s="20"/>
      <c r="BU2309" s="18"/>
    </row>
    <row r="2310" spans="24:73">
      <c r="X2310" s="20"/>
      <c r="Y2310" s="20"/>
      <c r="Z2310" s="20"/>
      <c r="AA2310" s="20"/>
      <c r="BU2310" s="18"/>
    </row>
    <row r="2311" spans="24:73">
      <c r="X2311" s="20"/>
      <c r="Y2311" s="20"/>
      <c r="Z2311" s="20"/>
      <c r="AA2311" s="20"/>
      <c r="BU2311" s="18"/>
    </row>
    <row r="2312" spans="24:73">
      <c r="X2312" s="20"/>
      <c r="Y2312" s="20"/>
      <c r="Z2312" s="20"/>
      <c r="AA2312" s="20"/>
      <c r="BU2312" s="18"/>
    </row>
    <row r="2313" spans="24:73">
      <c r="X2313" s="20"/>
      <c r="Y2313" s="20"/>
      <c r="Z2313" s="20"/>
      <c r="AA2313" s="20"/>
      <c r="BU2313" s="18"/>
    </row>
    <row r="2314" spans="24:73">
      <c r="X2314" s="20"/>
      <c r="Y2314" s="20"/>
      <c r="Z2314" s="20"/>
      <c r="AA2314" s="20"/>
      <c r="BU2314" s="18"/>
    </row>
    <row r="2315" spans="24:73">
      <c r="X2315" s="20"/>
      <c r="Y2315" s="20"/>
      <c r="Z2315" s="20"/>
      <c r="AA2315" s="20"/>
      <c r="BU2315" s="18"/>
    </row>
    <row r="2316" spans="24:73">
      <c r="X2316" s="20"/>
      <c r="Y2316" s="20"/>
      <c r="Z2316" s="20"/>
      <c r="AA2316" s="20"/>
      <c r="BU2316" s="18"/>
    </row>
    <row r="2317" spans="24:73">
      <c r="X2317" s="20"/>
      <c r="Y2317" s="20"/>
      <c r="Z2317" s="20"/>
      <c r="AA2317" s="20"/>
      <c r="BU2317" s="18"/>
    </row>
    <row r="2318" spans="24:73">
      <c r="X2318" s="20"/>
      <c r="Y2318" s="20"/>
      <c r="Z2318" s="20"/>
      <c r="AA2318" s="20"/>
      <c r="BU2318" s="18"/>
    </row>
    <row r="2319" spans="24:73">
      <c r="X2319" s="20"/>
      <c r="Y2319" s="20"/>
      <c r="Z2319" s="20"/>
      <c r="AA2319" s="20"/>
      <c r="BU2319" s="18"/>
    </row>
    <row r="2320" spans="24:73">
      <c r="X2320" s="20"/>
      <c r="Y2320" s="20"/>
      <c r="Z2320" s="20"/>
      <c r="AA2320" s="20"/>
      <c r="BU2320" s="18"/>
    </row>
    <row r="2321" spans="24:73">
      <c r="X2321" s="20"/>
      <c r="Y2321" s="20"/>
      <c r="Z2321" s="20"/>
      <c r="AA2321" s="20"/>
      <c r="BU2321" s="18"/>
    </row>
    <row r="2322" spans="24:73">
      <c r="X2322" s="20"/>
      <c r="Y2322" s="20"/>
      <c r="Z2322" s="20"/>
      <c r="AA2322" s="20"/>
      <c r="BU2322" s="18"/>
    </row>
    <row r="2323" spans="24:73">
      <c r="X2323" s="20"/>
      <c r="Y2323" s="20"/>
      <c r="Z2323" s="20"/>
      <c r="AA2323" s="20"/>
      <c r="BU2323" s="18"/>
    </row>
    <row r="2324" spans="24:73">
      <c r="X2324" s="20"/>
      <c r="Y2324" s="20"/>
      <c r="Z2324" s="20"/>
      <c r="AA2324" s="20"/>
      <c r="BU2324" s="18"/>
    </row>
    <row r="2325" spans="24:73">
      <c r="X2325" s="20"/>
      <c r="Y2325" s="20"/>
      <c r="Z2325" s="20"/>
      <c r="AA2325" s="20"/>
      <c r="BU2325" s="18"/>
    </row>
    <row r="2326" spans="24:73">
      <c r="X2326" s="20"/>
      <c r="Y2326" s="20"/>
      <c r="Z2326" s="20"/>
      <c r="AA2326" s="20"/>
      <c r="BU2326" s="18"/>
    </row>
    <row r="2327" spans="24:73">
      <c r="X2327" s="20"/>
      <c r="Y2327" s="20"/>
      <c r="Z2327" s="20"/>
      <c r="AA2327" s="20"/>
      <c r="BU2327" s="18"/>
    </row>
    <row r="2328" spans="24:73">
      <c r="X2328" s="20"/>
      <c r="Y2328" s="20"/>
      <c r="Z2328" s="20"/>
      <c r="AA2328" s="20"/>
      <c r="BU2328" s="18"/>
    </row>
    <row r="2329" spans="24:73">
      <c r="X2329" s="20"/>
      <c r="Y2329" s="20"/>
      <c r="Z2329" s="20"/>
      <c r="AA2329" s="20"/>
      <c r="BU2329" s="18"/>
    </row>
    <row r="2330" spans="24:73">
      <c r="X2330" s="20"/>
      <c r="Y2330" s="20"/>
      <c r="Z2330" s="20"/>
      <c r="AA2330" s="20"/>
      <c r="BU2330" s="18"/>
    </row>
    <row r="2331" spans="24:73">
      <c r="X2331" s="20"/>
      <c r="Y2331" s="20"/>
      <c r="Z2331" s="20"/>
      <c r="AA2331" s="20"/>
      <c r="BU2331" s="18"/>
    </row>
    <row r="2332" spans="24:73">
      <c r="X2332" s="20"/>
      <c r="Y2332" s="20"/>
      <c r="Z2332" s="20"/>
      <c r="AA2332" s="20"/>
      <c r="BU2332" s="18"/>
    </row>
    <row r="2333" spans="24:73">
      <c r="X2333" s="20"/>
      <c r="Y2333" s="20"/>
      <c r="Z2333" s="20"/>
      <c r="AA2333" s="20"/>
      <c r="BU2333" s="18"/>
    </row>
    <row r="2334" spans="24:73">
      <c r="X2334" s="20"/>
      <c r="Y2334" s="20"/>
      <c r="Z2334" s="20"/>
      <c r="AA2334" s="20"/>
      <c r="BU2334" s="18"/>
    </row>
    <row r="2335" spans="24:73">
      <c r="X2335" s="20"/>
      <c r="Y2335" s="20"/>
      <c r="Z2335" s="20"/>
      <c r="AA2335" s="20"/>
      <c r="BU2335" s="18"/>
    </row>
    <row r="2336" spans="24:73">
      <c r="X2336" s="20"/>
      <c r="Y2336" s="20"/>
      <c r="Z2336" s="20"/>
      <c r="AA2336" s="20"/>
      <c r="BU2336" s="18"/>
    </row>
    <row r="2337" spans="24:73">
      <c r="X2337" s="20"/>
      <c r="Y2337" s="20"/>
      <c r="Z2337" s="20"/>
      <c r="AA2337" s="20"/>
      <c r="BU2337" s="18"/>
    </row>
    <row r="2338" spans="24:73">
      <c r="X2338" s="20"/>
      <c r="Y2338" s="20"/>
      <c r="Z2338" s="20"/>
      <c r="AA2338" s="20"/>
      <c r="BU2338" s="18"/>
    </row>
    <row r="2339" spans="24:73">
      <c r="X2339" s="20"/>
      <c r="Y2339" s="20"/>
      <c r="Z2339" s="20"/>
      <c r="AA2339" s="20"/>
      <c r="BU2339" s="18"/>
    </row>
    <row r="2340" spans="24:73">
      <c r="X2340" s="20"/>
      <c r="Y2340" s="20"/>
      <c r="Z2340" s="20"/>
      <c r="AA2340" s="20"/>
      <c r="BU2340" s="18"/>
    </row>
    <row r="2341" spans="24:73">
      <c r="X2341" s="20"/>
      <c r="Y2341" s="20"/>
      <c r="Z2341" s="20"/>
      <c r="AA2341" s="20"/>
      <c r="BU2341" s="18"/>
    </row>
    <row r="2342" spans="24:73">
      <c r="X2342" s="20"/>
      <c r="Y2342" s="20"/>
      <c r="Z2342" s="20"/>
      <c r="AA2342" s="20"/>
      <c r="BU2342" s="18"/>
    </row>
    <row r="2343" spans="24:73">
      <c r="X2343" s="20"/>
      <c r="Y2343" s="20"/>
      <c r="Z2343" s="20"/>
      <c r="AA2343" s="20"/>
      <c r="BU2343" s="18"/>
    </row>
    <row r="2344" spans="24:73">
      <c r="X2344" s="20"/>
      <c r="Y2344" s="20"/>
      <c r="Z2344" s="20"/>
      <c r="AA2344" s="20"/>
      <c r="BU2344" s="18"/>
    </row>
    <row r="2345" spans="24:73">
      <c r="X2345" s="20"/>
      <c r="Y2345" s="20"/>
      <c r="Z2345" s="20"/>
      <c r="AA2345" s="20"/>
      <c r="BU2345" s="18"/>
    </row>
    <row r="2346" spans="24:73">
      <c r="X2346" s="20"/>
      <c r="Y2346" s="20"/>
      <c r="Z2346" s="20"/>
      <c r="AA2346" s="20"/>
      <c r="BU2346" s="18"/>
    </row>
    <row r="2347" spans="24:73">
      <c r="X2347" s="20"/>
      <c r="Y2347" s="20"/>
      <c r="Z2347" s="20"/>
      <c r="AA2347" s="20"/>
      <c r="BU2347" s="18"/>
    </row>
    <row r="2348" spans="24:73">
      <c r="X2348" s="20"/>
      <c r="Y2348" s="20"/>
      <c r="Z2348" s="20"/>
      <c r="AA2348" s="20"/>
      <c r="BU2348" s="18"/>
    </row>
    <row r="2349" spans="24:73">
      <c r="X2349" s="20"/>
      <c r="Y2349" s="20"/>
      <c r="Z2349" s="20"/>
      <c r="AA2349" s="20"/>
      <c r="BU2349" s="18"/>
    </row>
    <row r="2350" spans="24:73">
      <c r="X2350" s="20"/>
      <c r="Y2350" s="20"/>
      <c r="Z2350" s="20"/>
      <c r="AA2350" s="20"/>
      <c r="BU2350" s="18"/>
    </row>
    <row r="2351" spans="24:73">
      <c r="X2351" s="20"/>
      <c r="Y2351" s="20"/>
      <c r="Z2351" s="20"/>
      <c r="AA2351" s="20"/>
      <c r="BU2351" s="18"/>
    </row>
    <row r="2352" spans="24:73">
      <c r="X2352" s="20"/>
      <c r="Y2352" s="20"/>
      <c r="Z2352" s="20"/>
      <c r="AA2352" s="20"/>
      <c r="BU2352" s="18"/>
    </row>
    <row r="2353" spans="24:73">
      <c r="X2353" s="20"/>
      <c r="Y2353" s="20"/>
      <c r="Z2353" s="20"/>
      <c r="AA2353" s="20"/>
      <c r="BU2353" s="18"/>
    </row>
    <row r="2354" spans="24:73">
      <c r="X2354" s="20"/>
      <c r="Y2354" s="20"/>
      <c r="Z2354" s="20"/>
      <c r="AA2354" s="20"/>
      <c r="BU2354" s="18"/>
    </row>
    <row r="2355" spans="24:73">
      <c r="X2355" s="20"/>
      <c r="Y2355" s="20"/>
      <c r="Z2355" s="20"/>
      <c r="AA2355" s="20"/>
      <c r="BU2355" s="18"/>
    </row>
    <row r="2356" spans="24:73">
      <c r="X2356" s="20"/>
      <c r="Y2356" s="20"/>
      <c r="Z2356" s="20"/>
      <c r="AA2356" s="20"/>
      <c r="BU2356" s="18"/>
    </row>
    <row r="2357" spans="24:73">
      <c r="X2357" s="20"/>
      <c r="Y2357" s="20"/>
      <c r="Z2357" s="20"/>
      <c r="AA2357" s="20"/>
      <c r="BU2357" s="18"/>
    </row>
    <row r="2358" spans="24:73">
      <c r="X2358" s="20"/>
      <c r="Y2358" s="20"/>
      <c r="Z2358" s="20"/>
      <c r="AA2358" s="20"/>
      <c r="BU2358" s="18"/>
    </row>
    <row r="2359" spans="24:73">
      <c r="X2359" s="20"/>
      <c r="Y2359" s="20"/>
      <c r="Z2359" s="20"/>
      <c r="AA2359" s="20"/>
      <c r="BU2359" s="18"/>
    </row>
    <row r="2360" spans="24:73">
      <c r="X2360" s="20"/>
      <c r="Y2360" s="20"/>
      <c r="Z2360" s="20"/>
      <c r="AA2360" s="20"/>
      <c r="BU2360" s="18"/>
    </row>
    <row r="2361" spans="24:73">
      <c r="X2361" s="20"/>
      <c r="Y2361" s="20"/>
      <c r="Z2361" s="20"/>
      <c r="AA2361" s="20"/>
      <c r="BU2361" s="18"/>
    </row>
    <row r="2362" spans="24:73">
      <c r="X2362" s="20"/>
      <c r="Y2362" s="20"/>
      <c r="Z2362" s="20"/>
      <c r="AA2362" s="20"/>
      <c r="BU2362" s="18"/>
    </row>
    <row r="2363" spans="24:73">
      <c r="X2363" s="20"/>
      <c r="Y2363" s="20"/>
      <c r="Z2363" s="20"/>
      <c r="AA2363" s="20"/>
      <c r="BU2363" s="18"/>
    </row>
    <row r="2364" spans="24:73">
      <c r="X2364" s="20"/>
      <c r="Y2364" s="20"/>
      <c r="Z2364" s="20"/>
      <c r="AA2364" s="20"/>
      <c r="BU2364" s="18"/>
    </row>
    <row r="2365" spans="24:73">
      <c r="X2365" s="20"/>
      <c r="Y2365" s="20"/>
      <c r="Z2365" s="20"/>
      <c r="AA2365" s="20"/>
      <c r="BU2365" s="18"/>
    </row>
    <row r="2366" spans="24:73">
      <c r="X2366" s="20"/>
      <c r="Y2366" s="20"/>
      <c r="Z2366" s="20"/>
      <c r="AA2366" s="20"/>
      <c r="BU2366" s="18"/>
    </row>
    <row r="2367" spans="24:73">
      <c r="X2367" s="20"/>
      <c r="Y2367" s="20"/>
      <c r="Z2367" s="20"/>
      <c r="AA2367" s="20"/>
      <c r="BU2367" s="18"/>
    </row>
    <row r="2368" spans="24:73">
      <c r="X2368" s="20"/>
      <c r="Y2368" s="20"/>
      <c r="Z2368" s="20"/>
      <c r="AA2368" s="20"/>
      <c r="BU2368" s="18"/>
    </row>
    <row r="2369" spans="24:73">
      <c r="X2369" s="20"/>
      <c r="Y2369" s="20"/>
      <c r="Z2369" s="20"/>
      <c r="AA2369" s="20"/>
      <c r="BU2369" s="18"/>
    </row>
    <row r="2370" spans="24:73">
      <c r="X2370" s="20"/>
      <c r="Y2370" s="20"/>
      <c r="Z2370" s="20"/>
      <c r="AA2370" s="20"/>
      <c r="BU2370" s="18"/>
    </row>
    <row r="2371" spans="24:73">
      <c r="X2371" s="20"/>
      <c r="Y2371" s="20"/>
      <c r="Z2371" s="20"/>
      <c r="AA2371" s="20"/>
      <c r="BU2371" s="18"/>
    </row>
    <row r="2372" spans="24:73">
      <c r="X2372" s="20"/>
      <c r="Y2372" s="20"/>
      <c r="Z2372" s="20"/>
      <c r="AA2372" s="20"/>
      <c r="BU2372" s="18"/>
    </row>
    <row r="2373" spans="24:73">
      <c r="X2373" s="20"/>
      <c r="Y2373" s="20"/>
      <c r="Z2373" s="20"/>
      <c r="AA2373" s="20"/>
      <c r="BU2373" s="18"/>
    </row>
    <row r="2374" spans="24:73">
      <c r="X2374" s="20"/>
      <c r="Y2374" s="20"/>
      <c r="Z2374" s="20"/>
      <c r="AA2374" s="20"/>
      <c r="BU2374" s="18"/>
    </row>
    <row r="2375" spans="24:73">
      <c r="X2375" s="20"/>
      <c r="Y2375" s="20"/>
      <c r="Z2375" s="20"/>
      <c r="AA2375" s="20"/>
      <c r="BU2375" s="18"/>
    </row>
    <row r="2376" spans="24:73">
      <c r="X2376" s="20"/>
      <c r="Y2376" s="20"/>
      <c r="Z2376" s="20"/>
      <c r="AA2376" s="20"/>
      <c r="BU2376" s="18"/>
    </row>
    <row r="2377" spans="24:73">
      <c r="X2377" s="20"/>
      <c r="Y2377" s="20"/>
      <c r="Z2377" s="20"/>
      <c r="AA2377" s="20"/>
      <c r="BU2377" s="18"/>
    </row>
    <row r="2378" spans="24:73">
      <c r="X2378" s="20"/>
      <c r="Y2378" s="20"/>
      <c r="Z2378" s="20"/>
      <c r="AA2378" s="20"/>
      <c r="BU2378" s="18"/>
    </row>
    <row r="2379" spans="24:73">
      <c r="X2379" s="20"/>
      <c r="Y2379" s="20"/>
      <c r="Z2379" s="20"/>
      <c r="AA2379" s="20"/>
      <c r="BU2379" s="18"/>
    </row>
    <row r="2380" spans="24:73">
      <c r="X2380" s="20"/>
      <c r="Y2380" s="20"/>
      <c r="Z2380" s="20"/>
      <c r="AA2380" s="20"/>
      <c r="BU2380" s="18"/>
    </row>
    <row r="2381" spans="24:73">
      <c r="X2381" s="20"/>
      <c r="Y2381" s="20"/>
      <c r="Z2381" s="20"/>
      <c r="AA2381" s="20"/>
      <c r="BU2381" s="18"/>
    </row>
    <row r="2382" spans="24:73">
      <c r="X2382" s="20"/>
      <c r="Y2382" s="20"/>
      <c r="Z2382" s="20"/>
      <c r="AA2382" s="20"/>
      <c r="BU2382" s="18"/>
    </row>
    <row r="2383" spans="24:73">
      <c r="X2383" s="20"/>
      <c r="Y2383" s="20"/>
      <c r="Z2383" s="20"/>
      <c r="AA2383" s="20"/>
      <c r="BU2383" s="18"/>
    </row>
    <row r="2384" spans="24:73">
      <c r="X2384" s="20"/>
      <c r="Y2384" s="20"/>
      <c r="Z2384" s="20"/>
      <c r="AA2384" s="20"/>
      <c r="BU2384" s="18"/>
    </row>
    <row r="2385" spans="24:73">
      <c r="X2385" s="20"/>
      <c r="Y2385" s="20"/>
      <c r="Z2385" s="20"/>
      <c r="AA2385" s="20"/>
      <c r="BU2385" s="18"/>
    </row>
    <row r="2386" spans="24:73">
      <c r="X2386" s="20"/>
      <c r="Y2386" s="20"/>
      <c r="Z2386" s="20"/>
      <c r="AA2386" s="20"/>
      <c r="BU2386" s="18"/>
    </row>
    <row r="2387" spans="24:73">
      <c r="X2387" s="20"/>
      <c r="Y2387" s="20"/>
      <c r="Z2387" s="20"/>
      <c r="AA2387" s="20"/>
      <c r="BU2387" s="18"/>
    </row>
    <row r="2388" spans="24:73">
      <c r="X2388" s="20"/>
      <c r="Y2388" s="20"/>
      <c r="Z2388" s="20"/>
      <c r="AA2388" s="20"/>
      <c r="BU2388" s="18"/>
    </row>
    <row r="2389" spans="24:73">
      <c r="X2389" s="20"/>
      <c r="Y2389" s="20"/>
      <c r="Z2389" s="20"/>
      <c r="AA2389" s="20"/>
      <c r="BU2389" s="18"/>
    </row>
    <row r="2390" spans="24:73">
      <c r="X2390" s="20"/>
      <c r="Y2390" s="20"/>
      <c r="Z2390" s="20"/>
      <c r="AA2390" s="20"/>
      <c r="BU2390" s="18"/>
    </row>
    <row r="2391" spans="24:73">
      <c r="X2391" s="20"/>
      <c r="Y2391" s="20"/>
      <c r="Z2391" s="20"/>
      <c r="AA2391" s="20"/>
      <c r="BU2391" s="18"/>
    </row>
    <row r="2392" spans="24:73">
      <c r="X2392" s="20"/>
      <c r="Y2392" s="20"/>
      <c r="Z2392" s="20"/>
      <c r="AA2392" s="20"/>
      <c r="BU2392" s="18"/>
    </row>
    <row r="2393" spans="24:73">
      <c r="X2393" s="20"/>
      <c r="Y2393" s="20"/>
      <c r="Z2393" s="20"/>
      <c r="AA2393" s="20"/>
      <c r="BU2393" s="18"/>
    </row>
    <row r="2394" spans="24:73">
      <c r="X2394" s="20"/>
      <c r="Y2394" s="20"/>
      <c r="Z2394" s="20"/>
      <c r="AA2394" s="20"/>
      <c r="BU2394" s="18"/>
    </row>
    <row r="2395" spans="24:73">
      <c r="X2395" s="20"/>
      <c r="Y2395" s="20"/>
      <c r="Z2395" s="20"/>
      <c r="AA2395" s="20"/>
      <c r="BU2395" s="18"/>
    </row>
    <row r="2396" spans="24:73">
      <c r="X2396" s="20"/>
      <c r="Y2396" s="20"/>
      <c r="Z2396" s="20"/>
      <c r="AA2396" s="20"/>
      <c r="BU2396" s="18"/>
    </row>
    <row r="2397" spans="24:73">
      <c r="X2397" s="20"/>
      <c r="Y2397" s="20"/>
      <c r="Z2397" s="20"/>
      <c r="AA2397" s="20"/>
      <c r="BU2397" s="18"/>
    </row>
    <row r="2398" spans="24:73">
      <c r="X2398" s="20"/>
      <c r="Y2398" s="20"/>
      <c r="Z2398" s="20"/>
      <c r="AA2398" s="20"/>
      <c r="BU2398" s="18"/>
    </row>
    <row r="2399" spans="24:73">
      <c r="X2399" s="20"/>
      <c r="Y2399" s="20"/>
      <c r="Z2399" s="20"/>
      <c r="AA2399" s="20"/>
      <c r="BU2399" s="18"/>
    </row>
    <row r="2400" spans="24:73">
      <c r="X2400" s="20"/>
      <c r="Y2400" s="20"/>
      <c r="Z2400" s="20"/>
      <c r="AA2400" s="20"/>
      <c r="BU2400" s="18"/>
    </row>
    <row r="2401" spans="24:73">
      <c r="X2401" s="20"/>
      <c r="Y2401" s="20"/>
      <c r="Z2401" s="20"/>
      <c r="AA2401" s="20"/>
      <c r="BU2401" s="18"/>
    </row>
    <row r="2402" spans="24:73">
      <c r="X2402" s="20"/>
      <c r="Y2402" s="20"/>
      <c r="Z2402" s="20"/>
      <c r="AA2402" s="20"/>
      <c r="BU2402" s="18"/>
    </row>
    <row r="2403" spans="24:73">
      <c r="X2403" s="20"/>
      <c r="Y2403" s="20"/>
      <c r="Z2403" s="20"/>
      <c r="AA2403" s="20"/>
      <c r="BU2403" s="18"/>
    </row>
    <row r="2404" spans="24:73">
      <c r="X2404" s="20"/>
      <c r="Y2404" s="20"/>
      <c r="Z2404" s="20"/>
      <c r="AA2404" s="20"/>
      <c r="BU2404" s="18"/>
    </row>
    <row r="2405" spans="24:73">
      <c r="X2405" s="20"/>
      <c r="Y2405" s="20"/>
      <c r="Z2405" s="20"/>
      <c r="AA2405" s="20"/>
      <c r="BU2405" s="18"/>
    </row>
    <row r="2406" spans="24:73">
      <c r="X2406" s="20"/>
      <c r="Y2406" s="20"/>
      <c r="Z2406" s="20"/>
      <c r="AA2406" s="20"/>
      <c r="BU2406" s="18"/>
    </row>
    <row r="2407" spans="24:73">
      <c r="X2407" s="20"/>
      <c r="Y2407" s="20"/>
      <c r="Z2407" s="20"/>
      <c r="AA2407" s="20"/>
      <c r="BU2407" s="18"/>
    </row>
    <row r="2408" spans="24:73">
      <c r="X2408" s="20"/>
      <c r="Y2408" s="20"/>
      <c r="Z2408" s="20"/>
      <c r="AA2408" s="20"/>
      <c r="BU2408" s="18"/>
    </row>
    <row r="2409" spans="24:73">
      <c r="X2409" s="20"/>
      <c r="Y2409" s="20"/>
      <c r="Z2409" s="20"/>
      <c r="AA2409" s="20"/>
      <c r="BU2409" s="18"/>
    </row>
    <row r="2410" spans="24:73">
      <c r="X2410" s="20"/>
      <c r="Y2410" s="20"/>
      <c r="Z2410" s="20"/>
      <c r="AA2410" s="20"/>
      <c r="BU2410" s="18"/>
    </row>
    <row r="2411" spans="24:73">
      <c r="X2411" s="20"/>
      <c r="Y2411" s="20"/>
      <c r="Z2411" s="20"/>
      <c r="AA2411" s="20"/>
      <c r="BU2411" s="18"/>
    </row>
    <row r="2412" spans="24:73">
      <c r="X2412" s="20"/>
      <c r="Y2412" s="20"/>
      <c r="Z2412" s="20"/>
      <c r="AA2412" s="20"/>
      <c r="BU2412" s="18"/>
    </row>
    <row r="2413" spans="24:73">
      <c r="X2413" s="20"/>
      <c r="Y2413" s="20"/>
      <c r="Z2413" s="20"/>
      <c r="AA2413" s="20"/>
      <c r="BU2413" s="18"/>
    </row>
    <row r="2414" spans="24:73">
      <c r="X2414" s="20"/>
      <c r="Y2414" s="20"/>
      <c r="Z2414" s="20"/>
      <c r="AA2414" s="20"/>
      <c r="BU2414" s="18"/>
    </row>
    <row r="2415" spans="24:73">
      <c r="X2415" s="20"/>
      <c r="Y2415" s="20"/>
      <c r="Z2415" s="20"/>
      <c r="AA2415" s="20"/>
      <c r="BU2415" s="18"/>
    </row>
    <row r="2416" spans="24:73">
      <c r="X2416" s="20"/>
      <c r="Y2416" s="20"/>
      <c r="Z2416" s="20"/>
      <c r="AA2416" s="20"/>
      <c r="BU2416" s="18"/>
    </row>
    <row r="2417" spans="24:73">
      <c r="X2417" s="20"/>
      <c r="Y2417" s="20"/>
      <c r="Z2417" s="20"/>
      <c r="AA2417" s="20"/>
      <c r="BU2417" s="18"/>
    </row>
    <row r="2418" spans="24:73">
      <c r="X2418" s="20"/>
      <c r="Y2418" s="20"/>
      <c r="Z2418" s="20"/>
      <c r="AA2418" s="20"/>
      <c r="BU2418" s="18"/>
    </row>
    <row r="2419" spans="24:73">
      <c r="X2419" s="20"/>
      <c r="Y2419" s="20"/>
      <c r="Z2419" s="20"/>
      <c r="AA2419" s="20"/>
      <c r="BU2419" s="18"/>
    </row>
    <row r="2420" spans="24:73">
      <c r="X2420" s="20"/>
      <c r="Y2420" s="20"/>
      <c r="Z2420" s="20"/>
      <c r="AA2420" s="20"/>
      <c r="BU2420" s="18"/>
    </row>
    <row r="2421" spans="24:73">
      <c r="X2421" s="20"/>
      <c r="Y2421" s="20"/>
      <c r="Z2421" s="20"/>
      <c r="AA2421" s="20"/>
      <c r="BU2421" s="18"/>
    </row>
    <row r="2422" spans="24:73">
      <c r="X2422" s="20"/>
      <c r="Y2422" s="20"/>
      <c r="Z2422" s="20"/>
      <c r="AA2422" s="20"/>
      <c r="BU2422" s="18"/>
    </row>
    <row r="2423" spans="24:73">
      <c r="X2423" s="20"/>
      <c r="Y2423" s="20"/>
      <c r="Z2423" s="20"/>
      <c r="AA2423" s="20"/>
      <c r="BU2423" s="18"/>
    </row>
    <row r="2424" spans="24:73">
      <c r="X2424" s="20"/>
      <c r="Y2424" s="20"/>
      <c r="Z2424" s="20"/>
      <c r="AA2424" s="20"/>
      <c r="BU2424" s="18"/>
    </row>
    <row r="2425" spans="24:73">
      <c r="X2425" s="20"/>
      <c r="Y2425" s="20"/>
      <c r="Z2425" s="20"/>
      <c r="AA2425" s="20"/>
      <c r="BU2425" s="18"/>
    </row>
    <row r="2426" spans="24:73">
      <c r="X2426" s="20"/>
      <c r="Y2426" s="20"/>
      <c r="Z2426" s="20"/>
      <c r="AA2426" s="20"/>
      <c r="BU2426" s="18"/>
    </row>
    <row r="2427" spans="24:73">
      <c r="X2427" s="20"/>
      <c r="Y2427" s="20"/>
      <c r="Z2427" s="20"/>
      <c r="AA2427" s="20"/>
      <c r="BU2427" s="18"/>
    </row>
    <row r="2428" spans="24:73">
      <c r="X2428" s="20"/>
      <c r="Y2428" s="20"/>
      <c r="Z2428" s="20"/>
      <c r="AA2428" s="20"/>
      <c r="BU2428" s="18"/>
    </row>
    <row r="2429" spans="24:73">
      <c r="X2429" s="20"/>
      <c r="Y2429" s="20"/>
      <c r="Z2429" s="20"/>
      <c r="AA2429" s="20"/>
      <c r="BU2429" s="18"/>
    </row>
    <row r="2430" spans="24:73">
      <c r="X2430" s="20"/>
      <c r="Y2430" s="20"/>
      <c r="Z2430" s="20"/>
      <c r="AA2430" s="20"/>
      <c r="BU2430" s="18"/>
    </row>
    <row r="2431" spans="24:73">
      <c r="X2431" s="20"/>
      <c r="Y2431" s="20"/>
      <c r="Z2431" s="20"/>
      <c r="AA2431" s="20"/>
      <c r="BU2431" s="18"/>
    </row>
    <row r="2432" spans="24:73">
      <c r="X2432" s="20"/>
      <c r="Y2432" s="20"/>
      <c r="Z2432" s="20"/>
      <c r="AA2432" s="20"/>
      <c r="BU2432" s="18"/>
    </row>
    <row r="2433" spans="24:73">
      <c r="X2433" s="20"/>
      <c r="Y2433" s="20"/>
      <c r="Z2433" s="20"/>
      <c r="AA2433" s="20"/>
      <c r="BU2433" s="18"/>
    </row>
    <row r="2434" spans="24:73">
      <c r="X2434" s="20"/>
      <c r="Y2434" s="20"/>
      <c r="Z2434" s="20"/>
      <c r="AA2434" s="20"/>
      <c r="BU2434" s="18"/>
    </row>
    <row r="2435" spans="24:73">
      <c r="X2435" s="20"/>
      <c r="Y2435" s="20"/>
      <c r="Z2435" s="20"/>
      <c r="AA2435" s="20"/>
      <c r="BU2435" s="18"/>
    </row>
    <row r="2436" spans="24:73">
      <c r="X2436" s="20"/>
      <c r="Y2436" s="20"/>
      <c r="Z2436" s="20"/>
      <c r="AA2436" s="20"/>
      <c r="BU2436" s="18"/>
    </row>
    <row r="2437" spans="24:73">
      <c r="X2437" s="20"/>
      <c r="Y2437" s="20"/>
      <c r="Z2437" s="20"/>
      <c r="AA2437" s="20"/>
      <c r="BU2437" s="18"/>
    </row>
    <row r="2438" spans="24:73">
      <c r="X2438" s="20"/>
      <c r="Y2438" s="20"/>
      <c r="Z2438" s="20"/>
      <c r="AA2438" s="20"/>
      <c r="BU2438" s="18"/>
    </row>
    <row r="2439" spans="24:73">
      <c r="X2439" s="20"/>
      <c r="Y2439" s="20"/>
      <c r="Z2439" s="20"/>
      <c r="AA2439" s="20"/>
      <c r="BU2439" s="18"/>
    </row>
    <row r="2440" spans="24:73">
      <c r="X2440" s="20"/>
      <c r="Y2440" s="20"/>
      <c r="Z2440" s="20"/>
      <c r="AA2440" s="20"/>
      <c r="BU2440" s="18"/>
    </row>
    <row r="2441" spans="24:73">
      <c r="X2441" s="20"/>
      <c r="Y2441" s="20"/>
      <c r="Z2441" s="20"/>
      <c r="AA2441" s="20"/>
      <c r="BU2441" s="18"/>
    </row>
    <row r="2442" spans="24:73">
      <c r="X2442" s="20"/>
      <c r="Y2442" s="20"/>
      <c r="Z2442" s="20"/>
      <c r="AA2442" s="20"/>
      <c r="BU2442" s="18"/>
    </row>
    <row r="2443" spans="24:73">
      <c r="X2443" s="20"/>
      <c r="Y2443" s="20"/>
      <c r="Z2443" s="20"/>
      <c r="AA2443" s="20"/>
      <c r="BU2443" s="18"/>
    </row>
    <row r="2444" spans="24:73">
      <c r="X2444" s="20"/>
      <c r="Y2444" s="20"/>
      <c r="Z2444" s="20"/>
      <c r="AA2444" s="20"/>
      <c r="BU2444" s="18"/>
    </row>
    <row r="2445" spans="24:73">
      <c r="X2445" s="20"/>
      <c r="Y2445" s="20"/>
      <c r="Z2445" s="20"/>
      <c r="AA2445" s="20"/>
      <c r="BU2445" s="18"/>
    </row>
    <row r="2446" spans="24:73">
      <c r="X2446" s="20"/>
      <c r="Y2446" s="20"/>
      <c r="Z2446" s="20"/>
      <c r="AA2446" s="20"/>
      <c r="BU2446" s="18"/>
    </row>
    <row r="2447" spans="24:73">
      <c r="X2447" s="20"/>
      <c r="Y2447" s="20"/>
      <c r="Z2447" s="20"/>
      <c r="AA2447" s="20"/>
      <c r="BU2447" s="18"/>
    </row>
    <row r="2448" spans="24:73">
      <c r="X2448" s="20"/>
      <c r="Y2448" s="20"/>
      <c r="Z2448" s="20"/>
      <c r="AA2448" s="20"/>
      <c r="BU2448" s="18"/>
    </row>
    <row r="2449" spans="24:73">
      <c r="X2449" s="20"/>
      <c r="Y2449" s="20"/>
      <c r="Z2449" s="20"/>
      <c r="AA2449" s="20"/>
      <c r="BU2449" s="18"/>
    </row>
    <row r="2450" spans="24:73">
      <c r="X2450" s="20"/>
      <c r="Y2450" s="20"/>
      <c r="Z2450" s="20"/>
      <c r="AA2450" s="20"/>
      <c r="BU2450" s="18"/>
    </row>
    <row r="2451" spans="24:73">
      <c r="X2451" s="20"/>
      <c r="Y2451" s="20"/>
      <c r="Z2451" s="20"/>
      <c r="AA2451" s="20"/>
      <c r="BU2451" s="18"/>
    </row>
    <row r="2452" spans="24:73">
      <c r="X2452" s="20"/>
      <c r="Y2452" s="20"/>
      <c r="Z2452" s="20"/>
      <c r="AA2452" s="20"/>
      <c r="BU2452" s="18"/>
    </row>
    <row r="2453" spans="24:73">
      <c r="X2453" s="20"/>
      <c r="Y2453" s="20"/>
      <c r="Z2453" s="20"/>
      <c r="AA2453" s="20"/>
      <c r="BU2453" s="18"/>
    </row>
    <row r="2454" spans="24:73">
      <c r="X2454" s="20"/>
      <c r="Y2454" s="20"/>
      <c r="Z2454" s="20"/>
      <c r="AA2454" s="20"/>
      <c r="BU2454" s="18"/>
    </row>
    <row r="2455" spans="24:73">
      <c r="X2455" s="20"/>
      <c r="Y2455" s="20"/>
      <c r="Z2455" s="20"/>
      <c r="AA2455" s="20"/>
      <c r="BU2455" s="18"/>
    </row>
    <row r="2456" spans="24:73">
      <c r="X2456" s="20"/>
      <c r="Y2456" s="20"/>
      <c r="Z2456" s="20"/>
      <c r="AA2456" s="20"/>
      <c r="BU2456" s="18"/>
    </row>
    <row r="2457" spans="24:73">
      <c r="X2457" s="20"/>
      <c r="Y2457" s="20"/>
      <c r="Z2457" s="20"/>
      <c r="AA2457" s="20"/>
      <c r="BU2457" s="18"/>
    </row>
    <row r="2458" spans="24:73">
      <c r="X2458" s="20"/>
      <c r="Y2458" s="20"/>
      <c r="Z2458" s="20"/>
      <c r="AA2458" s="20"/>
      <c r="BU2458" s="18"/>
    </row>
    <row r="2459" spans="24:73">
      <c r="X2459" s="20"/>
      <c r="Y2459" s="20"/>
      <c r="Z2459" s="20"/>
      <c r="AA2459" s="20"/>
      <c r="BU2459" s="18"/>
    </row>
    <row r="2460" spans="24:73">
      <c r="X2460" s="20"/>
      <c r="Y2460" s="20"/>
      <c r="Z2460" s="20"/>
      <c r="AA2460" s="20"/>
      <c r="BU2460" s="18"/>
    </row>
    <row r="2461" spans="24:73">
      <c r="X2461" s="20"/>
      <c r="Y2461" s="20"/>
      <c r="Z2461" s="20"/>
      <c r="AA2461" s="20"/>
      <c r="BU2461" s="18"/>
    </row>
    <row r="2462" spans="24:73">
      <c r="X2462" s="20"/>
      <c r="Y2462" s="20"/>
      <c r="Z2462" s="20"/>
      <c r="AA2462" s="20"/>
      <c r="BU2462" s="18"/>
    </row>
    <row r="2463" spans="24:73">
      <c r="X2463" s="20"/>
      <c r="Y2463" s="20"/>
      <c r="Z2463" s="20"/>
      <c r="AA2463" s="20"/>
      <c r="BU2463" s="18"/>
    </row>
    <row r="2464" spans="24:73">
      <c r="X2464" s="20"/>
      <c r="Y2464" s="20"/>
      <c r="Z2464" s="20"/>
      <c r="AA2464" s="20"/>
      <c r="BU2464" s="18"/>
    </row>
    <row r="2465" spans="24:73">
      <c r="X2465" s="20"/>
      <c r="Y2465" s="20"/>
      <c r="Z2465" s="20"/>
      <c r="AA2465" s="20"/>
      <c r="BU2465" s="18"/>
    </row>
    <row r="2466" spans="24:73">
      <c r="X2466" s="20"/>
      <c r="Y2466" s="20"/>
      <c r="Z2466" s="20"/>
      <c r="AA2466" s="20"/>
      <c r="BU2466" s="18"/>
    </row>
    <row r="2467" spans="24:73">
      <c r="X2467" s="20"/>
      <c r="Y2467" s="20"/>
      <c r="Z2467" s="20"/>
      <c r="AA2467" s="20"/>
      <c r="BU2467" s="18"/>
    </row>
    <row r="2468" spans="24:73">
      <c r="X2468" s="20"/>
      <c r="Y2468" s="20"/>
      <c r="Z2468" s="20"/>
      <c r="AA2468" s="20"/>
      <c r="BU2468" s="18"/>
    </row>
    <row r="2469" spans="24:73">
      <c r="X2469" s="20"/>
      <c r="Y2469" s="20"/>
      <c r="Z2469" s="20"/>
      <c r="AA2469" s="20"/>
      <c r="BU2469" s="18"/>
    </row>
    <row r="2470" spans="24:73">
      <c r="X2470" s="20"/>
      <c r="Y2470" s="20"/>
      <c r="Z2470" s="20"/>
      <c r="AA2470" s="20"/>
      <c r="BU2470" s="18"/>
    </row>
    <row r="2471" spans="24:73">
      <c r="X2471" s="20"/>
      <c r="Y2471" s="20"/>
      <c r="Z2471" s="20"/>
      <c r="AA2471" s="20"/>
      <c r="BU2471" s="18"/>
    </row>
    <row r="2472" spans="24:73">
      <c r="X2472" s="20"/>
      <c r="Y2472" s="20"/>
      <c r="Z2472" s="20"/>
      <c r="AA2472" s="20"/>
      <c r="BU2472" s="18"/>
    </row>
    <row r="2473" spans="24:73">
      <c r="X2473" s="20"/>
      <c r="Y2473" s="20"/>
      <c r="Z2473" s="20"/>
      <c r="AA2473" s="20"/>
      <c r="BU2473" s="18"/>
    </row>
    <row r="2474" spans="24:73">
      <c r="X2474" s="20"/>
      <c r="Y2474" s="20"/>
      <c r="Z2474" s="20"/>
      <c r="AA2474" s="20"/>
      <c r="BU2474" s="18"/>
    </row>
    <row r="2475" spans="24:73">
      <c r="X2475" s="20"/>
      <c r="Y2475" s="20"/>
      <c r="Z2475" s="20"/>
      <c r="AA2475" s="20"/>
      <c r="BU2475" s="18"/>
    </row>
    <row r="2476" spans="24:73">
      <c r="X2476" s="20"/>
      <c r="Y2476" s="20"/>
      <c r="Z2476" s="20"/>
      <c r="AA2476" s="20"/>
      <c r="BU2476" s="18"/>
    </row>
    <row r="2477" spans="24:73">
      <c r="X2477" s="20"/>
      <c r="Y2477" s="20"/>
      <c r="Z2477" s="20"/>
      <c r="AA2477" s="20"/>
      <c r="BU2477" s="18"/>
    </row>
    <row r="2478" spans="24:73">
      <c r="X2478" s="20"/>
      <c r="Y2478" s="20"/>
      <c r="Z2478" s="20"/>
      <c r="AA2478" s="20"/>
      <c r="BU2478" s="18"/>
    </row>
    <row r="2479" spans="24:73">
      <c r="X2479" s="20"/>
      <c r="Y2479" s="20"/>
      <c r="Z2479" s="20"/>
      <c r="AA2479" s="20"/>
      <c r="BU2479" s="18"/>
    </row>
    <row r="2480" spans="24:73">
      <c r="X2480" s="20"/>
      <c r="Y2480" s="20"/>
      <c r="Z2480" s="20"/>
      <c r="AA2480" s="20"/>
      <c r="BU2480" s="18"/>
    </row>
    <row r="2481" spans="24:73">
      <c r="X2481" s="20"/>
      <c r="Y2481" s="20"/>
      <c r="Z2481" s="20"/>
      <c r="AA2481" s="20"/>
      <c r="BU2481" s="18"/>
    </row>
    <row r="2482" spans="24:73">
      <c r="X2482" s="20"/>
      <c r="Y2482" s="20"/>
      <c r="Z2482" s="20"/>
      <c r="AA2482" s="20"/>
      <c r="BU2482" s="18"/>
    </row>
    <row r="2483" spans="24:73">
      <c r="X2483" s="20"/>
      <c r="Y2483" s="20"/>
      <c r="Z2483" s="20"/>
      <c r="AA2483" s="20"/>
      <c r="BU2483" s="18"/>
    </row>
    <row r="2484" spans="24:73">
      <c r="X2484" s="20"/>
      <c r="Y2484" s="20"/>
      <c r="Z2484" s="20"/>
      <c r="AA2484" s="20"/>
      <c r="BU2484" s="18"/>
    </row>
    <row r="2485" spans="24:73">
      <c r="X2485" s="20"/>
      <c r="Y2485" s="20"/>
      <c r="Z2485" s="20"/>
      <c r="AA2485" s="20"/>
      <c r="BU2485" s="18"/>
    </row>
    <row r="2486" spans="24:73">
      <c r="X2486" s="20"/>
      <c r="Y2486" s="20"/>
      <c r="Z2486" s="20"/>
      <c r="AA2486" s="20"/>
      <c r="BU2486" s="18"/>
    </row>
    <row r="2487" spans="24:73">
      <c r="X2487" s="20"/>
      <c r="Y2487" s="20"/>
      <c r="Z2487" s="20"/>
      <c r="AA2487" s="20"/>
      <c r="BU2487" s="18"/>
    </row>
    <row r="2488" spans="24:73">
      <c r="X2488" s="20"/>
      <c r="Y2488" s="20"/>
      <c r="Z2488" s="20"/>
      <c r="AA2488" s="20"/>
      <c r="BU2488" s="18"/>
    </row>
    <row r="2489" spans="24:73">
      <c r="X2489" s="20"/>
      <c r="Y2489" s="20"/>
      <c r="Z2489" s="20"/>
      <c r="AA2489" s="20"/>
      <c r="BU2489" s="18"/>
    </row>
    <row r="2490" spans="24:73">
      <c r="X2490" s="20"/>
      <c r="Y2490" s="20"/>
      <c r="Z2490" s="20"/>
      <c r="AA2490" s="20"/>
      <c r="BU2490" s="18"/>
    </row>
    <row r="2491" spans="24:73">
      <c r="X2491" s="20"/>
      <c r="Y2491" s="20"/>
      <c r="Z2491" s="20"/>
      <c r="AA2491" s="20"/>
      <c r="BU2491" s="18"/>
    </row>
    <row r="2492" spans="24:73">
      <c r="X2492" s="20"/>
      <c r="Y2492" s="20"/>
      <c r="Z2492" s="20"/>
      <c r="AA2492" s="20"/>
      <c r="BU2492" s="18"/>
    </row>
    <row r="2493" spans="24:73">
      <c r="X2493" s="20"/>
      <c r="Y2493" s="20"/>
      <c r="Z2493" s="20"/>
      <c r="AA2493" s="20"/>
      <c r="BU2493" s="18"/>
    </row>
    <row r="2494" spans="24:73">
      <c r="X2494" s="20"/>
      <c r="Y2494" s="20"/>
      <c r="Z2494" s="20"/>
      <c r="AA2494" s="20"/>
      <c r="BU2494" s="18"/>
    </row>
    <row r="2495" spans="24:73">
      <c r="X2495" s="20"/>
      <c r="Y2495" s="20"/>
      <c r="Z2495" s="20"/>
      <c r="AA2495" s="20"/>
      <c r="BU2495" s="18"/>
    </row>
    <row r="2496" spans="24:73">
      <c r="X2496" s="20"/>
      <c r="Y2496" s="20"/>
      <c r="Z2496" s="20"/>
      <c r="AA2496" s="20"/>
      <c r="BU2496" s="18"/>
    </row>
    <row r="2497" spans="24:73">
      <c r="X2497" s="20"/>
      <c r="Y2497" s="20"/>
      <c r="Z2497" s="20"/>
      <c r="AA2497" s="20"/>
      <c r="BU2497" s="18"/>
    </row>
    <row r="2498" spans="24:73">
      <c r="X2498" s="20"/>
      <c r="Y2498" s="20"/>
      <c r="Z2498" s="20"/>
      <c r="AA2498" s="20"/>
      <c r="BU2498" s="18"/>
    </row>
    <row r="2499" spans="24:73">
      <c r="X2499" s="20"/>
      <c r="Y2499" s="20"/>
      <c r="Z2499" s="20"/>
      <c r="AA2499" s="20"/>
      <c r="BU2499" s="18"/>
    </row>
    <row r="2500" spans="24:73">
      <c r="X2500" s="20"/>
      <c r="Y2500" s="20"/>
      <c r="Z2500" s="20"/>
      <c r="AA2500" s="20"/>
      <c r="BU2500" s="18"/>
    </row>
    <row r="2501" spans="24:73">
      <c r="X2501" s="20"/>
      <c r="Y2501" s="20"/>
      <c r="Z2501" s="20"/>
      <c r="AA2501" s="20"/>
      <c r="BU2501" s="18"/>
    </row>
    <row r="2502" spans="24:73">
      <c r="X2502" s="20"/>
      <c r="Y2502" s="20"/>
      <c r="Z2502" s="20"/>
      <c r="AA2502" s="20"/>
      <c r="BU2502" s="18"/>
    </row>
    <row r="2503" spans="24:73">
      <c r="X2503" s="20"/>
      <c r="Y2503" s="20"/>
      <c r="Z2503" s="20"/>
      <c r="AA2503" s="20"/>
      <c r="BU2503" s="18"/>
    </row>
    <row r="2504" spans="24:73">
      <c r="X2504" s="20"/>
      <c r="Y2504" s="20"/>
      <c r="Z2504" s="20"/>
      <c r="AA2504" s="20"/>
      <c r="BU2504" s="18"/>
    </row>
    <row r="2505" spans="24:73">
      <c r="X2505" s="20"/>
      <c r="Y2505" s="20"/>
      <c r="Z2505" s="20"/>
      <c r="AA2505" s="20"/>
      <c r="BU2505" s="18"/>
    </row>
    <row r="2506" spans="24:73">
      <c r="X2506" s="20"/>
      <c r="Y2506" s="20"/>
      <c r="Z2506" s="20"/>
      <c r="AA2506" s="20"/>
      <c r="BU2506" s="18"/>
    </row>
    <row r="2507" spans="24:73">
      <c r="X2507" s="20"/>
      <c r="Y2507" s="20"/>
      <c r="Z2507" s="20"/>
      <c r="AA2507" s="20"/>
      <c r="BU2507" s="18"/>
    </row>
    <row r="2508" spans="24:73">
      <c r="X2508" s="20"/>
      <c r="Y2508" s="20"/>
      <c r="Z2508" s="20"/>
      <c r="AA2508" s="20"/>
      <c r="BU2508" s="18"/>
    </row>
    <row r="2509" spans="24:73">
      <c r="X2509" s="20"/>
      <c r="Y2509" s="20"/>
      <c r="Z2509" s="20"/>
      <c r="AA2509" s="20"/>
      <c r="BU2509" s="18"/>
    </row>
    <row r="2510" spans="24:73">
      <c r="X2510" s="20"/>
      <c r="Y2510" s="20"/>
      <c r="Z2510" s="20"/>
      <c r="AA2510" s="20"/>
      <c r="BU2510" s="18"/>
    </row>
    <row r="2511" spans="24:73">
      <c r="X2511" s="20"/>
      <c r="Y2511" s="20"/>
      <c r="Z2511" s="20"/>
      <c r="AA2511" s="20"/>
      <c r="BU2511" s="18"/>
    </row>
    <row r="2512" spans="24:73">
      <c r="X2512" s="20"/>
      <c r="Y2512" s="20"/>
      <c r="Z2512" s="20"/>
      <c r="AA2512" s="20"/>
      <c r="BU2512" s="18"/>
    </row>
    <row r="2513" spans="24:73">
      <c r="X2513" s="20"/>
      <c r="Y2513" s="20"/>
      <c r="Z2513" s="20"/>
      <c r="AA2513" s="20"/>
      <c r="BU2513" s="18"/>
    </row>
    <row r="2514" spans="24:73">
      <c r="X2514" s="20"/>
      <c r="Y2514" s="20"/>
      <c r="Z2514" s="20"/>
      <c r="AA2514" s="20"/>
      <c r="BU2514" s="18"/>
    </row>
    <row r="2515" spans="24:73">
      <c r="X2515" s="20"/>
      <c r="Y2515" s="20"/>
      <c r="Z2515" s="20"/>
      <c r="AA2515" s="20"/>
      <c r="BU2515" s="18"/>
    </row>
    <row r="2516" spans="24:73">
      <c r="X2516" s="20"/>
      <c r="Y2516" s="20"/>
      <c r="Z2516" s="20"/>
      <c r="AA2516" s="20"/>
      <c r="BU2516" s="18"/>
    </row>
    <row r="2517" spans="24:73">
      <c r="X2517" s="20"/>
      <c r="Y2517" s="20"/>
      <c r="Z2517" s="20"/>
      <c r="AA2517" s="20"/>
      <c r="BU2517" s="18"/>
    </row>
    <row r="2518" spans="24:73">
      <c r="X2518" s="20"/>
      <c r="Y2518" s="20"/>
      <c r="Z2518" s="20"/>
      <c r="AA2518" s="20"/>
      <c r="BU2518" s="18"/>
    </row>
    <row r="2519" spans="24:73">
      <c r="X2519" s="20"/>
      <c r="Y2519" s="20"/>
      <c r="Z2519" s="20"/>
      <c r="AA2519" s="20"/>
      <c r="BU2519" s="18"/>
    </row>
    <row r="2520" spans="24:73">
      <c r="X2520" s="20"/>
      <c r="Y2520" s="20"/>
      <c r="Z2520" s="20"/>
      <c r="AA2520" s="20"/>
      <c r="BU2520" s="18"/>
    </row>
    <row r="2521" spans="24:73">
      <c r="X2521" s="20"/>
      <c r="Y2521" s="20"/>
      <c r="Z2521" s="20"/>
      <c r="AA2521" s="20"/>
      <c r="BU2521" s="18"/>
    </row>
    <row r="2522" spans="24:73">
      <c r="X2522" s="20"/>
      <c r="Y2522" s="20"/>
      <c r="Z2522" s="20"/>
      <c r="AA2522" s="20"/>
      <c r="BU2522" s="18"/>
    </row>
    <row r="2523" spans="24:73">
      <c r="X2523" s="20"/>
      <c r="Y2523" s="20"/>
      <c r="Z2523" s="20"/>
      <c r="AA2523" s="20"/>
      <c r="BU2523" s="18"/>
    </row>
    <row r="2524" spans="24:73">
      <c r="X2524" s="20"/>
      <c r="Y2524" s="20"/>
      <c r="Z2524" s="20"/>
      <c r="AA2524" s="20"/>
      <c r="BU2524" s="18"/>
    </row>
    <row r="2525" spans="24:73">
      <c r="X2525" s="20"/>
      <c r="Y2525" s="20"/>
      <c r="Z2525" s="20"/>
      <c r="AA2525" s="20"/>
      <c r="BU2525" s="18"/>
    </row>
    <row r="2526" spans="24:73">
      <c r="X2526" s="20"/>
      <c r="Y2526" s="20"/>
      <c r="Z2526" s="20"/>
      <c r="AA2526" s="20"/>
      <c r="BU2526" s="18"/>
    </row>
    <row r="2527" spans="24:73">
      <c r="X2527" s="20"/>
      <c r="Y2527" s="20"/>
      <c r="Z2527" s="20"/>
      <c r="AA2527" s="20"/>
      <c r="BU2527" s="18"/>
    </row>
    <row r="2528" spans="24:73">
      <c r="X2528" s="20"/>
      <c r="Y2528" s="20"/>
      <c r="Z2528" s="20"/>
      <c r="AA2528" s="20"/>
      <c r="BU2528" s="18"/>
    </row>
    <row r="2529" spans="24:73">
      <c r="X2529" s="20"/>
      <c r="Y2529" s="20"/>
      <c r="Z2529" s="20"/>
      <c r="AA2529" s="20"/>
      <c r="BU2529" s="18"/>
    </row>
    <row r="2530" spans="24:73">
      <c r="X2530" s="20"/>
      <c r="Y2530" s="20"/>
      <c r="Z2530" s="20"/>
      <c r="AA2530" s="20"/>
      <c r="BU2530" s="18"/>
    </row>
    <row r="2531" spans="24:73">
      <c r="X2531" s="20"/>
      <c r="Y2531" s="20"/>
      <c r="Z2531" s="20"/>
      <c r="AA2531" s="20"/>
      <c r="BU2531" s="18"/>
    </row>
    <row r="2532" spans="24:73">
      <c r="X2532" s="20"/>
      <c r="Y2532" s="20"/>
      <c r="Z2532" s="20"/>
      <c r="AA2532" s="20"/>
      <c r="BU2532" s="18"/>
    </row>
    <row r="2533" spans="24:73">
      <c r="X2533" s="20"/>
      <c r="Y2533" s="20"/>
      <c r="Z2533" s="20"/>
      <c r="AA2533" s="20"/>
      <c r="BU2533" s="18"/>
    </row>
    <row r="2534" spans="24:73">
      <c r="X2534" s="20"/>
      <c r="Y2534" s="20"/>
      <c r="Z2534" s="20"/>
      <c r="AA2534" s="20"/>
      <c r="BU2534" s="18"/>
    </row>
    <row r="2535" spans="24:73">
      <c r="X2535" s="20"/>
      <c r="Y2535" s="20"/>
      <c r="Z2535" s="20"/>
      <c r="AA2535" s="20"/>
      <c r="BU2535" s="18"/>
    </row>
    <row r="2536" spans="24:73">
      <c r="X2536" s="20"/>
      <c r="Y2536" s="20"/>
      <c r="Z2536" s="20"/>
      <c r="AA2536" s="20"/>
      <c r="BU2536" s="18"/>
    </row>
    <row r="2537" spans="24:73">
      <c r="X2537" s="20"/>
      <c r="Y2537" s="20"/>
      <c r="Z2537" s="20"/>
      <c r="AA2537" s="20"/>
      <c r="BU2537" s="18"/>
    </row>
    <row r="2538" spans="24:73">
      <c r="X2538" s="20"/>
      <c r="Y2538" s="20"/>
      <c r="Z2538" s="20"/>
      <c r="AA2538" s="20"/>
      <c r="BU2538" s="18"/>
    </row>
    <row r="2539" spans="24:73">
      <c r="X2539" s="20"/>
      <c r="Y2539" s="20"/>
      <c r="Z2539" s="20"/>
      <c r="AA2539" s="20"/>
      <c r="BU2539" s="18"/>
    </row>
    <row r="2540" spans="24:73">
      <c r="X2540" s="20"/>
      <c r="Y2540" s="20"/>
      <c r="Z2540" s="20"/>
      <c r="AA2540" s="20"/>
      <c r="BU2540" s="18"/>
    </row>
    <row r="2541" spans="24:73">
      <c r="X2541" s="20"/>
      <c r="Y2541" s="20"/>
      <c r="Z2541" s="20"/>
      <c r="AA2541" s="20"/>
      <c r="BU2541" s="18"/>
    </row>
    <row r="2542" spans="24:73">
      <c r="X2542" s="20"/>
      <c r="Y2542" s="20"/>
      <c r="Z2542" s="20"/>
      <c r="AA2542" s="20"/>
      <c r="BU2542" s="18"/>
    </row>
    <row r="2543" spans="24:73">
      <c r="X2543" s="20"/>
      <c r="Y2543" s="20"/>
      <c r="Z2543" s="20"/>
      <c r="AA2543" s="20"/>
      <c r="BU2543" s="18"/>
    </row>
    <row r="2544" spans="24:73">
      <c r="X2544" s="20"/>
      <c r="Y2544" s="20"/>
      <c r="Z2544" s="20"/>
      <c r="AA2544" s="20"/>
      <c r="BU2544" s="18"/>
    </row>
    <row r="2545" spans="24:73">
      <c r="X2545" s="20"/>
      <c r="Y2545" s="20"/>
      <c r="Z2545" s="20"/>
      <c r="AA2545" s="20"/>
      <c r="BU2545" s="18"/>
    </row>
    <row r="2546" spans="24:73">
      <c r="X2546" s="20"/>
      <c r="Y2546" s="20"/>
      <c r="Z2546" s="20"/>
      <c r="AA2546" s="20"/>
      <c r="BU2546" s="18"/>
    </row>
    <row r="2547" spans="24:73">
      <c r="X2547" s="20"/>
      <c r="Y2547" s="20"/>
      <c r="Z2547" s="20"/>
      <c r="AA2547" s="20"/>
      <c r="BU2547" s="18"/>
    </row>
    <row r="2548" spans="24:73">
      <c r="X2548" s="20"/>
      <c r="Y2548" s="20"/>
      <c r="Z2548" s="20"/>
      <c r="AA2548" s="20"/>
      <c r="BU2548" s="18"/>
    </row>
    <row r="2549" spans="24:73">
      <c r="X2549" s="20"/>
      <c r="Y2549" s="20"/>
      <c r="Z2549" s="20"/>
      <c r="AA2549" s="20"/>
      <c r="BU2549" s="18"/>
    </row>
    <row r="2550" spans="24:73">
      <c r="X2550" s="20"/>
      <c r="Y2550" s="20"/>
      <c r="Z2550" s="20"/>
      <c r="AA2550" s="20"/>
      <c r="BU2550" s="18"/>
    </row>
    <row r="2551" spans="24:73">
      <c r="X2551" s="20"/>
      <c r="Y2551" s="20"/>
      <c r="Z2551" s="20"/>
      <c r="AA2551" s="20"/>
      <c r="BU2551" s="18"/>
    </row>
    <row r="2552" spans="24:73">
      <c r="X2552" s="20"/>
      <c r="Y2552" s="20"/>
      <c r="Z2552" s="20"/>
      <c r="AA2552" s="20"/>
      <c r="BU2552" s="18"/>
    </row>
    <row r="2553" spans="24:73">
      <c r="X2553" s="20"/>
      <c r="Y2553" s="20"/>
      <c r="Z2553" s="20"/>
      <c r="AA2553" s="20"/>
      <c r="BU2553" s="18"/>
    </row>
    <row r="2554" spans="24:73">
      <c r="X2554" s="20"/>
      <c r="Y2554" s="20"/>
      <c r="Z2554" s="20"/>
      <c r="AA2554" s="20"/>
      <c r="BU2554" s="18"/>
    </row>
    <row r="2555" spans="24:73">
      <c r="X2555" s="20"/>
      <c r="Y2555" s="20"/>
      <c r="Z2555" s="20"/>
      <c r="AA2555" s="20"/>
      <c r="BU2555" s="18"/>
    </row>
    <row r="2556" spans="24:73">
      <c r="X2556" s="20"/>
      <c r="Y2556" s="20"/>
      <c r="Z2556" s="20"/>
      <c r="AA2556" s="20"/>
      <c r="BU2556" s="18"/>
    </row>
    <row r="2557" spans="24:73">
      <c r="X2557" s="20"/>
      <c r="Y2557" s="20"/>
      <c r="Z2557" s="20"/>
      <c r="AA2557" s="20"/>
      <c r="BU2557" s="18"/>
    </row>
    <row r="2558" spans="24:73">
      <c r="X2558" s="20"/>
      <c r="Y2558" s="20"/>
      <c r="Z2558" s="20"/>
      <c r="AA2558" s="20"/>
      <c r="BU2558" s="18"/>
    </row>
    <row r="2559" spans="24:73">
      <c r="X2559" s="20"/>
      <c r="Y2559" s="20"/>
      <c r="Z2559" s="20"/>
      <c r="AA2559" s="20"/>
      <c r="BU2559" s="18"/>
    </row>
    <row r="2560" spans="24:73">
      <c r="X2560" s="20"/>
      <c r="Y2560" s="20"/>
      <c r="Z2560" s="20"/>
      <c r="AA2560" s="20"/>
      <c r="BU2560" s="18"/>
    </row>
    <row r="2561" spans="24:73">
      <c r="X2561" s="20"/>
      <c r="Y2561" s="20"/>
      <c r="Z2561" s="20"/>
      <c r="AA2561" s="20"/>
      <c r="BU2561" s="18"/>
    </row>
    <row r="2562" spans="24:73">
      <c r="X2562" s="20"/>
      <c r="Y2562" s="20"/>
      <c r="Z2562" s="20"/>
      <c r="AA2562" s="20"/>
      <c r="BU2562" s="18"/>
    </row>
    <row r="2563" spans="24:73">
      <c r="X2563" s="20"/>
      <c r="Y2563" s="20"/>
      <c r="Z2563" s="20"/>
      <c r="AA2563" s="20"/>
      <c r="BU2563" s="18"/>
    </row>
    <row r="2564" spans="24:73">
      <c r="X2564" s="20"/>
      <c r="Y2564" s="20"/>
      <c r="Z2564" s="20"/>
      <c r="AA2564" s="20"/>
      <c r="BU2564" s="18"/>
    </row>
    <row r="2565" spans="24:73">
      <c r="X2565" s="20"/>
      <c r="Y2565" s="20"/>
      <c r="Z2565" s="20"/>
      <c r="AA2565" s="20"/>
      <c r="BU2565" s="18"/>
    </row>
    <row r="2566" spans="24:73">
      <c r="X2566" s="20"/>
      <c r="Y2566" s="20"/>
      <c r="Z2566" s="20"/>
      <c r="AA2566" s="20"/>
      <c r="BU2566" s="18"/>
    </row>
    <row r="2567" spans="24:73">
      <c r="X2567" s="20"/>
      <c r="Y2567" s="20"/>
      <c r="Z2567" s="20"/>
      <c r="AA2567" s="20"/>
      <c r="BU2567" s="18"/>
    </row>
    <row r="2568" spans="24:73">
      <c r="X2568" s="20"/>
      <c r="Y2568" s="20"/>
      <c r="Z2568" s="20"/>
      <c r="AA2568" s="20"/>
      <c r="BU2568" s="18"/>
    </row>
    <row r="2569" spans="24:73">
      <c r="X2569" s="20"/>
      <c r="Y2569" s="20"/>
      <c r="Z2569" s="20"/>
      <c r="AA2569" s="20"/>
      <c r="BU2569" s="18"/>
    </row>
    <row r="2570" spans="24:73">
      <c r="X2570" s="20"/>
      <c r="Y2570" s="20"/>
      <c r="Z2570" s="20"/>
      <c r="AA2570" s="20"/>
      <c r="BU2570" s="18"/>
    </row>
    <row r="2571" spans="24:73">
      <c r="X2571" s="20"/>
      <c r="Y2571" s="20"/>
      <c r="Z2571" s="20"/>
      <c r="AA2571" s="20"/>
      <c r="BU2571" s="18"/>
    </row>
    <row r="2572" spans="24:73">
      <c r="X2572" s="20"/>
      <c r="Y2572" s="20"/>
      <c r="Z2572" s="20"/>
      <c r="AA2572" s="20"/>
      <c r="BU2572" s="18"/>
    </row>
    <row r="2573" spans="24:73">
      <c r="X2573" s="20"/>
      <c r="Y2573" s="20"/>
      <c r="Z2573" s="20"/>
      <c r="AA2573" s="20"/>
      <c r="BU2573" s="18"/>
    </row>
    <row r="2574" spans="24:73">
      <c r="X2574" s="20"/>
      <c r="Y2574" s="20"/>
      <c r="Z2574" s="20"/>
      <c r="AA2574" s="20"/>
      <c r="BU2574" s="18"/>
    </row>
    <row r="2575" spans="24:73">
      <c r="X2575" s="20"/>
      <c r="Y2575" s="20"/>
      <c r="Z2575" s="20"/>
      <c r="AA2575" s="20"/>
      <c r="BU2575" s="18"/>
    </row>
    <row r="2576" spans="24:73">
      <c r="X2576" s="20"/>
      <c r="Y2576" s="20"/>
      <c r="Z2576" s="20"/>
      <c r="AA2576" s="20"/>
      <c r="BU2576" s="18"/>
    </row>
    <row r="2577" spans="24:73">
      <c r="X2577" s="20"/>
      <c r="Y2577" s="20"/>
      <c r="Z2577" s="20"/>
      <c r="AA2577" s="20"/>
      <c r="BU2577" s="18"/>
    </row>
    <row r="2578" spans="24:73">
      <c r="X2578" s="20"/>
      <c r="Y2578" s="20"/>
      <c r="Z2578" s="20"/>
      <c r="AA2578" s="20"/>
      <c r="BU2578" s="18"/>
    </row>
    <row r="2579" spans="24:73">
      <c r="X2579" s="20"/>
      <c r="Y2579" s="20"/>
      <c r="Z2579" s="20"/>
      <c r="AA2579" s="20"/>
      <c r="BU2579" s="18"/>
    </row>
    <row r="2580" spans="24:73">
      <c r="X2580" s="20"/>
      <c r="Y2580" s="20"/>
      <c r="Z2580" s="20"/>
      <c r="AA2580" s="20"/>
      <c r="BU2580" s="18"/>
    </row>
    <row r="2581" spans="24:73">
      <c r="X2581" s="20"/>
      <c r="Y2581" s="20"/>
      <c r="Z2581" s="20"/>
      <c r="AA2581" s="20"/>
      <c r="BU2581" s="18"/>
    </row>
    <row r="2582" spans="24:73">
      <c r="X2582" s="20"/>
      <c r="Y2582" s="20"/>
      <c r="Z2582" s="20"/>
      <c r="AA2582" s="20"/>
      <c r="BU2582" s="18"/>
    </row>
    <row r="2583" spans="24:73">
      <c r="X2583" s="20"/>
      <c r="Y2583" s="20"/>
      <c r="Z2583" s="20"/>
      <c r="AA2583" s="20"/>
      <c r="BU2583" s="18"/>
    </row>
    <row r="2584" spans="24:73">
      <c r="X2584" s="20"/>
      <c r="Y2584" s="20"/>
      <c r="Z2584" s="20"/>
      <c r="AA2584" s="20"/>
      <c r="BU2584" s="18"/>
    </row>
    <row r="2585" spans="24:73">
      <c r="X2585" s="20"/>
      <c r="Y2585" s="20"/>
      <c r="Z2585" s="20"/>
      <c r="AA2585" s="20"/>
      <c r="BU2585" s="18"/>
    </row>
    <row r="2586" spans="24:73">
      <c r="X2586" s="20"/>
      <c r="Y2586" s="20"/>
      <c r="Z2586" s="20"/>
      <c r="AA2586" s="20"/>
      <c r="BU2586" s="18"/>
    </row>
    <row r="2587" spans="24:73">
      <c r="X2587" s="20"/>
      <c r="Y2587" s="20"/>
      <c r="Z2587" s="20"/>
      <c r="AA2587" s="20"/>
      <c r="BU2587" s="18"/>
    </row>
    <row r="2588" spans="24:73">
      <c r="X2588" s="20"/>
      <c r="Y2588" s="20"/>
      <c r="Z2588" s="20"/>
      <c r="AA2588" s="20"/>
      <c r="BU2588" s="18"/>
    </row>
    <row r="2589" spans="24:73">
      <c r="X2589" s="20"/>
      <c r="Y2589" s="20"/>
      <c r="Z2589" s="20"/>
      <c r="AA2589" s="20"/>
      <c r="BU2589" s="18"/>
    </row>
    <row r="2590" spans="24:73">
      <c r="X2590" s="20"/>
      <c r="Y2590" s="20"/>
      <c r="Z2590" s="20"/>
      <c r="AA2590" s="20"/>
      <c r="BU2590" s="18"/>
    </row>
    <row r="2591" spans="24:73">
      <c r="X2591" s="20"/>
      <c r="Y2591" s="20"/>
      <c r="Z2591" s="20"/>
      <c r="AA2591" s="20"/>
      <c r="BU2591" s="18"/>
    </row>
    <row r="2592" spans="24:73">
      <c r="X2592" s="20"/>
      <c r="Y2592" s="20"/>
      <c r="Z2592" s="20"/>
      <c r="AA2592" s="20"/>
      <c r="BU2592" s="18"/>
    </row>
    <row r="2593" spans="24:73">
      <c r="X2593" s="20"/>
      <c r="Y2593" s="20"/>
      <c r="Z2593" s="20"/>
      <c r="AA2593" s="20"/>
      <c r="BU2593" s="18"/>
    </row>
    <row r="2594" spans="24:73">
      <c r="X2594" s="20"/>
      <c r="Y2594" s="20"/>
      <c r="Z2594" s="20"/>
      <c r="AA2594" s="20"/>
      <c r="BU2594" s="18"/>
    </row>
    <row r="2595" spans="24:73">
      <c r="X2595" s="20"/>
      <c r="Y2595" s="20"/>
      <c r="Z2595" s="20"/>
      <c r="AA2595" s="20"/>
      <c r="BU2595" s="18"/>
    </row>
    <row r="2596" spans="24:73">
      <c r="X2596" s="20"/>
      <c r="Y2596" s="20"/>
      <c r="Z2596" s="20"/>
      <c r="AA2596" s="20"/>
      <c r="BU2596" s="18"/>
    </row>
    <row r="2597" spans="24:73">
      <c r="X2597" s="20"/>
      <c r="Y2597" s="20"/>
      <c r="Z2597" s="20"/>
      <c r="AA2597" s="20"/>
      <c r="BU2597" s="18"/>
    </row>
    <row r="2598" spans="24:73">
      <c r="X2598" s="20"/>
      <c r="Y2598" s="20"/>
      <c r="Z2598" s="20"/>
      <c r="AA2598" s="20"/>
      <c r="BU2598" s="18"/>
    </row>
    <row r="2599" spans="24:73">
      <c r="X2599" s="20"/>
      <c r="Y2599" s="20"/>
      <c r="Z2599" s="20"/>
      <c r="AA2599" s="20"/>
      <c r="BU2599" s="18"/>
    </row>
    <row r="2600" spans="24:73">
      <c r="X2600" s="20"/>
      <c r="Y2600" s="20"/>
      <c r="Z2600" s="20"/>
      <c r="AA2600" s="20"/>
      <c r="BU2600" s="18"/>
    </row>
    <row r="2601" spans="24:73">
      <c r="X2601" s="20"/>
      <c r="Y2601" s="20"/>
      <c r="Z2601" s="20"/>
      <c r="AA2601" s="20"/>
      <c r="BU2601" s="18"/>
    </row>
    <row r="2602" spans="24:73">
      <c r="X2602" s="20"/>
      <c r="Y2602" s="20"/>
      <c r="Z2602" s="20"/>
      <c r="AA2602" s="20"/>
      <c r="BU2602" s="18"/>
    </row>
    <row r="2603" spans="24:73">
      <c r="X2603" s="20"/>
      <c r="Y2603" s="20"/>
      <c r="Z2603" s="20"/>
      <c r="AA2603" s="20"/>
      <c r="BU2603" s="18"/>
    </row>
    <row r="2604" spans="24:73">
      <c r="X2604" s="20"/>
      <c r="Y2604" s="20"/>
      <c r="Z2604" s="20"/>
      <c r="AA2604" s="20"/>
      <c r="BU2604" s="18"/>
    </row>
    <row r="2605" spans="24:73">
      <c r="X2605" s="20"/>
      <c r="Y2605" s="20"/>
      <c r="Z2605" s="20"/>
      <c r="AA2605" s="20"/>
      <c r="BU2605" s="18"/>
    </row>
    <row r="2606" spans="24:73">
      <c r="X2606" s="20"/>
      <c r="Y2606" s="20"/>
      <c r="Z2606" s="20"/>
      <c r="AA2606" s="20"/>
      <c r="BU2606" s="18"/>
    </row>
    <row r="2607" spans="24:73">
      <c r="X2607" s="20"/>
      <c r="Y2607" s="20"/>
      <c r="Z2607" s="20"/>
      <c r="AA2607" s="20"/>
      <c r="BU2607" s="18"/>
    </row>
    <row r="2608" spans="24:73">
      <c r="X2608" s="20"/>
      <c r="Y2608" s="20"/>
      <c r="Z2608" s="20"/>
      <c r="AA2608" s="20"/>
      <c r="BU2608" s="18"/>
    </row>
    <row r="2609" spans="24:73">
      <c r="X2609" s="20"/>
      <c r="Y2609" s="20"/>
      <c r="Z2609" s="20"/>
      <c r="AA2609" s="20"/>
      <c r="BU2609" s="18"/>
    </row>
    <row r="2610" spans="24:73">
      <c r="X2610" s="20"/>
      <c r="Y2610" s="20"/>
      <c r="Z2610" s="20"/>
      <c r="AA2610" s="20"/>
      <c r="BU2610" s="18"/>
    </row>
    <row r="2611" spans="24:73">
      <c r="X2611" s="20"/>
      <c r="Y2611" s="20"/>
      <c r="Z2611" s="20"/>
      <c r="AA2611" s="20"/>
      <c r="BU2611" s="18"/>
    </row>
    <row r="2612" spans="24:73">
      <c r="X2612" s="20"/>
      <c r="Y2612" s="20"/>
      <c r="Z2612" s="20"/>
      <c r="AA2612" s="20"/>
      <c r="BU2612" s="18"/>
    </row>
    <row r="2613" spans="24:73">
      <c r="X2613" s="20"/>
      <c r="Y2613" s="20"/>
      <c r="Z2613" s="20"/>
      <c r="AA2613" s="20"/>
      <c r="BU2613" s="18"/>
    </row>
    <row r="2614" spans="24:73">
      <c r="X2614" s="20"/>
      <c r="Y2614" s="20"/>
      <c r="Z2614" s="20"/>
      <c r="AA2614" s="20"/>
      <c r="BU2614" s="18"/>
    </row>
    <row r="2615" spans="24:73">
      <c r="X2615" s="20"/>
      <c r="Y2615" s="20"/>
      <c r="Z2615" s="20"/>
      <c r="AA2615" s="20"/>
      <c r="BU2615" s="18"/>
    </row>
    <row r="2616" spans="24:73">
      <c r="X2616" s="20"/>
      <c r="Y2616" s="20"/>
      <c r="Z2616" s="20"/>
      <c r="AA2616" s="20"/>
      <c r="BU2616" s="18"/>
    </row>
    <row r="2617" spans="24:73">
      <c r="X2617" s="20"/>
      <c r="Y2617" s="20"/>
      <c r="Z2617" s="20"/>
      <c r="AA2617" s="20"/>
      <c r="BU2617" s="18"/>
    </row>
    <row r="2618" spans="24:73">
      <c r="X2618" s="20"/>
      <c r="Y2618" s="20"/>
      <c r="Z2618" s="20"/>
      <c r="AA2618" s="20"/>
      <c r="BU2618" s="18"/>
    </row>
    <row r="2619" spans="24:73">
      <c r="X2619" s="20"/>
      <c r="Y2619" s="20"/>
      <c r="Z2619" s="20"/>
      <c r="AA2619" s="20"/>
      <c r="BU2619" s="18"/>
    </row>
    <row r="2620" spans="24:73">
      <c r="X2620" s="20"/>
      <c r="Y2620" s="20"/>
      <c r="Z2620" s="20"/>
      <c r="AA2620" s="20"/>
      <c r="BU2620" s="18"/>
    </row>
    <row r="2621" spans="24:73">
      <c r="X2621" s="20"/>
      <c r="Y2621" s="20"/>
      <c r="Z2621" s="20"/>
      <c r="AA2621" s="20"/>
      <c r="BU2621" s="18"/>
    </row>
    <row r="2622" spans="24:73">
      <c r="X2622" s="20"/>
      <c r="Y2622" s="20"/>
      <c r="Z2622" s="20"/>
      <c r="AA2622" s="20"/>
      <c r="BU2622" s="18"/>
    </row>
    <row r="2623" spans="24:73">
      <c r="X2623" s="20"/>
      <c r="Y2623" s="20"/>
      <c r="Z2623" s="20"/>
      <c r="AA2623" s="20"/>
      <c r="BU2623" s="18"/>
    </row>
    <row r="2624" spans="24:73">
      <c r="X2624" s="20"/>
      <c r="Y2624" s="20"/>
      <c r="Z2624" s="20"/>
      <c r="AA2624" s="20"/>
      <c r="BU2624" s="18"/>
    </row>
    <row r="2625" spans="24:73">
      <c r="X2625" s="20"/>
      <c r="Y2625" s="20"/>
      <c r="Z2625" s="20"/>
      <c r="AA2625" s="20"/>
      <c r="BU2625" s="18"/>
    </row>
    <row r="2626" spans="24:73">
      <c r="X2626" s="20"/>
      <c r="Y2626" s="20"/>
      <c r="Z2626" s="20"/>
      <c r="AA2626" s="20"/>
      <c r="BU2626" s="18"/>
    </row>
    <row r="2627" spans="24:73">
      <c r="X2627" s="20"/>
      <c r="Y2627" s="20"/>
      <c r="Z2627" s="20"/>
      <c r="AA2627" s="20"/>
      <c r="BU2627" s="18"/>
    </row>
    <row r="2628" spans="24:73">
      <c r="X2628" s="20"/>
      <c r="Y2628" s="20"/>
      <c r="Z2628" s="20"/>
      <c r="AA2628" s="20"/>
      <c r="BU2628" s="18"/>
    </row>
    <row r="2629" spans="24:73">
      <c r="X2629" s="20"/>
      <c r="Y2629" s="20"/>
      <c r="Z2629" s="20"/>
      <c r="AA2629" s="20"/>
      <c r="BU2629" s="18"/>
    </row>
    <row r="2630" spans="24:73">
      <c r="X2630" s="20"/>
      <c r="Y2630" s="20"/>
      <c r="Z2630" s="20"/>
      <c r="AA2630" s="20"/>
      <c r="BU2630" s="18"/>
    </row>
    <row r="2631" spans="24:73">
      <c r="X2631" s="20"/>
      <c r="Y2631" s="20"/>
      <c r="Z2631" s="20"/>
      <c r="AA2631" s="20"/>
      <c r="BU2631" s="18"/>
    </row>
    <row r="2632" spans="24:73">
      <c r="X2632" s="20"/>
      <c r="Y2632" s="20"/>
      <c r="Z2632" s="20"/>
      <c r="AA2632" s="20"/>
      <c r="BU2632" s="18"/>
    </row>
    <row r="2633" spans="24:73">
      <c r="X2633" s="20"/>
      <c r="Y2633" s="20"/>
      <c r="Z2633" s="20"/>
      <c r="AA2633" s="20"/>
      <c r="BU2633" s="18"/>
    </row>
    <row r="2634" spans="24:73">
      <c r="X2634" s="20"/>
      <c r="Y2634" s="20"/>
      <c r="Z2634" s="20"/>
      <c r="AA2634" s="20"/>
      <c r="BU2634" s="18"/>
    </row>
    <row r="2635" spans="24:73">
      <c r="X2635" s="20"/>
      <c r="Y2635" s="20"/>
      <c r="Z2635" s="20"/>
      <c r="AA2635" s="20"/>
      <c r="BU2635" s="18"/>
    </row>
    <row r="2636" spans="24:73">
      <c r="X2636" s="20"/>
      <c r="Y2636" s="20"/>
      <c r="Z2636" s="20"/>
      <c r="AA2636" s="20"/>
      <c r="BU2636" s="18"/>
    </row>
    <row r="2637" spans="24:73">
      <c r="X2637" s="20"/>
      <c r="Y2637" s="20"/>
      <c r="Z2637" s="20"/>
      <c r="AA2637" s="20"/>
      <c r="BU2637" s="18"/>
    </row>
    <row r="2638" spans="24:73">
      <c r="X2638" s="20"/>
      <c r="Y2638" s="20"/>
      <c r="Z2638" s="20"/>
      <c r="AA2638" s="20"/>
      <c r="BU2638" s="18"/>
    </row>
    <row r="2639" spans="24:73">
      <c r="X2639" s="20"/>
      <c r="Y2639" s="20"/>
      <c r="Z2639" s="20"/>
      <c r="AA2639" s="20"/>
      <c r="BU2639" s="18"/>
    </row>
    <row r="2640" spans="24:73">
      <c r="X2640" s="20"/>
      <c r="Y2640" s="20"/>
      <c r="Z2640" s="20"/>
      <c r="AA2640" s="20"/>
      <c r="BU2640" s="18"/>
    </row>
    <row r="2641" spans="24:73">
      <c r="X2641" s="20"/>
      <c r="Y2641" s="20"/>
      <c r="Z2641" s="20"/>
      <c r="AA2641" s="20"/>
      <c r="BU2641" s="18"/>
    </row>
    <row r="2642" spans="24:73">
      <c r="X2642" s="20"/>
      <c r="Y2642" s="20"/>
      <c r="Z2642" s="20"/>
      <c r="AA2642" s="20"/>
      <c r="BU2642" s="18"/>
    </row>
    <row r="2643" spans="24:73">
      <c r="X2643" s="20"/>
      <c r="Y2643" s="20"/>
      <c r="Z2643" s="20"/>
      <c r="AA2643" s="20"/>
      <c r="BU2643" s="18"/>
    </row>
    <row r="2644" spans="24:73">
      <c r="X2644" s="20"/>
      <c r="Y2644" s="20"/>
      <c r="Z2644" s="20"/>
      <c r="AA2644" s="20"/>
      <c r="BU2644" s="18"/>
    </row>
    <row r="2645" spans="24:73">
      <c r="X2645" s="20"/>
      <c r="Y2645" s="20"/>
      <c r="Z2645" s="20"/>
      <c r="AA2645" s="20"/>
      <c r="BU2645" s="18"/>
    </row>
    <row r="2646" spans="24:73">
      <c r="X2646" s="20"/>
      <c r="Y2646" s="20"/>
      <c r="Z2646" s="20"/>
      <c r="AA2646" s="20"/>
      <c r="BU2646" s="18"/>
    </row>
    <row r="2647" spans="24:73">
      <c r="X2647" s="20"/>
      <c r="Y2647" s="20"/>
      <c r="Z2647" s="20"/>
      <c r="AA2647" s="20"/>
      <c r="BU2647" s="18"/>
    </row>
    <row r="2648" spans="24:73">
      <c r="X2648" s="20"/>
      <c r="Y2648" s="20"/>
      <c r="Z2648" s="20"/>
      <c r="AA2648" s="20"/>
      <c r="BU2648" s="18"/>
    </row>
    <row r="2649" spans="24:73">
      <c r="X2649" s="20"/>
      <c r="Y2649" s="20"/>
      <c r="Z2649" s="20"/>
      <c r="AA2649" s="20"/>
      <c r="BU2649" s="18"/>
    </row>
    <row r="2650" spans="24:73">
      <c r="X2650" s="20"/>
      <c r="Y2650" s="20"/>
      <c r="Z2650" s="20"/>
      <c r="AA2650" s="20"/>
      <c r="BU2650" s="18"/>
    </row>
    <row r="2651" spans="24:73">
      <c r="X2651" s="20"/>
      <c r="Y2651" s="20"/>
      <c r="Z2651" s="20"/>
      <c r="AA2651" s="20"/>
      <c r="BU2651" s="18"/>
    </row>
    <row r="2652" spans="24:73">
      <c r="X2652" s="20"/>
      <c r="Y2652" s="20"/>
      <c r="Z2652" s="20"/>
      <c r="AA2652" s="20"/>
      <c r="BU2652" s="18"/>
    </row>
    <row r="2653" spans="24:73">
      <c r="X2653" s="20"/>
      <c r="Y2653" s="20"/>
      <c r="Z2653" s="20"/>
      <c r="AA2653" s="20"/>
      <c r="BU2653" s="18"/>
    </row>
    <row r="2654" spans="24:73">
      <c r="X2654" s="20"/>
      <c r="Y2654" s="20"/>
      <c r="Z2654" s="20"/>
      <c r="AA2654" s="20"/>
      <c r="BU2654" s="18"/>
    </row>
    <row r="2655" spans="24:73">
      <c r="X2655" s="20"/>
      <c r="Y2655" s="20"/>
      <c r="Z2655" s="20"/>
      <c r="AA2655" s="20"/>
      <c r="BU2655" s="18"/>
    </row>
    <row r="2656" spans="24:73">
      <c r="X2656" s="20"/>
      <c r="Y2656" s="20"/>
      <c r="Z2656" s="20"/>
      <c r="AA2656" s="20"/>
      <c r="BU2656" s="18"/>
    </row>
    <row r="2657" spans="24:73">
      <c r="X2657" s="20"/>
      <c r="Y2657" s="20"/>
      <c r="Z2657" s="20"/>
      <c r="AA2657" s="20"/>
      <c r="BU2657" s="18"/>
    </row>
    <row r="2658" spans="24:73">
      <c r="X2658" s="20"/>
      <c r="Y2658" s="20"/>
      <c r="Z2658" s="20"/>
      <c r="AA2658" s="20"/>
      <c r="BU2658" s="18"/>
    </row>
    <row r="2659" spans="24:73">
      <c r="X2659" s="20"/>
      <c r="Y2659" s="20"/>
      <c r="Z2659" s="20"/>
      <c r="AA2659" s="20"/>
      <c r="BU2659" s="18"/>
    </row>
    <row r="2660" spans="24:73">
      <c r="X2660" s="20"/>
      <c r="Y2660" s="20"/>
      <c r="Z2660" s="20"/>
      <c r="AA2660" s="20"/>
      <c r="BU2660" s="18"/>
    </row>
    <row r="2661" spans="24:73">
      <c r="X2661" s="20"/>
      <c r="Y2661" s="20"/>
      <c r="Z2661" s="20"/>
      <c r="AA2661" s="20"/>
      <c r="BU2661" s="18"/>
    </row>
    <row r="2662" spans="24:73">
      <c r="X2662" s="20"/>
      <c r="Y2662" s="20"/>
      <c r="Z2662" s="20"/>
      <c r="AA2662" s="20"/>
      <c r="BU2662" s="18"/>
    </row>
    <row r="2663" spans="24:73">
      <c r="X2663" s="20"/>
      <c r="Y2663" s="20"/>
      <c r="Z2663" s="20"/>
      <c r="AA2663" s="20"/>
      <c r="BU2663" s="18"/>
    </row>
    <row r="2664" spans="24:73">
      <c r="X2664" s="20"/>
      <c r="Y2664" s="20"/>
      <c r="Z2664" s="20"/>
      <c r="AA2664" s="20"/>
      <c r="BU2664" s="18"/>
    </row>
    <row r="2665" spans="24:73">
      <c r="X2665" s="20"/>
      <c r="Y2665" s="20"/>
      <c r="Z2665" s="20"/>
      <c r="AA2665" s="20"/>
      <c r="BU2665" s="18"/>
    </row>
    <row r="2666" spans="24:73">
      <c r="X2666" s="20"/>
      <c r="Y2666" s="20"/>
      <c r="Z2666" s="20"/>
      <c r="AA2666" s="20"/>
      <c r="BU2666" s="18"/>
    </row>
    <row r="2667" spans="24:73">
      <c r="X2667" s="20"/>
      <c r="Y2667" s="20"/>
      <c r="Z2667" s="20"/>
      <c r="AA2667" s="20"/>
      <c r="BU2667" s="18"/>
    </row>
    <row r="2668" spans="24:73">
      <c r="X2668" s="20"/>
      <c r="Y2668" s="20"/>
      <c r="Z2668" s="20"/>
      <c r="AA2668" s="20"/>
      <c r="BU2668" s="18"/>
    </row>
    <row r="2669" spans="24:73">
      <c r="X2669" s="20"/>
      <c r="Y2669" s="20"/>
      <c r="Z2669" s="20"/>
      <c r="AA2669" s="20"/>
      <c r="BU2669" s="18"/>
    </row>
    <row r="2670" spans="24:73">
      <c r="X2670" s="20"/>
      <c r="Y2670" s="20"/>
      <c r="Z2670" s="20"/>
      <c r="AA2670" s="20"/>
      <c r="BU2670" s="18"/>
    </row>
    <row r="2671" spans="24:73">
      <c r="X2671" s="20"/>
      <c r="Y2671" s="20"/>
      <c r="Z2671" s="20"/>
      <c r="AA2671" s="20"/>
      <c r="BU2671" s="18"/>
    </row>
    <row r="2672" spans="24:73">
      <c r="X2672" s="20"/>
      <c r="Y2672" s="20"/>
      <c r="Z2672" s="20"/>
      <c r="AA2672" s="20"/>
      <c r="BU2672" s="18"/>
    </row>
    <row r="2673" spans="24:73">
      <c r="X2673" s="20"/>
      <c r="Y2673" s="20"/>
      <c r="Z2673" s="20"/>
      <c r="AA2673" s="20"/>
      <c r="BU2673" s="18"/>
    </row>
    <row r="2674" spans="24:73">
      <c r="X2674" s="20"/>
      <c r="Y2674" s="20"/>
      <c r="Z2674" s="20"/>
      <c r="AA2674" s="20"/>
      <c r="BU2674" s="18"/>
    </row>
    <row r="2675" spans="24:73">
      <c r="X2675" s="20"/>
      <c r="Y2675" s="20"/>
      <c r="Z2675" s="20"/>
      <c r="AA2675" s="20"/>
      <c r="BU2675" s="18"/>
    </row>
    <row r="2676" spans="24:73">
      <c r="X2676" s="20"/>
      <c r="Y2676" s="20"/>
      <c r="Z2676" s="20"/>
      <c r="AA2676" s="20"/>
      <c r="BU2676" s="18"/>
    </row>
    <row r="2677" spans="24:73">
      <c r="X2677" s="20"/>
      <c r="Y2677" s="20"/>
      <c r="Z2677" s="20"/>
      <c r="AA2677" s="20"/>
      <c r="BU2677" s="18"/>
    </row>
    <row r="2678" spans="24:73">
      <c r="X2678" s="20"/>
      <c r="Y2678" s="20"/>
      <c r="Z2678" s="20"/>
      <c r="AA2678" s="20"/>
      <c r="BU2678" s="18"/>
    </row>
    <row r="2679" spans="24:73">
      <c r="X2679" s="20"/>
      <c r="Y2679" s="20"/>
      <c r="Z2679" s="20"/>
      <c r="AA2679" s="20"/>
      <c r="BU2679" s="18"/>
    </row>
    <row r="2680" spans="24:73">
      <c r="X2680" s="20"/>
      <c r="Y2680" s="20"/>
      <c r="Z2680" s="20"/>
      <c r="AA2680" s="20"/>
      <c r="BU2680" s="18"/>
    </row>
    <row r="2681" spans="24:73">
      <c r="X2681" s="20"/>
      <c r="Y2681" s="20"/>
      <c r="Z2681" s="20"/>
      <c r="AA2681" s="20"/>
      <c r="BU2681" s="18"/>
    </row>
    <row r="2682" spans="24:73">
      <c r="X2682" s="20"/>
      <c r="Y2682" s="20"/>
      <c r="Z2682" s="20"/>
      <c r="AA2682" s="20"/>
      <c r="BU2682" s="18"/>
    </row>
    <row r="2683" spans="24:73">
      <c r="X2683" s="20"/>
      <c r="Y2683" s="20"/>
      <c r="Z2683" s="20"/>
      <c r="AA2683" s="20"/>
      <c r="BU2683" s="18"/>
    </row>
    <row r="2684" spans="24:73">
      <c r="X2684" s="20"/>
      <c r="Y2684" s="20"/>
      <c r="Z2684" s="20"/>
      <c r="AA2684" s="20"/>
      <c r="BU2684" s="18"/>
    </row>
    <row r="2685" spans="24:73">
      <c r="X2685" s="20"/>
      <c r="Y2685" s="20"/>
      <c r="Z2685" s="20"/>
      <c r="AA2685" s="20"/>
      <c r="BU2685" s="18"/>
    </row>
    <row r="2686" spans="24:73">
      <c r="X2686" s="20"/>
      <c r="Y2686" s="20"/>
      <c r="Z2686" s="20"/>
      <c r="AA2686" s="20"/>
      <c r="BU2686" s="18"/>
    </row>
    <row r="2687" spans="24:73">
      <c r="X2687" s="20"/>
      <c r="Y2687" s="20"/>
      <c r="Z2687" s="20"/>
      <c r="AA2687" s="20"/>
      <c r="BU2687" s="18"/>
    </row>
    <row r="2688" spans="24:73">
      <c r="X2688" s="20"/>
      <c r="Y2688" s="20"/>
      <c r="Z2688" s="20"/>
      <c r="AA2688" s="20"/>
      <c r="BU2688" s="18"/>
    </row>
    <row r="2689" spans="24:73">
      <c r="X2689" s="20"/>
      <c r="Y2689" s="20"/>
      <c r="Z2689" s="20"/>
      <c r="AA2689" s="20"/>
      <c r="BU2689" s="18"/>
    </row>
    <row r="2690" spans="24:73">
      <c r="X2690" s="20"/>
      <c r="Y2690" s="20"/>
      <c r="Z2690" s="20"/>
      <c r="AA2690" s="20"/>
      <c r="BU2690" s="18"/>
    </row>
    <row r="2691" spans="24:73">
      <c r="X2691" s="20"/>
      <c r="Y2691" s="20"/>
      <c r="Z2691" s="20"/>
      <c r="AA2691" s="20"/>
      <c r="BU2691" s="18"/>
    </row>
    <row r="2692" spans="24:73">
      <c r="X2692" s="20"/>
      <c r="Y2692" s="20"/>
      <c r="Z2692" s="20"/>
      <c r="AA2692" s="20"/>
      <c r="BU2692" s="18"/>
    </row>
    <row r="2693" spans="24:73">
      <c r="X2693" s="20"/>
      <c r="Y2693" s="20"/>
      <c r="Z2693" s="20"/>
      <c r="AA2693" s="20"/>
      <c r="BU2693" s="18"/>
    </row>
    <row r="2694" spans="24:73">
      <c r="X2694" s="20"/>
      <c r="Y2694" s="20"/>
      <c r="Z2694" s="20"/>
      <c r="AA2694" s="20"/>
      <c r="BU2694" s="18"/>
    </row>
    <row r="2695" spans="24:73">
      <c r="X2695" s="20"/>
      <c r="Y2695" s="20"/>
      <c r="Z2695" s="20"/>
      <c r="AA2695" s="20"/>
      <c r="BU2695" s="18"/>
    </row>
    <row r="2696" spans="24:73">
      <c r="X2696" s="20"/>
      <c r="Y2696" s="20"/>
      <c r="Z2696" s="20"/>
      <c r="AA2696" s="20"/>
      <c r="BU2696" s="18"/>
    </row>
    <row r="2697" spans="24:73">
      <c r="X2697" s="20"/>
      <c r="Y2697" s="20"/>
      <c r="Z2697" s="20"/>
      <c r="AA2697" s="20"/>
      <c r="BU2697" s="18"/>
    </row>
    <row r="2698" spans="24:73">
      <c r="X2698" s="20"/>
      <c r="Y2698" s="20"/>
      <c r="Z2698" s="20"/>
      <c r="AA2698" s="20"/>
      <c r="BU2698" s="18"/>
    </row>
    <row r="2699" spans="24:73">
      <c r="X2699" s="20"/>
      <c r="Y2699" s="20"/>
      <c r="Z2699" s="20"/>
      <c r="AA2699" s="20"/>
      <c r="BU2699" s="18"/>
    </row>
    <row r="2700" spans="24:73">
      <c r="X2700" s="20"/>
      <c r="Y2700" s="20"/>
      <c r="Z2700" s="20"/>
      <c r="AA2700" s="20"/>
      <c r="BU2700" s="18"/>
    </row>
    <row r="2701" spans="24:73">
      <c r="X2701" s="20"/>
      <c r="Y2701" s="20"/>
      <c r="Z2701" s="20"/>
      <c r="AA2701" s="20"/>
      <c r="BU2701" s="18"/>
    </row>
    <row r="2702" spans="24:73">
      <c r="X2702" s="20"/>
      <c r="Y2702" s="20"/>
      <c r="Z2702" s="20"/>
      <c r="AA2702" s="20"/>
      <c r="BU2702" s="18"/>
    </row>
    <row r="2703" spans="24:73">
      <c r="X2703" s="20"/>
      <c r="Y2703" s="20"/>
      <c r="Z2703" s="20"/>
      <c r="AA2703" s="20"/>
      <c r="BU2703" s="18"/>
    </row>
    <row r="2704" spans="24:73">
      <c r="X2704" s="20"/>
      <c r="Y2704" s="20"/>
      <c r="Z2704" s="20"/>
      <c r="AA2704" s="20"/>
      <c r="BU2704" s="18"/>
    </row>
    <row r="2705" spans="24:73">
      <c r="X2705" s="20"/>
      <c r="Y2705" s="20"/>
      <c r="Z2705" s="20"/>
      <c r="AA2705" s="20"/>
      <c r="BU2705" s="18"/>
    </row>
    <row r="2706" spans="24:73">
      <c r="X2706" s="20"/>
      <c r="Y2706" s="20"/>
      <c r="Z2706" s="20"/>
      <c r="AA2706" s="20"/>
      <c r="BU2706" s="18"/>
    </row>
    <row r="2707" spans="24:73">
      <c r="X2707" s="20"/>
      <c r="Y2707" s="20"/>
      <c r="Z2707" s="20"/>
      <c r="AA2707" s="20"/>
      <c r="BU2707" s="18"/>
    </row>
    <row r="2708" spans="24:73">
      <c r="X2708" s="20"/>
      <c r="Y2708" s="20"/>
      <c r="Z2708" s="20"/>
      <c r="AA2708" s="20"/>
      <c r="BU2708" s="18"/>
    </row>
    <row r="2709" spans="24:73">
      <c r="X2709" s="20"/>
      <c r="Y2709" s="20"/>
      <c r="Z2709" s="20"/>
      <c r="AA2709" s="20"/>
      <c r="BU2709" s="18"/>
    </row>
    <row r="2710" spans="24:73">
      <c r="X2710" s="20"/>
      <c r="Y2710" s="20"/>
      <c r="Z2710" s="20"/>
      <c r="AA2710" s="20"/>
      <c r="BU2710" s="18"/>
    </row>
    <row r="2711" spans="24:73">
      <c r="X2711" s="20"/>
      <c r="Y2711" s="20"/>
      <c r="Z2711" s="20"/>
      <c r="AA2711" s="20"/>
      <c r="BU2711" s="18"/>
    </row>
    <row r="2712" spans="24:73">
      <c r="X2712" s="20"/>
      <c r="Y2712" s="20"/>
      <c r="Z2712" s="20"/>
      <c r="AA2712" s="20"/>
      <c r="BU2712" s="18"/>
    </row>
    <row r="2713" spans="24:73">
      <c r="X2713" s="20"/>
      <c r="Y2713" s="20"/>
      <c r="Z2713" s="20"/>
      <c r="AA2713" s="20"/>
      <c r="BU2713" s="18"/>
    </row>
    <row r="2714" spans="24:73">
      <c r="X2714" s="20"/>
      <c r="Y2714" s="20"/>
      <c r="Z2714" s="20"/>
      <c r="AA2714" s="20"/>
      <c r="BU2714" s="18"/>
    </row>
    <row r="2715" spans="24:73">
      <c r="X2715" s="20"/>
      <c r="Y2715" s="20"/>
      <c r="Z2715" s="20"/>
      <c r="AA2715" s="20"/>
      <c r="BU2715" s="18"/>
    </row>
    <row r="2716" spans="24:73">
      <c r="X2716" s="20"/>
      <c r="Y2716" s="20"/>
      <c r="Z2716" s="20"/>
      <c r="AA2716" s="20"/>
      <c r="BU2716" s="18"/>
    </row>
    <row r="2717" spans="24:73">
      <c r="X2717" s="20"/>
      <c r="Y2717" s="20"/>
      <c r="Z2717" s="20"/>
      <c r="AA2717" s="20"/>
      <c r="BU2717" s="18"/>
    </row>
    <row r="2718" spans="24:73">
      <c r="X2718" s="20"/>
      <c r="Y2718" s="20"/>
      <c r="Z2718" s="20"/>
      <c r="AA2718" s="20"/>
      <c r="BU2718" s="18"/>
    </row>
    <row r="2719" spans="24:73">
      <c r="X2719" s="20"/>
      <c r="Y2719" s="20"/>
      <c r="Z2719" s="20"/>
      <c r="AA2719" s="20"/>
      <c r="BU2719" s="18"/>
    </row>
    <row r="2720" spans="24:73">
      <c r="X2720" s="20"/>
      <c r="Y2720" s="20"/>
      <c r="Z2720" s="20"/>
      <c r="AA2720" s="20"/>
      <c r="BU2720" s="18"/>
    </row>
    <row r="2721" spans="24:73">
      <c r="X2721" s="20"/>
      <c r="Y2721" s="20"/>
      <c r="Z2721" s="20"/>
      <c r="AA2721" s="20"/>
      <c r="BU2721" s="18"/>
    </row>
    <row r="2722" spans="24:73">
      <c r="X2722" s="20"/>
      <c r="Y2722" s="20"/>
      <c r="Z2722" s="20"/>
      <c r="AA2722" s="20"/>
      <c r="BU2722" s="18"/>
    </row>
    <row r="2723" spans="24:73">
      <c r="X2723" s="20"/>
      <c r="Y2723" s="20"/>
      <c r="Z2723" s="20"/>
      <c r="AA2723" s="20"/>
      <c r="BU2723" s="18"/>
    </row>
    <row r="2724" spans="24:73">
      <c r="X2724" s="20"/>
      <c r="Y2724" s="20"/>
      <c r="Z2724" s="20"/>
      <c r="AA2724" s="20"/>
      <c r="BU2724" s="18"/>
    </row>
    <row r="2725" spans="24:73">
      <c r="X2725" s="20"/>
      <c r="Y2725" s="20"/>
      <c r="Z2725" s="20"/>
      <c r="AA2725" s="20"/>
      <c r="BU2725" s="18"/>
    </row>
    <row r="2726" spans="24:73">
      <c r="X2726" s="20"/>
      <c r="Y2726" s="20"/>
      <c r="Z2726" s="20"/>
      <c r="AA2726" s="20"/>
      <c r="BU2726" s="18"/>
    </row>
    <row r="2727" spans="24:73">
      <c r="X2727" s="20"/>
      <c r="Y2727" s="20"/>
      <c r="Z2727" s="20"/>
      <c r="AA2727" s="20"/>
      <c r="BU2727" s="18"/>
    </row>
    <row r="2728" spans="24:73">
      <c r="X2728" s="20"/>
      <c r="Y2728" s="20"/>
      <c r="Z2728" s="20"/>
      <c r="AA2728" s="20"/>
      <c r="BU2728" s="18"/>
    </row>
    <row r="2729" spans="24:73">
      <c r="X2729" s="20"/>
      <c r="Y2729" s="20"/>
      <c r="Z2729" s="20"/>
      <c r="AA2729" s="20"/>
      <c r="BU2729" s="18"/>
    </row>
    <row r="2730" spans="24:73">
      <c r="X2730" s="20"/>
      <c r="Y2730" s="20"/>
      <c r="Z2730" s="20"/>
      <c r="AA2730" s="20"/>
      <c r="BU2730" s="18"/>
    </row>
    <row r="2731" spans="24:73">
      <c r="X2731" s="20"/>
      <c r="Y2731" s="20"/>
      <c r="Z2731" s="20"/>
      <c r="AA2731" s="20"/>
      <c r="BU2731" s="18"/>
    </row>
    <row r="2732" spans="24:73">
      <c r="X2732" s="20"/>
      <c r="Y2732" s="20"/>
      <c r="Z2732" s="20"/>
      <c r="AA2732" s="20"/>
      <c r="BU2732" s="18"/>
    </row>
    <row r="2733" spans="24:73">
      <c r="X2733" s="20"/>
      <c r="Y2733" s="20"/>
      <c r="Z2733" s="20"/>
      <c r="AA2733" s="20"/>
      <c r="BU2733" s="18"/>
    </row>
    <row r="2734" spans="24:73">
      <c r="X2734" s="20"/>
      <c r="Y2734" s="20"/>
      <c r="Z2734" s="20"/>
      <c r="AA2734" s="20"/>
      <c r="BU2734" s="18"/>
    </row>
    <row r="2735" spans="24:73">
      <c r="X2735" s="20"/>
      <c r="Y2735" s="20"/>
      <c r="Z2735" s="20"/>
      <c r="AA2735" s="20"/>
      <c r="BU2735" s="18"/>
    </row>
    <row r="2736" spans="24:73">
      <c r="X2736" s="20"/>
      <c r="Y2736" s="20"/>
      <c r="Z2736" s="20"/>
      <c r="AA2736" s="20"/>
      <c r="BU2736" s="18"/>
    </row>
    <row r="2737" spans="24:73">
      <c r="X2737" s="20"/>
      <c r="Y2737" s="20"/>
      <c r="Z2737" s="20"/>
      <c r="AA2737" s="20"/>
      <c r="BU2737" s="18"/>
    </row>
    <row r="2738" spans="24:73">
      <c r="X2738" s="20"/>
      <c r="Y2738" s="20"/>
      <c r="Z2738" s="20"/>
      <c r="AA2738" s="20"/>
      <c r="BU2738" s="18"/>
    </row>
    <row r="2739" spans="24:73">
      <c r="X2739" s="20"/>
      <c r="Y2739" s="20"/>
      <c r="Z2739" s="20"/>
      <c r="AA2739" s="20"/>
      <c r="BU2739" s="18"/>
    </row>
    <row r="2740" spans="24:73">
      <c r="X2740" s="20"/>
      <c r="Y2740" s="20"/>
      <c r="Z2740" s="20"/>
      <c r="AA2740" s="20"/>
      <c r="BU2740" s="18"/>
    </row>
    <row r="2741" spans="24:73">
      <c r="X2741" s="20"/>
      <c r="Y2741" s="20"/>
      <c r="Z2741" s="20"/>
      <c r="AA2741" s="20"/>
      <c r="BU2741" s="18"/>
    </row>
    <row r="2742" spans="24:73">
      <c r="X2742" s="20"/>
      <c r="Y2742" s="20"/>
      <c r="Z2742" s="20"/>
      <c r="AA2742" s="20"/>
      <c r="BU2742" s="18"/>
    </row>
    <row r="2743" spans="24:73">
      <c r="X2743" s="20"/>
      <c r="Y2743" s="20"/>
      <c r="Z2743" s="20"/>
      <c r="AA2743" s="20"/>
      <c r="BU2743" s="18"/>
    </row>
    <row r="2744" spans="24:73">
      <c r="X2744" s="20"/>
      <c r="Y2744" s="20"/>
      <c r="Z2744" s="20"/>
      <c r="AA2744" s="20"/>
      <c r="BU2744" s="18"/>
    </row>
    <row r="2745" spans="24:73">
      <c r="X2745" s="20"/>
      <c r="Y2745" s="20"/>
      <c r="Z2745" s="20"/>
      <c r="AA2745" s="20"/>
      <c r="BU2745" s="18"/>
    </row>
    <row r="2746" spans="24:73">
      <c r="X2746" s="20"/>
      <c r="Y2746" s="20"/>
      <c r="Z2746" s="20"/>
      <c r="AA2746" s="20"/>
      <c r="BU2746" s="18"/>
    </row>
    <row r="2747" spans="24:73">
      <c r="X2747" s="20"/>
      <c r="Y2747" s="20"/>
      <c r="Z2747" s="20"/>
      <c r="AA2747" s="20"/>
      <c r="BU2747" s="18"/>
    </row>
    <row r="2748" spans="24:73">
      <c r="X2748" s="20"/>
      <c r="Y2748" s="20"/>
      <c r="Z2748" s="20"/>
      <c r="AA2748" s="20"/>
      <c r="BU2748" s="18"/>
    </row>
    <row r="2749" spans="24:73">
      <c r="X2749" s="20"/>
      <c r="Y2749" s="20"/>
      <c r="Z2749" s="20"/>
      <c r="AA2749" s="20"/>
      <c r="BU2749" s="18"/>
    </row>
    <row r="2750" spans="24:73">
      <c r="X2750" s="20"/>
      <c r="Y2750" s="20"/>
      <c r="Z2750" s="20"/>
      <c r="AA2750" s="20"/>
      <c r="BU2750" s="18"/>
    </row>
    <row r="2751" spans="24:73">
      <c r="X2751" s="20"/>
      <c r="Y2751" s="20"/>
      <c r="Z2751" s="20"/>
      <c r="AA2751" s="20"/>
      <c r="BU2751" s="18"/>
    </row>
    <row r="2752" spans="24:73">
      <c r="X2752" s="20"/>
      <c r="Y2752" s="20"/>
      <c r="Z2752" s="20"/>
      <c r="AA2752" s="20"/>
      <c r="BU2752" s="18"/>
    </row>
    <row r="2753" spans="24:73">
      <c r="X2753" s="20"/>
      <c r="Y2753" s="20"/>
      <c r="Z2753" s="20"/>
      <c r="AA2753" s="20"/>
      <c r="BU2753" s="18"/>
    </row>
    <row r="2754" spans="24:73">
      <c r="X2754" s="20"/>
      <c r="Y2754" s="20"/>
      <c r="Z2754" s="20"/>
      <c r="AA2754" s="20"/>
      <c r="BU2754" s="18"/>
    </row>
    <row r="2755" spans="24:73">
      <c r="X2755" s="20"/>
      <c r="Y2755" s="20"/>
      <c r="Z2755" s="20"/>
      <c r="AA2755" s="20"/>
      <c r="BU2755" s="18"/>
    </row>
    <row r="2756" spans="24:73">
      <c r="X2756" s="20"/>
      <c r="Y2756" s="20"/>
      <c r="Z2756" s="20"/>
      <c r="AA2756" s="20"/>
      <c r="BU2756" s="18"/>
    </row>
    <row r="2757" spans="24:73">
      <c r="X2757" s="20"/>
      <c r="Y2757" s="20"/>
      <c r="Z2757" s="20"/>
      <c r="AA2757" s="20"/>
      <c r="BU2757" s="18"/>
    </row>
    <row r="2758" spans="24:73">
      <c r="X2758" s="20"/>
      <c r="Y2758" s="20"/>
      <c r="Z2758" s="20"/>
      <c r="AA2758" s="20"/>
      <c r="BU2758" s="18"/>
    </row>
    <row r="2759" spans="24:73">
      <c r="X2759" s="20"/>
      <c r="Y2759" s="20"/>
      <c r="Z2759" s="20"/>
      <c r="AA2759" s="20"/>
      <c r="BU2759" s="18"/>
    </row>
    <row r="2760" spans="24:73">
      <c r="X2760" s="20"/>
      <c r="Y2760" s="20"/>
      <c r="Z2760" s="20"/>
      <c r="AA2760" s="20"/>
      <c r="BU2760" s="18"/>
    </row>
    <row r="2761" spans="24:73">
      <c r="X2761" s="20"/>
      <c r="Y2761" s="20"/>
      <c r="Z2761" s="20"/>
      <c r="AA2761" s="20"/>
      <c r="BU2761" s="18"/>
    </row>
    <row r="2762" spans="24:73">
      <c r="X2762" s="20"/>
      <c r="Y2762" s="20"/>
      <c r="Z2762" s="20"/>
      <c r="AA2762" s="20"/>
      <c r="BU2762" s="18"/>
    </row>
    <row r="2763" spans="24:73">
      <c r="X2763" s="20"/>
      <c r="Y2763" s="20"/>
      <c r="Z2763" s="20"/>
      <c r="AA2763" s="20"/>
      <c r="BU2763" s="18"/>
    </row>
    <row r="2764" spans="24:73">
      <c r="X2764" s="20"/>
      <c r="Y2764" s="20"/>
      <c r="Z2764" s="20"/>
      <c r="AA2764" s="20"/>
      <c r="BU2764" s="18"/>
    </row>
    <row r="2765" spans="24:73">
      <c r="X2765" s="20"/>
      <c r="Y2765" s="20"/>
      <c r="Z2765" s="20"/>
      <c r="AA2765" s="20"/>
      <c r="BU2765" s="18"/>
    </row>
    <row r="2766" spans="24:73">
      <c r="X2766" s="20"/>
      <c r="Y2766" s="20"/>
      <c r="Z2766" s="20"/>
      <c r="AA2766" s="20"/>
      <c r="BU2766" s="18"/>
    </row>
    <row r="2767" spans="24:73">
      <c r="X2767" s="20"/>
      <c r="Y2767" s="20"/>
      <c r="Z2767" s="20"/>
      <c r="AA2767" s="20"/>
      <c r="BU2767" s="18"/>
    </row>
    <row r="2768" spans="24:73">
      <c r="X2768" s="20"/>
      <c r="Y2768" s="20"/>
      <c r="Z2768" s="20"/>
      <c r="AA2768" s="20"/>
      <c r="BU2768" s="18"/>
    </row>
    <row r="2769" spans="24:73">
      <c r="X2769" s="20"/>
      <c r="Y2769" s="20"/>
      <c r="Z2769" s="20"/>
      <c r="AA2769" s="20"/>
      <c r="BU2769" s="18"/>
    </row>
    <row r="2770" spans="24:73">
      <c r="X2770" s="20"/>
      <c r="Y2770" s="20"/>
      <c r="Z2770" s="20"/>
      <c r="AA2770" s="20"/>
      <c r="BU2770" s="18"/>
    </row>
    <row r="2771" spans="24:73">
      <c r="X2771" s="20"/>
      <c r="Y2771" s="20"/>
      <c r="Z2771" s="20"/>
      <c r="AA2771" s="20"/>
      <c r="BU2771" s="18"/>
    </row>
    <row r="2772" spans="24:73">
      <c r="X2772" s="20"/>
      <c r="Y2772" s="20"/>
      <c r="Z2772" s="20"/>
      <c r="AA2772" s="20"/>
      <c r="BU2772" s="18"/>
    </row>
    <row r="2773" spans="24:73">
      <c r="X2773" s="20"/>
      <c r="Y2773" s="20"/>
      <c r="Z2773" s="20"/>
      <c r="AA2773" s="20"/>
      <c r="BU2773" s="18"/>
    </row>
    <row r="2774" spans="24:73">
      <c r="X2774" s="20"/>
      <c r="Y2774" s="20"/>
      <c r="Z2774" s="20"/>
      <c r="AA2774" s="20"/>
      <c r="BU2774" s="18"/>
    </row>
    <row r="2775" spans="24:73">
      <c r="X2775" s="20"/>
      <c r="Y2775" s="20"/>
      <c r="Z2775" s="20"/>
      <c r="AA2775" s="20"/>
      <c r="BU2775" s="18"/>
    </row>
    <row r="2776" spans="24:73">
      <c r="X2776" s="20"/>
      <c r="Y2776" s="20"/>
      <c r="Z2776" s="20"/>
      <c r="AA2776" s="20"/>
      <c r="BU2776" s="18"/>
    </row>
    <row r="2777" spans="24:73">
      <c r="X2777" s="20"/>
      <c r="Y2777" s="20"/>
      <c r="Z2777" s="20"/>
      <c r="AA2777" s="20"/>
      <c r="BU2777" s="18"/>
    </row>
    <row r="2778" spans="24:73">
      <c r="X2778" s="20"/>
      <c r="Y2778" s="20"/>
      <c r="Z2778" s="20"/>
      <c r="AA2778" s="20"/>
      <c r="BU2778" s="18"/>
    </row>
    <row r="2779" spans="24:73">
      <c r="X2779" s="20"/>
      <c r="Y2779" s="20"/>
      <c r="Z2779" s="20"/>
      <c r="AA2779" s="20"/>
      <c r="BU2779" s="18"/>
    </row>
    <row r="2780" spans="24:73">
      <c r="X2780" s="20"/>
      <c r="Y2780" s="20"/>
      <c r="Z2780" s="20"/>
      <c r="AA2780" s="20"/>
      <c r="BU2780" s="18"/>
    </row>
    <row r="2781" spans="24:73">
      <c r="X2781" s="20"/>
      <c r="Y2781" s="20"/>
      <c r="Z2781" s="20"/>
      <c r="AA2781" s="20"/>
      <c r="BU2781" s="18"/>
    </row>
    <row r="2782" spans="24:73">
      <c r="X2782" s="20"/>
      <c r="Y2782" s="20"/>
      <c r="Z2782" s="20"/>
      <c r="AA2782" s="20"/>
      <c r="BU2782" s="18"/>
    </row>
    <row r="2783" spans="24:73">
      <c r="X2783" s="20"/>
      <c r="Y2783" s="20"/>
      <c r="Z2783" s="20"/>
      <c r="AA2783" s="20"/>
      <c r="BU2783" s="18"/>
    </row>
    <row r="2784" spans="24:73">
      <c r="X2784" s="20"/>
      <c r="Y2784" s="20"/>
      <c r="Z2784" s="20"/>
      <c r="AA2784" s="20"/>
      <c r="BU2784" s="18"/>
    </row>
    <row r="2785" spans="24:73">
      <c r="X2785" s="20"/>
      <c r="Y2785" s="20"/>
      <c r="Z2785" s="20"/>
      <c r="AA2785" s="20"/>
      <c r="BU2785" s="18"/>
    </row>
    <row r="2786" spans="24:73">
      <c r="X2786" s="20"/>
      <c r="Y2786" s="20"/>
      <c r="Z2786" s="20"/>
      <c r="AA2786" s="20"/>
      <c r="BU2786" s="18"/>
    </row>
    <row r="2787" spans="24:73">
      <c r="X2787" s="20"/>
      <c r="Y2787" s="20"/>
      <c r="Z2787" s="20"/>
      <c r="AA2787" s="20"/>
      <c r="BU2787" s="18"/>
    </row>
    <row r="2788" spans="24:73">
      <c r="X2788" s="20"/>
      <c r="Y2788" s="20"/>
      <c r="Z2788" s="20"/>
      <c r="AA2788" s="20"/>
      <c r="BU2788" s="18"/>
    </row>
    <row r="2789" spans="24:73">
      <c r="X2789" s="20"/>
      <c r="Y2789" s="20"/>
      <c r="Z2789" s="20"/>
      <c r="AA2789" s="20"/>
      <c r="BU2789" s="18"/>
    </row>
    <row r="2790" spans="24:73">
      <c r="X2790" s="20"/>
      <c r="Y2790" s="20"/>
      <c r="Z2790" s="20"/>
      <c r="AA2790" s="20"/>
      <c r="BU2790" s="18"/>
    </row>
    <row r="2791" spans="24:73">
      <c r="X2791" s="20"/>
      <c r="Y2791" s="20"/>
      <c r="Z2791" s="20"/>
      <c r="AA2791" s="20"/>
      <c r="BU2791" s="18"/>
    </row>
    <row r="2792" spans="24:73">
      <c r="X2792" s="20"/>
      <c r="Y2792" s="20"/>
      <c r="Z2792" s="20"/>
      <c r="AA2792" s="20"/>
      <c r="BU2792" s="18"/>
    </row>
    <row r="2793" spans="24:73">
      <c r="X2793" s="20"/>
      <c r="Y2793" s="20"/>
      <c r="Z2793" s="20"/>
      <c r="AA2793" s="20"/>
      <c r="BU2793" s="18"/>
    </row>
    <row r="2794" spans="24:73">
      <c r="X2794" s="20"/>
      <c r="Y2794" s="20"/>
      <c r="Z2794" s="20"/>
      <c r="AA2794" s="20"/>
      <c r="BU2794" s="18"/>
    </row>
    <row r="2795" spans="24:73">
      <c r="X2795" s="20"/>
      <c r="Y2795" s="20"/>
      <c r="Z2795" s="20"/>
      <c r="AA2795" s="20"/>
      <c r="BU2795" s="18"/>
    </row>
    <row r="2796" spans="24:73">
      <c r="X2796" s="20"/>
      <c r="Y2796" s="20"/>
      <c r="Z2796" s="20"/>
      <c r="AA2796" s="20"/>
      <c r="BU2796" s="18"/>
    </row>
    <row r="2797" spans="24:73">
      <c r="X2797" s="20"/>
      <c r="Y2797" s="20"/>
      <c r="Z2797" s="20"/>
      <c r="AA2797" s="20"/>
      <c r="BU2797" s="18"/>
    </row>
    <row r="2798" spans="24:73">
      <c r="X2798" s="20"/>
      <c r="Y2798" s="20"/>
      <c r="Z2798" s="20"/>
      <c r="AA2798" s="20"/>
      <c r="BU2798" s="18"/>
    </row>
    <row r="2799" spans="24:73">
      <c r="X2799" s="20"/>
      <c r="Y2799" s="20"/>
      <c r="Z2799" s="20"/>
      <c r="AA2799" s="20"/>
      <c r="BU2799" s="18"/>
    </row>
    <row r="2800" spans="24:73">
      <c r="X2800" s="20"/>
      <c r="Y2800" s="20"/>
      <c r="Z2800" s="20"/>
      <c r="AA2800" s="20"/>
      <c r="BU2800" s="18"/>
    </row>
    <row r="2801" spans="24:73">
      <c r="X2801" s="20"/>
      <c r="Y2801" s="20"/>
      <c r="Z2801" s="20"/>
      <c r="AA2801" s="20"/>
      <c r="BU2801" s="18"/>
    </row>
    <row r="2802" spans="24:73">
      <c r="X2802" s="20"/>
      <c r="Y2802" s="20"/>
      <c r="Z2802" s="20"/>
      <c r="AA2802" s="20"/>
      <c r="BU2802" s="18"/>
    </row>
    <row r="2803" spans="24:73">
      <c r="X2803" s="20"/>
      <c r="Y2803" s="20"/>
      <c r="Z2803" s="20"/>
      <c r="AA2803" s="20"/>
      <c r="BU2803" s="18"/>
    </row>
    <row r="2804" spans="24:73">
      <c r="X2804" s="20"/>
      <c r="Y2804" s="20"/>
      <c r="Z2804" s="20"/>
      <c r="AA2804" s="20"/>
      <c r="BU2804" s="18"/>
    </row>
    <row r="2805" spans="24:73">
      <c r="X2805" s="20"/>
      <c r="Y2805" s="20"/>
      <c r="Z2805" s="20"/>
      <c r="AA2805" s="20"/>
      <c r="BU2805" s="18"/>
    </row>
    <row r="2806" spans="24:73">
      <c r="X2806" s="20"/>
      <c r="Y2806" s="20"/>
      <c r="Z2806" s="20"/>
      <c r="AA2806" s="20"/>
      <c r="BU2806" s="18"/>
    </row>
    <row r="2807" spans="24:73">
      <c r="X2807" s="20"/>
      <c r="Y2807" s="20"/>
      <c r="Z2807" s="20"/>
      <c r="AA2807" s="20"/>
      <c r="BU2807" s="18"/>
    </row>
    <row r="2808" spans="24:73">
      <c r="X2808" s="20"/>
      <c r="Y2808" s="20"/>
      <c r="Z2808" s="20"/>
      <c r="AA2808" s="20"/>
      <c r="BU2808" s="18"/>
    </row>
    <row r="2809" spans="24:73">
      <c r="X2809" s="20"/>
      <c r="Y2809" s="20"/>
      <c r="Z2809" s="20"/>
      <c r="AA2809" s="20"/>
      <c r="BU2809" s="18"/>
    </row>
    <row r="2810" spans="24:73">
      <c r="X2810" s="20"/>
      <c r="Y2810" s="20"/>
      <c r="Z2810" s="20"/>
      <c r="AA2810" s="20"/>
      <c r="BU2810" s="18"/>
    </row>
    <row r="2811" spans="24:73">
      <c r="X2811" s="20"/>
      <c r="Y2811" s="20"/>
      <c r="Z2811" s="20"/>
      <c r="AA2811" s="20"/>
      <c r="BU2811" s="18"/>
    </row>
    <row r="2812" spans="24:73">
      <c r="X2812" s="20"/>
      <c r="Y2812" s="20"/>
      <c r="Z2812" s="20"/>
      <c r="AA2812" s="20"/>
      <c r="BU2812" s="18"/>
    </row>
    <row r="2813" spans="24:73">
      <c r="X2813" s="20"/>
      <c r="Y2813" s="20"/>
      <c r="Z2813" s="20"/>
      <c r="AA2813" s="20"/>
      <c r="BU2813" s="18"/>
    </row>
    <row r="2814" spans="24:73">
      <c r="X2814" s="20"/>
      <c r="Y2814" s="20"/>
      <c r="Z2814" s="20"/>
      <c r="AA2814" s="20"/>
      <c r="BU2814" s="18"/>
    </row>
    <row r="2815" spans="24:73">
      <c r="X2815" s="20"/>
      <c r="Y2815" s="20"/>
      <c r="Z2815" s="20"/>
      <c r="AA2815" s="20"/>
      <c r="BU2815" s="18"/>
    </row>
    <row r="2816" spans="24:73">
      <c r="X2816" s="20"/>
      <c r="Y2816" s="20"/>
      <c r="Z2816" s="20"/>
      <c r="AA2816" s="20"/>
      <c r="BU2816" s="18"/>
    </row>
    <row r="2817" spans="24:73">
      <c r="X2817" s="20"/>
      <c r="Y2817" s="20"/>
      <c r="Z2817" s="20"/>
      <c r="AA2817" s="20"/>
      <c r="BU2817" s="18"/>
    </row>
    <row r="2818" spans="24:73">
      <c r="X2818" s="20"/>
      <c r="Y2818" s="20"/>
      <c r="Z2818" s="20"/>
      <c r="AA2818" s="20"/>
      <c r="BU2818" s="18"/>
    </row>
    <row r="2819" spans="24:73">
      <c r="X2819" s="20"/>
      <c r="Y2819" s="20"/>
      <c r="Z2819" s="20"/>
      <c r="AA2819" s="20"/>
      <c r="BU2819" s="18"/>
    </row>
    <row r="2820" spans="24:73">
      <c r="X2820" s="20"/>
      <c r="Y2820" s="20"/>
      <c r="Z2820" s="20"/>
      <c r="AA2820" s="20"/>
      <c r="BU2820" s="18"/>
    </row>
    <row r="2821" spans="24:73">
      <c r="X2821" s="20"/>
      <c r="Y2821" s="20"/>
      <c r="Z2821" s="20"/>
      <c r="AA2821" s="20"/>
      <c r="BU2821" s="18"/>
    </row>
    <row r="2822" spans="24:73">
      <c r="X2822" s="20"/>
      <c r="Y2822" s="20"/>
      <c r="Z2822" s="20"/>
      <c r="AA2822" s="20"/>
      <c r="BU2822" s="18"/>
    </row>
    <row r="2823" spans="24:73">
      <c r="X2823" s="20"/>
      <c r="Y2823" s="20"/>
      <c r="Z2823" s="20"/>
      <c r="AA2823" s="20"/>
      <c r="BU2823" s="18"/>
    </row>
    <row r="2824" spans="24:73">
      <c r="X2824" s="20"/>
      <c r="Y2824" s="20"/>
      <c r="Z2824" s="20"/>
      <c r="AA2824" s="20"/>
      <c r="BU2824" s="18"/>
    </row>
    <row r="2825" spans="24:73">
      <c r="X2825" s="20"/>
      <c r="Y2825" s="20"/>
      <c r="Z2825" s="20"/>
      <c r="AA2825" s="20"/>
      <c r="BU2825" s="18"/>
    </row>
    <row r="2826" spans="24:73">
      <c r="X2826" s="20"/>
      <c r="Y2826" s="20"/>
      <c r="Z2826" s="20"/>
      <c r="AA2826" s="20"/>
      <c r="BU2826" s="18"/>
    </row>
    <row r="2827" spans="24:73">
      <c r="X2827" s="20"/>
      <c r="Y2827" s="20"/>
      <c r="Z2827" s="20"/>
      <c r="AA2827" s="20"/>
      <c r="BU2827" s="18"/>
    </row>
    <row r="2828" spans="24:73">
      <c r="X2828" s="20"/>
      <c r="Y2828" s="20"/>
      <c r="Z2828" s="20"/>
      <c r="AA2828" s="20"/>
      <c r="BU2828" s="18"/>
    </row>
    <row r="2829" spans="24:73">
      <c r="X2829" s="20"/>
      <c r="Y2829" s="20"/>
      <c r="Z2829" s="20"/>
      <c r="AA2829" s="20"/>
      <c r="BU2829" s="18"/>
    </row>
    <row r="2830" spans="24:73">
      <c r="X2830" s="20"/>
      <c r="Y2830" s="20"/>
      <c r="Z2830" s="20"/>
      <c r="AA2830" s="20"/>
      <c r="BU2830" s="18"/>
    </row>
    <row r="2831" spans="24:73">
      <c r="X2831" s="20"/>
      <c r="Y2831" s="20"/>
      <c r="Z2831" s="20"/>
      <c r="AA2831" s="20"/>
      <c r="BU2831" s="18"/>
    </row>
    <row r="2832" spans="24:73">
      <c r="X2832" s="20"/>
      <c r="Y2832" s="20"/>
      <c r="Z2832" s="20"/>
      <c r="AA2832" s="20"/>
      <c r="BU2832" s="18"/>
    </row>
    <row r="2833" spans="24:73">
      <c r="X2833" s="20"/>
      <c r="Y2833" s="20"/>
      <c r="Z2833" s="20"/>
      <c r="AA2833" s="20"/>
      <c r="BU2833" s="18"/>
    </row>
    <row r="2834" spans="24:73">
      <c r="X2834" s="20"/>
      <c r="Y2834" s="20"/>
      <c r="Z2834" s="20"/>
      <c r="AA2834" s="20"/>
      <c r="BU2834" s="18"/>
    </row>
    <row r="2835" spans="24:73">
      <c r="X2835" s="20"/>
      <c r="Y2835" s="20"/>
      <c r="Z2835" s="20"/>
      <c r="AA2835" s="20"/>
      <c r="BU2835" s="18"/>
    </row>
    <row r="2836" spans="24:73">
      <c r="X2836" s="20"/>
      <c r="Y2836" s="20"/>
      <c r="Z2836" s="20"/>
      <c r="AA2836" s="20"/>
      <c r="BU2836" s="18"/>
    </row>
    <row r="2837" spans="24:73">
      <c r="X2837" s="20"/>
      <c r="Y2837" s="20"/>
      <c r="Z2837" s="20"/>
      <c r="AA2837" s="20"/>
      <c r="BU2837" s="18"/>
    </row>
    <row r="2838" spans="24:73">
      <c r="X2838" s="20"/>
      <c r="Y2838" s="20"/>
      <c r="Z2838" s="20"/>
      <c r="AA2838" s="20"/>
      <c r="BU2838" s="18"/>
    </row>
    <row r="2839" spans="24:73">
      <c r="X2839" s="20"/>
      <c r="Y2839" s="20"/>
      <c r="Z2839" s="20"/>
      <c r="AA2839" s="20"/>
      <c r="BU2839" s="18"/>
    </row>
    <row r="2840" spans="24:73">
      <c r="X2840" s="20"/>
      <c r="Y2840" s="20"/>
      <c r="Z2840" s="20"/>
      <c r="AA2840" s="20"/>
      <c r="BU2840" s="18"/>
    </row>
    <row r="2841" spans="24:73">
      <c r="X2841" s="20"/>
      <c r="Y2841" s="20"/>
      <c r="Z2841" s="20"/>
      <c r="AA2841" s="20"/>
      <c r="BU2841" s="18"/>
    </row>
    <row r="2842" spans="24:73">
      <c r="X2842" s="20"/>
      <c r="Y2842" s="20"/>
      <c r="Z2842" s="20"/>
      <c r="AA2842" s="20"/>
      <c r="BU2842" s="18"/>
    </row>
    <row r="2843" spans="24:73">
      <c r="X2843" s="20"/>
      <c r="Y2843" s="20"/>
      <c r="Z2843" s="20"/>
      <c r="AA2843" s="20"/>
      <c r="BU2843" s="18"/>
    </row>
    <row r="2844" spans="24:73">
      <c r="X2844" s="20"/>
      <c r="Y2844" s="20"/>
      <c r="Z2844" s="20"/>
      <c r="AA2844" s="20"/>
      <c r="BU2844" s="18"/>
    </row>
    <row r="2845" spans="24:73">
      <c r="X2845" s="20"/>
      <c r="Y2845" s="20"/>
      <c r="Z2845" s="20"/>
      <c r="AA2845" s="20"/>
      <c r="BU2845" s="18"/>
    </row>
    <row r="2846" spans="24:73">
      <c r="X2846" s="20"/>
      <c r="Y2846" s="20"/>
      <c r="Z2846" s="20"/>
      <c r="AA2846" s="20"/>
      <c r="BU2846" s="18"/>
    </row>
    <row r="2847" spans="24:73">
      <c r="X2847" s="20"/>
      <c r="Y2847" s="20"/>
      <c r="Z2847" s="20"/>
      <c r="AA2847" s="20"/>
      <c r="BU2847" s="18"/>
    </row>
    <row r="2848" spans="24:73">
      <c r="X2848" s="20"/>
      <c r="Y2848" s="20"/>
      <c r="Z2848" s="20"/>
      <c r="AA2848" s="20"/>
      <c r="BU2848" s="18"/>
    </row>
    <row r="2849" spans="24:73">
      <c r="X2849" s="20"/>
      <c r="Y2849" s="20"/>
      <c r="Z2849" s="20"/>
      <c r="AA2849" s="20"/>
      <c r="BU2849" s="18"/>
    </row>
    <row r="2850" spans="24:73">
      <c r="X2850" s="20"/>
      <c r="Y2850" s="20"/>
      <c r="Z2850" s="20"/>
      <c r="AA2850" s="20"/>
      <c r="BU2850" s="18"/>
    </row>
    <row r="2851" spans="24:73">
      <c r="X2851" s="20"/>
      <c r="Y2851" s="20"/>
      <c r="Z2851" s="20"/>
      <c r="AA2851" s="20"/>
      <c r="BU2851" s="18"/>
    </row>
    <row r="2852" spans="24:73">
      <c r="X2852" s="20"/>
      <c r="Y2852" s="20"/>
      <c r="Z2852" s="20"/>
      <c r="AA2852" s="20"/>
      <c r="BU2852" s="18"/>
    </row>
    <row r="2853" spans="24:73">
      <c r="X2853" s="20"/>
      <c r="Y2853" s="20"/>
      <c r="Z2853" s="20"/>
      <c r="AA2853" s="20"/>
      <c r="BU2853" s="18"/>
    </row>
    <row r="2854" spans="24:73">
      <c r="X2854" s="20"/>
      <c r="Y2854" s="20"/>
      <c r="Z2854" s="20"/>
      <c r="AA2854" s="20"/>
      <c r="BU2854" s="18"/>
    </row>
    <row r="2855" spans="24:73">
      <c r="X2855" s="20"/>
      <c r="Y2855" s="20"/>
      <c r="Z2855" s="20"/>
      <c r="AA2855" s="20"/>
      <c r="BU2855" s="18"/>
    </row>
    <row r="2856" spans="24:73">
      <c r="X2856" s="20"/>
      <c r="Y2856" s="20"/>
      <c r="Z2856" s="20"/>
      <c r="AA2856" s="20"/>
      <c r="BU2856" s="18"/>
    </row>
    <row r="2857" spans="24:73">
      <c r="X2857" s="20"/>
      <c r="Y2857" s="20"/>
      <c r="Z2857" s="20"/>
      <c r="AA2857" s="20"/>
      <c r="BU2857" s="18"/>
    </row>
    <row r="2858" spans="24:73">
      <c r="X2858" s="20"/>
      <c r="Y2858" s="20"/>
      <c r="Z2858" s="20"/>
      <c r="AA2858" s="20"/>
      <c r="BU2858" s="18"/>
    </row>
    <row r="2859" spans="24:73">
      <c r="X2859" s="20"/>
      <c r="Y2859" s="20"/>
      <c r="Z2859" s="20"/>
      <c r="AA2859" s="20"/>
      <c r="BU2859" s="18"/>
    </row>
    <row r="2860" spans="24:73">
      <c r="X2860" s="20"/>
      <c r="Y2860" s="20"/>
      <c r="Z2860" s="20"/>
      <c r="AA2860" s="20"/>
      <c r="BU2860" s="18"/>
    </row>
    <row r="2861" spans="24:73">
      <c r="X2861" s="20"/>
      <c r="Y2861" s="20"/>
      <c r="Z2861" s="20"/>
      <c r="AA2861" s="20"/>
      <c r="BU2861" s="18"/>
    </row>
    <row r="2862" spans="24:73">
      <c r="X2862" s="20"/>
      <c r="Y2862" s="20"/>
      <c r="Z2862" s="20"/>
      <c r="AA2862" s="20"/>
      <c r="BU2862" s="18"/>
    </row>
    <row r="2863" spans="24:73">
      <c r="X2863" s="20"/>
      <c r="Y2863" s="20"/>
      <c r="Z2863" s="20"/>
      <c r="AA2863" s="20"/>
      <c r="BU2863" s="18"/>
    </row>
    <row r="2864" spans="24:73">
      <c r="X2864" s="20"/>
      <c r="Y2864" s="20"/>
      <c r="Z2864" s="20"/>
      <c r="AA2864" s="20"/>
      <c r="BU2864" s="18"/>
    </row>
    <row r="2865" spans="24:73">
      <c r="X2865" s="20"/>
      <c r="Y2865" s="20"/>
      <c r="Z2865" s="20"/>
      <c r="AA2865" s="20"/>
      <c r="BU2865" s="18"/>
    </row>
    <row r="2866" spans="24:73">
      <c r="X2866" s="20"/>
      <c r="Y2866" s="20"/>
      <c r="Z2866" s="20"/>
      <c r="AA2866" s="20"/>
      <c r="BU2866" s="18"/>
    </row>
    <row r="2867" spans="24:73">
      <c r="X2867" s="20"/>
      <c r="Y2867" s="20"/>
      <c r="Z2867" s="20"/>
      <c r="AA2867" s="20"/>
      <c r="BU2867" s="18"/>
    </row>
    <row r="2868" spans="24:73">
      <c r="X2868" s="20"/>
      <c r="Y2868" s="20"/>
      <c r="Z2868" s="20"/>
      <c r="AA2868" s="20"/>
      <c r="BU2868" s="18"/>
    </row>
    <row r="2869" spans="24:73">
      <c r="X2869" s="20"/>
      <c r="Y2869" s="20"/>
      <c r="Z2869" s="20"/>
      <c r="AA2869" s="20"/>
      <c r="BU2869" s="18"/>
    </row>
    <row r="2870" spans="24:73">
      <c r="X2870" s="20"/>
      <c r="Y2870" s="20"/>
      <c r="Z2870" s="20"/>
      <c r="AA2870" s="20"/>
      <c r="BU2870" s="18"/>
    </row>
    <row r="2871" spans="24:73">
      <c r="X2871" s="20"/>
      <c r="Y2871" s="20"/>
      <c r="Z2871" s="20"/>
      <c r="AA2871" s="20"/>
      <c r="BU2871" s="18"/>
    </row>
    <row r="2872" spans="24:73">
      <c r="X2872" s="20"/>
      <c r="Y2872" s="20"/>
      <c r="Z2872" s="20"/>
      <c r="AA2872" s="20"/>
      <c r="BU2872" s="18"/>
    </row>
    <row r="2873" spans="24:73">
      <c r="X2873" s="20"/>
      <c r="Y2873" s="20"/>
      <c r="Z2873" s="20"/>
      <c r="AA2873" s="20"/>
      <c r="BU2873" s="18"/>
    </row>
    <row r="2874" spans="24:73">
      <c r="X2874" s="20"/>
      <c r="Y2874" s="20"/>
      <c r="Z2874" s="20"/>
      <c r="AA2874" s="20"/>
      <c r="BU2874" s="18"/>
    </row>
    <row r="2875" spans="24:73">
      <c r="X2875" s="20"/>
      <c r="Y2875" s="20"/>
      <c r="Z2875" s="20"/>
      <c r="AA2875" s="20"/>
      <c r="BU2875" s="18"/>
    </row>
    <row r="2876" spans="24:73">
      <c r="X2876" s="20"/>
      <c r="Y2876" s="20"/>
      <c r="Z2876" s="20"/>
      <c r="AA2876" s="20"/>
      <c r="BU2876" s="18"/>
    </row>
    <row r="2877" spans="24:73">
      <c r="X2877" s="20"/>
      <c r="Y2877" s="20"/>
      <c r="Z2877" s="20"/>
      <c r="AA2877" s="20"/>
      <c r="BU2877" s="18"/>
    </row>
    <row r="2878" spans="24:73">
      <c r="X2878" s="20"/>
      <c r="Y2878" s="20"/>
      <c r="Z2878" s="20"/>
      <c r="AA2878" s="20"/>
      <c r="BU2878" s="18"/>
    </row>
    <row r="2879" spans="24:73">
      <c r="X2879" s="20"/>
      <c r="Y2879" s="20"/>
      <c r="Z2879" s="20"/>
      <c r="AA2879" s="20"/>
      <c r="BU2879" s="18"/>
    </row>
    <row r="2880" spans="24:73">
      <c r="X2880" s="20"/>
      <c r="Y2880" s="20"/>
      <c r="Z2880" s="20"/>
      <c r="AA2880" s="20"/>
      <c r="BU2880" s="18"/>
    </row>
    <row r="2881" spans="24:73">
      <c r="X2881" s="20"/>
      <c r="Y2881" s="20"/>
      <c r="Z2881" s="20"/>
      <c r="AA2881" s="20"/>
      <c r="BU2881" s="18"/>
    </row>
    <row r="2882" spans="24:73">
      <c r="X2882" s="20"/>
      <c r="Y2882" s="20"/>
      <c r="Z2882" s="20"/>
      <c r="AA2882" s="20"/>
      <c r="BU2882" s="18"/>
    </row>
    <row r="2883" spans="24:73">
      <c r="X2883" s="20"/>
      <c r="Y2883" s="20"/>
      <c r="Z2883" s="20"/>
      <c r="AA2883" s="20"/>
      <c r="BU2883" s="18"/>
    </row>
    <row r="2884" spans="24:73">
      <c r="X2884" s="20"/>
      <c r="Y2884" s="20"/>
      <c r="Z2884" s="20"/>
      <c r="AA2884" s="20"/>
      <c r="BU2884" s="18"/>
    </row>
    <row r="2885" spans="24:73">
      <c r="X2885" s="20"/>
      <c r="Y2885" s="20"/>
      <c r="Z2885" s="20"/>
      <c r="AA2885" s="20"/>
      <c r="BU2885" s="18"/>
    </row>
    <row r="2886" spans="24:73">
      <c r="X2886" s="20"/>
      <c r="Y2886" s="20"/>
      <c r="Z2886" s="20"/>
      <c r="AA2886" s="20"/>
      <c r="BU2886" s="18"/>
    </row>
    <row r="2887" spans="24:73">
      <c r="X2887" s="20"/>
      <c r="Y2887" s="20"/>
      <c r="Z2887" s="20"/>
      <c r="AA2887" s="20"/>
      <c r="BU2887" s="18"/>
    </row>
    <row r="2888" spans="24:73">
      <c r="X2888" s="20"/>
      <c r="Y2888" s="20"/>
      <c r="Z2888" s="20"/>
      <c r="AA2888" s="20"/>
      <c r="BU2888" s="18"/>
    </row>
    <row r="2889" spans="24:73">
      <c r="X2889" s="20"/>
      <c r="Y2889" s="20"/>
      <c r="Z2889" s="20"/>
      <c r="AA2889" s="20"/>
      <c r="BU2889" s="18"/>
    </row>
    <row r="2890" spans="24:73">
      <c r="X2890" s="20"/>
      <c r="Y2890" s="20"/>
      <c r="Z2890" s="20"/>
      <c r="AA2890" s="20"/>
      <c r="BU2890" s="18"/>
    </row>
    <row r="2891" spans="24:73">
      <c r="X2891" s="20"/>
      <c r="Y2891" s="20"/>
      <c r="Z2891" s="20"/>
      <c r="AA2891" s="20"/>
      <c r="BU2891" s="18"/>
    </row>
    <row r="2892" spans="24:73">
      <c r="X2892" s="20"/>
      <c r="Y2892" s="20"/>
      <c r="Z2892" s="20"/>
      <c r="AA2892" s="20"/>
      <c r="BU2892" s="18"/>
    </row>
    <row r="2893" spans="24:73">
      <c r="X2893" s="20"/>
      <c r="Y2893" s="20"/>
      <c r="Z2893" s="20"/>
      <c r="AA2893" s="20"/>
      <c r="BU2893" s="18"/>
    </row>
    <row r="2894" spans="24:73">
      <c r="X2894" s="20"/>
      <c r="Y2894" s="20"/>
      <c r="Z2894" s="20"/>
      <c r="AA2894" s="20"/>
      <c r="BU2894" s="18"/>
    </row>
    <row r="2895" spans="24:73">
      <c r="X2895" s="20"/>
      <c r="Y2895" s="20"/>
      <c r="Z2895" s="20"/>
      <c r="AA2895" s="20"/>
      <c r="BU2895" s="18"/>
    </row>
    <row r="2896" spans="24:73">
      <c r="X2896" s="20"/>
      <c r="Y2896" s="20"/>
      <c r="Z2896" s="20"/>
      <c r="AA2896" s="20"/>
      <c r="BU2896" s="18"/>
    </row>
    <row r="2897" spans="24:73">
      <c r="X2897" s="20"/>
      <c r="Y2897" s="20"/>
      <c r="Z2897" s="20"/>
      <c r="AA2897" s="20"/>
      <c r="BU2897" s="18"/>
    </row>
    <row r="2898" spans="24:73">
      <c r="X2898" s="20"/>
      <c r="Y2898" s="20"/>
      <c r="Z2898" s="20"/>
      <c r="AA2898" s="20"/>
      <c r="BU2898" s="18"/>
    </row>
    <row r="2899" spans="24:73">
      <c r="X2899" s="20"/>
      <c r="Y2899" s="20"/>
      <c r="Z2899" s="20"/>
      <c r="AA2899" s="20"/>
      <c r="BU2899" s="18"/>
    </row>
    <row r="2900" spans="24:73">
      <c r="X2900" s="20"/>
      <c r="Y2900" s="20"/>
      <c r="Z2900" s="20"/>
      <c r="AA2900" s="20"/>
      <c r="BU2900" s="18"/>
    </row>
    <row r="2901" spans="24:73">
      <c r="X2901" s="20"/>
      <c r="Y2901" s="20"/>
      <c r="Z2901" s="20"/>
      <c r="AA2901" s="20"/>
      <c r="BU2901" s="18"/>
    </row>
    <row r="2902" spans="24:73">
      <c r="X2902" s="20"/>
      <c r="Y2902" s="20"/>
      <c r="Z2902" s="20"/>
      <c r="AA2902" s="20"/>
      <c r="BU2902" s="18"/>
    </row>
    <row r="2903" spans="24:73">
      <c r="X2903" s="20"/>
      <c r="Y2903" s="20"/>
      <c r="Z2903" s="20"/>
      <c r="AA2903" s="20"/>
      <c r="BU2903" s="18"/>
    </row>
    <row r="2904" spans="24:73">
      <c r="X2904" s="20"/>
      <c r="Y2904" s="20"/>
      <c r="Z2904" s="20"/>
      <c r="AA2904" s="20"/>
      <c r="BU2904" s="18"/>
    </row>
    <row r="2905" spans="24:73">
      <c r="X2905" s="20"/>
      <c r="Y2905" s="20"/>
      <c r="Z2905" s="20"/>
      <c r="AA2905" s="20"/>
      <c r="BU2905" s="18"/>
    </row>
    <row r="2906" spans="24:73">
      <c r="X2906" s="20"/>
      <c r="Y2906" s="20"/>
      <c r="Z2906" s="20"/>
      <c r="AA2906" s="20"/>
      <c r="BU2906" s="18"/>
    </row>
    <row r="2907" spans="24:73">
      <c r="X2907" s="20"/>
      <c r="Y2907" s="20"/>
      <c r="Z2907" s="20"/>
      <c r="AA2907" s="20"/>
      <c r="BU2907" s="18"/>
    </row>
    <row r="2908" spans="24:73">
      <c r="X2908" s="20"/>
      <c r="Y2908" s="20"/>
      <c r="Z2908" s="20"/>
      <c r="AA2908" s="20"/>
      <c r="BU2908" s="18"/>
    </row>
    <row r="2909" spans="24:73">
      <c r="X2909" s="20"/>
      <c r="Y2909" s="20"/>
      <c r="Z2909" s="20"/>
      <c r="AA2909" s="20"/>
      <c r="BU2909" s="18"/>
    </row>
    <row r="2910" spans="24:73">
      <c r="X2910" s="20"/>
      <c r="Y2910" s="20"/>
      <c r="Z2910" s="20"/>
      <c r="AA2910" s="20"/>
      <c r="BU2910" s="18"/>
    </row>
    <row r="2911" spans="24:73">
      <c r="X2911" s="20"/>
      <c r="Y2911" s="20"/>
      <c r="Z2911" s="20"/>
      <c r="AA2911" s="20"/>
      <c r="BU2911" s="18"/>
    </row>
    <row r="2912" spans="24:73">
      <c r="X2912" s="20"/>
      <c r="Y2912" s="20"/>
      <c r="Z2912" s="20"/>
      <c r="AA2912" s="20"/>
      <c r="BU2912" s="18"/>
    </row>
    <row r="2913" spans="12:73">
      <c r="X2913" s="20"/>
      <c r="Y2913" s="20"/>
      <c r="Z2913" s="20"/>
      <c r="AA2913" s="20"/>
      <c r="BU2913" s="18"/>
    </row>
    <row r="2914" spans="12:73">
      <c r="X2914" s="20"/>
      <c r="Y2914" s="20"/>
      <c r="Z2914" s="20"/>
      <c r="AA2914" s="20"/>
      <c r="BU2914" s="18"/>
    </row>
    <row r="2915" spans="12:73">
      <c r="X2915" s="20"/>
      <c r="Y2915" s="20"/>
      <c r="Z2915" s="20"/>
      <c r="AA2915" s="20"/>
      <c r="BU2915" s="18"/>
    </row>
    <row r="2916" spans="12:73">
      <c r="X2916" s="20"/>
      <c r="Y2916" s="20"/>
      <c r="Z2916" s="20"/>
      <c r="AA2916" s="20"/>
      <c r="BU2916" s="18"/>
    </row>
    <row r="2917" spans="12:73">
      <c r="X2917" s="20"/>
      <c r="Y2917" s="20"/>
      <c r="Z2917" s="20"/>
      <c r="AA2917" s="20"/>
      <c r="BU2917" s="18"/>
    </row>
    <row r="2918" spans="12:73">
      <c r="X2918" s="20"/>
      <c r="Y2918" s="20"/>
      <c r="Z2918" s="20"/>
      <c r="AA2918" s="20"/>
      <c r="BU2918" s="18"/>
    </row>
    <row r="2919" spans="12:73">
      <c r="L2919" s="20">
        <f t="shared" ref="L2919:Q2919" si="90">SUM(L6:L2918)</f>
        <v>2071.7772136793669</v>
      </c>
      <c r="M2919" s="20">
        <f t="shared" si="90"/>
        <v>2001.6370482952204</v>
      </c>
      <c r="N2919" s="20">
        <f t="shared" si="90"/>
        <v>1304.5609378391466</v>
      </c>
      <c r="O2919" s="20">
        <f t="shared" si="90"/>
        <v>1766.3108552156107</v>
      </c>
      <c r="P2919" s="20">
        <f t="shared" si="90"/>
        <v>1889.5264996386413</v>
      </c>
      <c r="Q2919" s="20">
        <f t="shared" si="90"/>
        <v>1924.4498033140389</v>
      </c>
      <c r="S2919" s="20">
        <f t="shared" ref="S2919:Y2919" si="91">SUM(S6:S2918)</f>
        <v>1845.8252190634244</v>
      </c>
      <c r="T2919" s="20">
        <f t="shared" si="91"/>
        <v>1844.3800247281188</v>
      </c>
      <c r="U2919" s="20">
        <f t="shared" si="91"/>
        <v>1604.4121554186599</v>
      </c>
      <c r="V2919" s="20">
        <f t="shared" si="91"/>
        <v>2096.2233438744483</v>
      </c>
      <c r="W2919" s="20">
        <f t="shared" si="91"/>
        <v>2010.8981947920358</v>
      </c>
      <c r="X2919" s="1">
        <f t="shared" si="91"/>
        <v>0</v>
      </c>
      <c r="Y2919" s="1">
        <f t="shared" si="91"/>
        <v>0</v>
      </c>
      <c r="BU2919" s="18"/>
    </row>
    <row r="2920" spans="12:73">
      <c r="BU2920" s="18"/>
    </row>
    <row r="2921" spans="12:73">
      <c r="L2921" s="20">
        <f t="shared" ref="L2921:Q2921" si="92">+COUNT(L6:L2918)</f>
        <v>474</v>
      </c>
      <c r="M2921" s="20">
        <f t="shared" si="92"/>
        <v>473</v>
      </c>
      <c r="N2921" s="20">
        <f t="shared" si="92"/>
        <v>406</v>
      </c>
      <c r="O2921" s="20">
        <f t="shared" si="92"/>
        <v>453</v>
      </c>
      <c r="P2921" s="20">
        <f t="shared" si="92"/>
        <v>457</v>
      </c>
      <c r="Q2921" s="20">
        <f t="shared" si="92"/>
        <v>456</v>
      </c>
      <c r="S2921" s="20">
        <f t="shared" ref="S2921:Y2921" si="93">+COUNT(S6:S2918)</f>
        <v>427</v>
      </c>
      <c r="T2921" s="20">
        <f t="shared" si="93"/>
        <v>463</v>
      </c>
      <c r="U2921" s="20">
        <f t="shared" si="93"/>
        <v>394</v>
      </c>
      <c r="V2921" s="20">
        <f t="shared" si="93"/>
        <v>476</v>
      </c>
      <c r="W2921" s="20">
        <f t="shared" si="93"/>
        <v>474</v>
      </c>
      <c r="X2921" s="1">
        <f t="shared" si="93"/>
        <v>0</v>
      </c>
      <c r="Y2921" s="1">
        <f t="shared" si="93"/>
        <v>0</v>
      </c>
      <c r="BU2921" s="18"/>
    </row>
    <row r="2922" spans="12:73">
      <c r="L2922" s="18">
        <f t="shared" ref="L2922:Y2922" si="94">+L2919/L2921</f>
        <v>4.3708380035429686</v>
      </c>
      <c r="M2922" s="18">
        <f t="shared" si="94"/>
        <v>4.2317907997784792</v>
      </c>
      <c r="N2922" s="18">
        <f t="shared" si="94"/>
        <v>3.2132042803919867</v>
      </c>
      <c r="O2922" s="18">
        <f t="shared" si="94"/>
        <v>3.8991409607408625</v>
      </c>
      <c r="P2922" s="18">
        <f t="shared" si="94"/>
        <v>4.1346312902377269</v>
      </c>
      <c r="Q2922" s="18">
        <f t="shared" si="94"/>
        <v>4.2202846563904366</v>
      </c>
      <c r="R2922" s="18"/>
      <c r="S2922" s="18">
        <f t="shared" si="94"/>
        <v>4.3227756886731248</v>
      </c>
      <c r="T2922" s="18">
        <f t="shared" si="94"/>
        <v>3.9835421700391334</v>
      </c>
      <c r="U2922" s="18">
        <f t="shared" si="94"/>
        <v>4.0721120695905073</v>
      </c>
      <c r="V2922" s="18">
        <f t="shared" si="94"/>
        <v>4.4038305543580849</v>
      </c>
      <c r="W2922" s="18">
        <f t="shared" si="94"/>
        <v>4.242401254835519</v>
      </c>
      <c r="X2922" s="31" t="e">
        <f t="shared" si="94"/>
        <v>#DIV/0!</v>
      </c>
      <c r="Y2922" s="31" t="e">
        <f t="shared" si="94"/>
        <v>#DIV/0!</v>
      </c>
      <c r="Z2922" s="31"/>
      <c r="AA2922" s="31"/>
      <c r="BU2922" s="18"/>
    </row>
    <row r="2923" spans="12:73">
      <c r="BU2923" s="18"/>
    </row>
    <row r="2924" spans="12:73">
      <c r="BU2924" s="18"/>
    </row>
    <row r="2925" spans="12:73">
      <c r="BU2925" s="18"/>
    </row>
    <row r="2926" spans="12:73">
      <c r="BU2926" s="18"/>
    </row>
    <row r="2927" spans="12:73">
      <c r="BU2927" s="18"/>
    </row>
    <row r="2928" spans="12:73">
      <c r="BU2928" s="18"/>
    </row>
    <row r="2929" spans="9:73">
      <c r="BU2929" s="18"/>
    </row>
    <row r="2930" spans="9:73">
      <c r="BU2930" s="18"/>
    </row>
    <row r="2931" spans="9:73">
      <c r="BU2931" s="18"/>
    </row>
    <row r="2932" spans="9:73">
      <c r="BU2932" s="18"/>
    </row>
    <row r="2933" spans="9:73">
      <c r="BU2933" s="18"/>
    </row>
    <row r="2934" spans="9:73">
      <c r="BU2934" s="18"/>
    </row>
    <row r="2935" spans="9:73">
      <c r="BU2935" s="18"/>
    </row>
    <row r="2936" spans="9:73">
      <c r="BU2936" s="18"/>
    </row>
    <row r="2937" spans="9:73">
      <c r="BU2937" s="18"/>
    </row>
    <row r="2938" spans="9:73">
      <c r="I2938" s="35"/>
      <c r="J2938" s="35"/>
      <c r="L2938" s="35"/>
      <c r="M2938" s="35"/>
      <c r="N2938" s="35"/>
      <c r="O2938" s="35"/>
      <c r="P2938" s="35"/>
      <c r="Q2938" s="35"/>
      <c r="R2938" s="35"/>
      <c r="S2938" s="35"/>
      <c r="T2938" s="35"/>
      <c r="U2938" s="35"/>
      <c r="V2938" s="35"/>
      <c r="W2938" s="35"/>
      <c r="X2938" s="33"/>
      <c r="Y2938" s="33"/>
      <c r="Z2938" s="33"/>
      <c r="AA2938" s="33"/>
      <c r="BU2938" s="18"/>
    </row>
    <row r="2939" spans="9:73">
      <c r="BU2939" s="18"/>
    </row>
    <row r="2940" spans="9:73">
      <c r="BU2940" s="18"/>
    </row>
    <row r="2941" spans="9:73">
      <c r="BU2941" s="18"/>
    </row>
    <row r="2942" spans="9:73">
      <c r="BU2942" s="18"/>
    </row>
    <row r="2943" spans="9:73">
      <c r="BU2943" s="18"/>
    </row>
    <row r="2944" spans="9:73">
      <c r="BU2944" s="18"/>
    </row>
    <row r="2945" spans="73:73">
      <c r="BU2945" s="18"/>
    </row>
    <row r="2946" spans="73:73">
      <c r="BU2946" s="18"/>
    </row>
    <row r="2947" spans="73:73">
      <c r="BU2947" s="18"/>
    </row>
    <row r="2948" spans="73:73">
      <c r="BU2948" s="18"/>
    </row>
    <row r="2949" spans="73:73">
      <c r="BU2949" s="18"/>
    </row>
    <row r="2950" spans="73:73">
      <c r="BU2950" s="18"/>
    </row>
    <row r="2951" spans="73:73">
      <c r="BU2951" s="18"/>
    </row>
    <row r="2952" spans="73:73">
      <c r="BU2952" s="18"/>
    </row>
    <row r="2953" spans="73:73">
      <c r="BU2953" s="18"/>
    </row>
    <row r="2954" spans="73:73">
      <c r="BU2954" s="18"/>
    </row>
    <row r="2955" spans="73:73">
      <c r="BU2955" s="18"/>
    </row>
    <row r="2956" spans="73:73">
      <c r="BU2956" s="18"/>
    </row>
    <row r="2957" spans="73:73">
      <c r="BU2957" s="18"/>
    </row>
    <row r="2958" spans="73:73">
      <c r="BU2958" s="18"/>
    </row>
    <row r="2959" spans="73:73">
      <c r="BU2959" s="18"/>
    </row>
    <row r="2960" spans="73:73">
      <c r="BU2960" s="18"/>
    </row>
    <row r="2961" spans="73:73">
      <c r="BU2961" s="18"/>
    </row>
    <row r="2962" spans="73:73">
      <c r="BU2962" s="18"/>
    </row>
    <row r="2963" spans="73:73">
      <c r="BU2963" s="18"/>
    </row>
    <row r="2964" spans="73:73">
      <c r="BU2964" s="18"/>
    </row>
    <row r="2965" spans="73:73">
      <c r="BU2965" s="18"/>
    </row>
    <row r="2966" spans="73:73">
      <c r="BU2966" s="18"/>
    </row>
    <row r="2967" spans="73:73">
      <c r="BU2967" s="18"/>
    </row>
    <row r="2968" spans="73:73">
      <c r="BU2968" s="18"/>
    </row>
    <row r="2969" spans="73:73">
      <c r="BU2969" s="18"/>
    </row>
    <row r="2970" spans="73:73">
      <c r="BU2970" s="18"/>
    </row>
    <row r="2971" spans="73:73">
      <c r="BU2971" s="18"/>
    </row>
    <row r="2972" spans="73:73">
      <c r="BU2972" s="18"/>
    </row>
    <row r="2973" spans="73:73">
      <c r="BU2973" s="18"/>
    </row>
    <row r="2974" spans="73:73">
      <c r="BU2974" s="18"/>
    </row>
    <row r="2975" spans="73:73">
      <c r="BU2975" s="18"/>
    </row>
    <row r="2976" spans="73:73">
      <c r="BU2976" s="18"/>
    </row>
    <row r="2977" spans="73:73">
      <c r="BU2977" s="18"/>
    </row>
    <row r="2978" spans="73:73">
      <c r="BU2978" s="18"/>
    </row>
    <row r="2979" spans="73:73">
      <c r="BU2979" s="18"/>
    </row>
    <row r="2980" spans="73:73">
      <c r="BU2980" s="18"/>
    </row>
    <row r="2981" spans="73:73">
      <c r="BU2981" s="18"/>
    </row>
    <row r="2982" spans="73:73">
      <c r="BU2982" s="18"/>
    </row>
    <row r="2983" spans="73:73">
      <c r="BU2983" s="18"/>
    </row>
    <row r="2984" spans="73:73">
      <c r="BU2984" s="18"/>
    </row>
    <row r="2985" spans="73:73">
      <c r="BU2985" s="18"/>
    </row>
    <row r="2986" spans="73:73">
      <c r="BU2986" s="18"/>
    </row>
    <row r="2987" spans="73:73">
      <c r="BU2987" s="18"/>
    </row>
    <row r="2988" spans="73:73">
      <c r="BU2988" s="18"/>
    </row>
    <row r="2989" spans="73:73">
      <c r="BU2989" s="18"/>
    </row>
    <row r="2990" spans="73:73">
      <c r="BU2990" s="18"/>
    </row>
    <row r="2991" spans="73:73">
      <c r="BU2991" s="18"/>
    </row>
    <row r="2992" spans="73:73">
      <c r="BU2992" s="18"/>
    </row>
    <row r="2993" spans="73:73">
      <c r="BU2993" s="18"/>
    </row>
    <row r="2994" spans="73:73">
      <c r="BU2994" s="18"/>
    </row>
    <row r="2995" spans="73:73">
      <c r="BU2995" s="18"/>
    </row>
    <row r="2996" spans="73:73">
      <c r="BU2996" s="18"/>
    </row>
    <row r="2997" spans="73:73">
      <c r="BU2997" s="18"/>
    </row>
    <row r="2998" spans="73:73">
      <c r="BU2998" s="18"/>
    </row>
    <row r="2999" spans="73:73">
      <c r="BU2999" s="18"/>
    </row>
    <row r="3000" spans="73:73">
      <c r="BU3000" s="18"/>
    </row>
    <row r="3001" spans="73:73">
      <c r="BU3001" s="18"/>
    </row>
    <row r="3002" spans="73:73">
      <c r="BU3002" s="18"/>
    </row>
    <row r="3003" spans="73:73">
      <c r="BU3003" s="18"/>
    </row>
    <row r="3004" spans="73:73">
      <c r="BU3004" s="18"/>
    </row>
    <row r="3005" spans="73:73">
      <c r="BU3005" s="18"/>
    </row>
    <row r="3006" spans="73:73">
      <c r="BU3006" s="18"/>
    </row>
    <row r="3007" spans="73:73">
      <c r="BU3007" s="18"/>
    </row>
    <row r="3008" spans="73:73">
      <c r="BU3008" s="18"/>
    </row>
    <row r="3009" spans="73:73">
      <c r="BU3009" s="18"/>
    </row>
    <row r="3010" spans="73:73">
      <c r="BU3010" s="18"/>
    </row>
    <row r="3011" spans="73:73">
      <c r="BU3011" s="18"/>
    </row>
    <row r="3012" spans="73:73">
      <c r="BU3012" s="18"/>
    </row>
    <row r="3013" spans="73:73">
      <c r="BU3013" s="18"/>
    </row>
    <row r="3014" spans="73:73">
      <c r="BU3014" s="18"/>
    </row>
    <row r="3015" spans="73:73">
      <c r="BU3015" s="18"/>
    </row>
    <row r="3016" spans="73:73">
      <c r="BU3016" s="18"/>
    </row>
    <row r="3017" spans="73:73">
      <c r="BU3017" s="18"/>
    </row>
    <row r="3018" spans="73:73">
      <c r="BU3018" s="18"/>
    </row>
    <row r="3019" spans="73:73">
      <c r="BU3019" s="18"/>
    </row>
    <row r="3020" spans="73:73">
      <c r="BU3020" s="18"/>
    </row>
    <row r="3021" spans="73:73">
      <c r="BU3021" s="18"/>
    </row>
    <row r="3022" spans="73:73">
      <c r="BU3022" s="18"/>
    </row>
    <row r="3023" spans="73:73">
      <c r="BU3023" s="18"/>
    </row>
    <row r="3024" spans="73:73">
      <c r="BU3024" s="18"/>
    </row>
    <row r="3025" spans="73:73">
      <c r="BU3025" s="18"/>
    </row>
    <row r="3026" spans="73:73">
      <c r="BU3026" s="18"/>
    </row>
    <row r="3027" spans="73:73">
      <c r="BU3027" s="18"/>
    </row>
    <row r="3028" spans="73:73">
      <c r="BU3028" s="18"/>
    </row>
    <row r="3029" spans="73:73">
      <c r="BU3029" s="18"/>
    </row>
    <row r="3030" spans="73:73">
      <c r="BU3030" s="18"/>
    </row>
    <row r="3031" spans="73:73">
      <c r="BU3031" s="18"/>
    </row>
    <row r="3032" spans="73:73">
      <c r="BU3032" s="18"/>
    </row>
    <row r="3033" spans="73:73">
      <c r="BU3033" s="18"/>
    </row>
    <row r="3034" spans="73:73">
      <c r="BU3034" s="18"/>
    </row>
    <row r="3035" spans="73:73">
      <c r="BU3035" s="18"/>
    </row>
    <row r="3036" spans="73:73">
      <c r="BU3036" s="18"/>
    </row>
    <row r="3037" spans="73:73">
      <c r="BU3037" s="18"/>
    </row>
    <row r="3038" spans="73:73">
      <c r="BU3038" s="18"/>
    </row>
    <row r="3039" spans="73:73">
      <c r="BU3039" s="18"/>
    </row>
    <row r="3040" spans="73:73">
      <c r="BU3040" s="18"/>
    </row>
    <row r="3041" spans="73:73">
      <c r="BU3041" s="18"/>
    </row>
    <row r="3042" spans="73:73">
      <c r="BU3042" s="18"/>
    </row>
    <row r="3043" spans="73:73">
      <c r="BU3043" s="18"/>
    </row>
    <row r="3044" spans="73:73">
      <c r="BU3044" s="18"/>
    </row>
    <row r="3045" spans="73:73">
      <c r="BU3045" s="18"/>
    </row>
    <row r="3046" spans="73:73">
      <c r="BU3046" s="18"/>
    </row>
    <row r="3047" spans="73:73">
      <c r="BU3047" s="18"/>
    </row>
    <row r="3048" spans="73:73">
      <c r="BU3048" s="18"/>
    </row>
    <row r="3049" spans="73:73">
      <c r="BU3049" s="18"/>
    </row>
    <row r="3050" spans="73:73">
      <c r="BU3050" s="18"/>
    </row>
    <row r="3051" spans="73:73">
      <c r="BU3051" s="18"/>
    </row>
    <row r="3052" spans="73:73">
      <c r="BU3052" s="18"/>
    </row>
    <row r="3053" spans="73:73">
      <c r="BU3053" s="18"/>
    </row>
    <row r="3054" spans="73:73">
      <c r="BU3054" s="18"/>
    </row>
    <row r="3055" spans="73:73">
      <c r="BU3055" s="18"/>
    </row>
    <row r="3056" spans="73:73">
      <c r="BU3056" s="18"/>
    </row>
    <row r="3057" spans="73:73">
      <c r="BU3057" s="18"/>
    </row>
    <row r="3058" spans="73:73">
      <c r="BU3058" s="18"/>
    </row>
    <row r="3059" spans="73:73">
      <c r="BU3059" s="18"/>
    </row>
    <row r="3060" spans="73:73">
      <c r="BU3060" s="18"/>
    </row>
    <row r="3061" spans="73:73">
      <c r="BU3061" s="18"/>
    </row>
    <row r="3062" spans="73:73">
      <c r="BU3062" s="18"/>
    </row>
    <row r="3063" spans="73:73">
      <c r="BU3063" s="18"/>
    </row>
    <row r="3064" spans="73:73">
      <c r="BU3064" s="18"/>
    </row>
    <row r="3065" spans="73:73">
      <c r="BU3065" s="18"/>
    </row>
    <row r="3066" spans="73:73">
      <c r="BU3066" s="18"/>
    </row>
    <row r="3067" spans="73:73">
      <c r="BU3067" s="18"/>
    </row>
    <row r="3068" spans="73:73">
      <c r="BU3068" s="18"/>
    </row>
    <row r="3069" spans="73:73">
      <c r="BU3069" s="18"/>
    </row>
    <row r="3070" spans="73:73">
      <c r="BU3070" s="18"/>
    </row>
    <row r="3071" spans="73:73">
      <c r="BU3071" s="18"/>
    </row>
    <row r="3072" spans="73:73">
      <c r="BU3072" s="18"/>
    </row>
    <row r="3073" spans="73:73">
      <c r="BU3073" s="18"/>
    </row>
    <row r="3074" spans="73:73">
      <c r="BU3074" s="18"/>
    </row>
    <row r="3075" spans="73:73">
      <c r="BU3075" s="18"/>
    </row>
    <row r="3076" spans="73:73">
      <c r="BU3076" s="18"/>
    </row>
    <row r="3077" spans="73:73">
      <c r="BU3077" s="18"/>
    </row>
    <row r="3078" spans="73:73">
      <c r="BU3078" s="18"/>
    </row>
    <row r="3079" spans="73:73">
      <c r="BU3079" s="18"/>
    </row>
    <row r="3080" spans="73:73">
      <c r="BU3080" s="18"/>
    </row>
    <row r="3081" spans="73:73">
      <c r="BU3081" s="18"/>
    </row>
    <row r="3082" spans="73:73">
      <c r="BU3082" s="18"/>
    </row>
    <row r="3083" spans="73:73">
      <c r="BU3083" s="18"/>
    </row>
    <row r="3084" spans="73:73">
      <c r="BU3084" s="18"/>
    </row>
    <row r="3085" spans="73:73">
      <c r="BU3085" s="18"/>
    </row>
    <row r="3086" spans="73:73">
      <c r="BU3086" s="18"/>
    </row>
    <row r="3087" spans="73:73">
      <c r="BU3087" s="18"/>
    </row>
    <row r="3088" spans="73:73">
      <c r="BU3088" s="18"/>
    </row>
    <row r="3089" spans="73:73">
      <c r="BU3089" s="18"/>
    </row>
    <row r="3090" spans="73:73">
      <c r="BU3090" s="18"/>
    </row>
    <row r="3091" spans="73:73">
      <c r="BU3091" s="18"/>
    </row>
    <row r="3092" spans="73:73">
      <c r="BU3092" s="18"/>
    </row>
    <row r="3093" spans="73:73">
      <c r="BU3093" s="18"/>
    </row>
    <row r="3094" spans="73:73">
      <c r="BU3094" s="18"/>
    </row>
    <row r="3095" spans="73:73">
      <c r="BU3095" s="18"/>
    </row>
    <row r="3096" spans="73:73">
      <c r="BU3096" s="18"/>
    </row>
    <row r="3097" spans="73:73">
      <c r="BU3097" s="18"/>
    </row>
    <row r="3098" spans="73:73">
      <c r="BU3098" s="18"/>
    </row>
    <row r="3099" spans="73:73">
      <c r="BU3099" s="18"/>
    </row>
    <row r="3100" spans="73:73">
      <c r="BU3100" s="18"/>
    </row>
    <row r="3101" spans="73:73">
      <c r="BU3101" s="18"/>
    </row>
    <row r="3102" spans="73:73">
      <c r="BU3102" s="18"/>
    </row>
    <row r="3103" spans="73:73">
      <c r="BU3103" s="18"/>
    </row>
    <row r="3104" spans="73:73">
      <c r="BU3104" s="18"/>
    </row>
    <row r="3105" spans="73:73">
      <c r="BU3105" s="18"/>
    </row>
    <row r="3106" spans="73:73">
      <c r="BU3106" s="18"/>
    </row>
    <row r="3107" spans="73:73">
      <c r="BU3107" s="18"/>
    </row>
    <row r="3108" spans="73:73">
      <c r="BU3108" s="18"/>
    </row>
    <row r="3109" spans="73:73">
      <c r="BU3109" s="18"/>
    </row>
    <row r="3110" spans="73:73">
      <c r="BU3110" s="18"/>
    </row>
    <row r="3111" spans="73:73">
      <c r="BU3111" s="18"/>
    </row>
    <row r="3112" spans="73:73">
      <c r="BU3112" s="18"/>
    </row>
    <row r="3113" spans="73:73">
      <c r="BU3113" s="18"/>
    </row>
    <row r="3114" spans="73:73">
      <c r="BU3114" s="18"/>
    </row>
    <row r="3115" spans="73:73">
      <c r="BU3115" s="18"/>
    </row>
    <row r="3116" spans="73:73">
      <c r="BU3116" s="18"/>
    </row>
    <row r="3117" spans="73:73">
      <c r="BU3117" s="18"/>
    </row>
    <row r="3118" spans="73:73">
      <c r="BU3118" s="18"/>
    </row>
    <row r="3119" spans="73:73">
      <c r="BU3119" s="18"/>
    </row>
    <row r="3120" spans="73:73">
      <c r="BU3120" s="18"/>
    </row>
    <row r="3121" spans="73:73">
      <c r="BU3121" s="18"/>
    </row>
    <row r="3122" spans="73:73">
      <c r="BU3122" s="18"/>
    </row>
    <row r="3123" spans="73:73">
      <c r="BU3123" s="18"/>
    </row>
    <row r="3124" spans="73:73">
      <c r="BU3124" s="18"/>
    </row>
    <row r="3125" spans="73:73">
      <c r="BU3125" s="18"/>
    </row>
    <row r="3126" spans="73:73">
      <c r="BU3126" s="18"/>
    </row>
    <row r="3127" spans="73:73">
      <c r="BU3127" s="18"/>
    </row>
    <row r="3128" spans="73:73">
      <c r="BU3128" s="18"/>
    </row>
    <row r="3129" spans="73:73">
      <c r="BU3129" s="18"/>
    </row>
    <row r="3130" spans="73:73">
      <c r="BU3130" s="18"/>
    </row>
    <row r="3131" spans="73:73">
      <c r="BU3131" s="18"/>
    </row>
    <row r="3132" spans="73:73">
      <c r="BU3132" s="18"/>
    </row>
    <row r="3133" spans="73:73">
      <c r="BU3133" s="18"/>
    </row>
    <row r="3134" spans="73:73">
      <c r="BU3134" s="18"/>
    </row>
    <row r="3135" spans="73:73">
      <c r="BU3135" s="18"/>
    </row>
    <row r="3136" spans="73:73">
      <c r="BU3136" s="18"/>
    </row>
    <row r="3137" spans="73:73">
      <c r="BU3137" s="18"/>
    </row>
    <row r="3138" spans="73:73">
      <c r="BU3138" s="18"/>
    </row>
    <row r="3139" spans="73:73">
      <c r="BU3139" s="18"/>
    </row>
    <row r="3140" spans="73:73">
      <c r="BU3140" s="18"/>
    </row>
    <row r="3141" spans="73:73">
      <c r="BU3141" s="18"/>
    </row>
    <row r="3142" spans="73:73">
      <c r="BU3142" s="18"/>
    </row>
    <row r="3143" spans="73:73">
      <c r="BU3143" s="18"/>
    </row>
    <row r="3144" spans="73:73">
      <c r="BU3144" s="18"/>
    </row>
    <row r="3145" spans="73:73">
      <c r="BU3145" s="18"/>
    </row>
    <row r="3146" spans="73:73">
      <c r="BU3146" s="18"/>
    </row>
    <row r="3147" spans="73:73">
      <c r="BU3147" s="18"/>
    </row>
    <row r="3148" spans="73:73">
      <c r="BU3148" s="18"/>
    </row>
    <row r="3149" spans="73:73">
      <c r="BU3149" s="18"/>
    </row>
    <row r="3150" spans="73:73">
      <c r="BU3150" s="18"/>
    </row>
    <row r="3151" spans="73:73">
      <c r="BU3151" s="18"/>
    </row>
    <row r="3152" spans="73:73">
      <c r="BU3152" s="18"/>
    </row>
    <row r="3153" spans="73:73">
      <c r="BU3153" s="18"/>
    </row>
    <row r="3154" spans="73:73">
      <c r="BU3154" s="18"/>
    </row>
    <row r="3155" spans="73:73">
      <c r="BU3155" s="18"/>
    </row>
    <row r="3156" spans="73:73">
      <c r="BU3156" s="18"/>
    </row>
    <row r="3157" spans="73:73">
      <c r="BU3157" s="18"/>
    </row>
    <row r="3158" spans="73:73">
      <c r="BU3158" s="18"/>
    </row>
    <row r="3159" spans="73:73">
      <c r="BU3159" s="18"/>
    </row>
    <row r="3160" spans="73:73">
      <c r="BU3160" s="18"/>
    </row>
    <row r="3161" spans="73:73">
      <c r="BU3161" s="18"/>
    </row>
    <row r="3162" spans="73:73">
      <c r="BU3162" s="18"/>
    </row>
    <row r="3163" spans="73:73">
      <c r="BU3163" s="18"/>
    </row>
    <row r="3164" spans="73:73">
      <c r="BU3164" s="18"/>
    </row>
    <row r="3165" spans="73:73">
      <c r="BU3165" s="18"/>
    </row>
    <row r="3166" spans="73:73">
      <c r="BU3166" s="18"/>
    </row>
    <row r="3167" spans="73:73">
      <c r="BU3167" s="18"/>
    </row>
    <row r="3168" spans="73:73">
      <c r="BU3168" s="18"/>
    </row>
    <row r="3169" spans="73:73">
      <c r="BU3169" s="18"/>
    </row>
    <row r="3170" spans="73:73">
      <c r="BU3170" s="18"/>
    </row>
    <row r="3171" spans="73:73">
      <c r="BU3171" s="18"/>
    </row>
    <row r="3172" spans="73:73">
      <c r="BU3172" s="18"/>
    </row>
    <row r="3173" spans="73:73">
      <c r="BU3173" s="18"/>
    </row>
    <row r="3174" spans="73:73">
      <c r="BU3174" s="18"/>
    </row>
    <row r="3175" spans="73:73">
      <c r="BU3175" s="18"/>
    </row>
    <row r="3176" spans="73:73">
      <c r="BU3176" s="18"/>
    </row>
    <row r="3177" spans="73:73">
      <c r="BU3177" s="18"/>
    </row>
    <row r="3178" spans="73:73">
      <c r="BU3178" s="18"/>
    </row>
    <row r="3179" spans="73:73">
      <c r="BU3179" s="18"/>
    </row>
    <row r="3180" spans="73:73">
      <c r="BU3180" s="18"/>
    </row>
    <row r="3181" spans="73:73">
      <c r="BU3181" s="18"/>
    </row>
    <row r="3182" spans="73:73">
      <c r="BU3182" s="18"/>
    </row>
    <row r="3183" spans="73:73">
      <c r="BU3183" s="18"/>
    </row>
    <row r="3184" spans="73:73">
      <c r="BU3184" s="18"/>
    </row>
    <row r="3185" spans="73:73">
      <c r="BU3185" s="18"/>
    </row>
    <row r="3186" spans="73:73">
      <c r="BU3186" s="18"/>
    </row>
    <row r="3187" spans="73:73">
      <c r="BU3187" s="18"/>
    </row>
    <row r="3188" spans="73:73">
      <c r="BU3188" s="18"/>
    </row>
    <row r="3189" spans="73:73">
      <c r="BU3189" s="18"/>
    </row>
    <row r="3190" spans="73:73">
      <c r="BU3190" s="18"/>
    </row>
    <row r="3191" spans="73:73">
      <c r="BU3191" s="18"/>
    </row>
    <row r="3192" spans="73:73">
      <c r="BU3192" s="18"/>
    </row>
    <row r="3193" spans="73:73">
      <c r="BU3193" s="18"/>
    </row>
    <row r="3194" spans="73:73">
      <c r="BU3194" s="18"/>
    </row>
    <row r="3195" spans="73:73">
      <c r="BU3195" s="18"/>
    </row>
    <row r="3196" spans="73:73">
      <c r="BU3196" s="18"/>
    </row>
    <row r="3197" spans="73:73">
      <c r="BU3197" s="18"/>
    </row>
    <row r="3198" spans="73:73">
      <c r="BU3198" s="18"/>
    </row>
    <row r="3199" spans="73:73">
      <c r="BU3199" s="18"/>
    </row>
    <row r="3200" spans="73:73">
      <c r="BU3200" s="18"/>
    </row>
    <row r="3201" spans="73:73">
      <c r="BU3201" s="18"/>
    </row>
    <row r="3202" spans="73:73">
      <c r="BU3202" s="18"/>
    </row>
    <row r="3203" spans="73:73">
      <c r="BU3203" s="18"/>
    </row>
    <row r="3204" spans="73:73">
      <c r="BU3204" s="18"/>
    </row>
    <row r="3205" spans="73:73">
      <c r="BU3205" s="18"/>
    </row>
    <row r="3206" spans="73:73">
      <c r="BU3206" s="18"/>
    </row>
    <row r="3207" spans="73:73">
      <c r="BU3207" s="18"/>
    </row>
    <row r="3208" spans="73:73">
      <c r="BU3208" s="18"/>
    </row>
    <row r="3209" spans="73:73">
      <c r="BU3209" s="18"/>
    </row>
    <row r="3210" spans="73:73">
      <c r="BU3210" s="18"/>
    </row>
    <row r="3211" spans="73:73">
      <c r="BU3211" s="18"/>
    </row>
    <row r="3212" spans="73:73">
      <c r="BU3212" s="18"/>
    </row>
    <row r="3213" spans="73:73">
      <c r="BU3213" s="18"/>
    </row>
    <row r="3214" spans="73:73">
      <c r="BU3214" s="18"/>
    </row>
    <row r="3215" spans="73:73">
      <c r="BU3215" s="18"/>
    </row>
    <row r="3216" spans="73:73">
      <c r="BU3216" s="18"/>
    </row>
    <row r="3217" spans="73:73">
      <c r="BU3217" s="18"/>
    </row>
    <row r="3218" spans="73:73">
      <c r="BU3218" s="18"/>
    </row>
    <row r="3219" spans="73:73">
      <c r="BU3219" s="18"/>
    </row>
    <row r="3220" spans="73:73">
      <c r="BU3220" s="18"/>
    </row>
    <row r="3221" spans="73:73">
      <c r="BU3221" s="18"/>
    </row>
    <row r="3222" spans="73:73">
      <c r="BU3222" s="18"/>
    </row>
    <row r="3223" spans="73:73">
      <c r="BU3223" s="18"/>
    </row>
    <row r="3224" spans="73:73">
      <c r="BU3224" s="18"/>
    </row>
    <row r="3225" spans="73:73">
      <c r="BU3225" s="18"/>
    </row>
    <row r="3226" spans="73:73">
      <c r="BU3226" s="18"/>
    </row>
    <row r="3227" spans="73:73">
      <c r="BU3227" s="18"/>
    </row>
    <row r="3228" spans="73:73">
      <c r="BU3228" s="18"/>
    </row>
    <row r="3229" spans="73:73">
      <c r="BU3229" s="18"/>
    </row>
    <row r="3230" spans="73:73">
      <c r="BU3230" s="18"/>
    </row>
    <row r="3231" spans="73:73">
      <c r="BU3231" s="18"/>
    </row>
    <row r="3232" spans="73:73">
      <c r="BU3232" s="18"/>
    </row>
    <row r="3233" spans="73:73">
      <c r="BU3233" s="18"/>
    </row>
    <row r="3234" spans="73:73">
      <c r="BU3234" s="18"/>
    </row>
    <row r="3235" spans="73:73">
      <c r="BU3235" s="18"/>
    </row>
    <row r="3236" spans="73:73">
      <c r="BU3236" s="18"/>
    </row>
    <row r="3237" spans="73:73">
      <c r="BU3237" s="18"/>
    </row>
    <row r="3238" spans="73:73">
      <c r="BU3238" s="18"/>
    </row>
    <row r="3239" spans="73:73">
      <c r="BU3239" s="18"/>
    </row>
    <row r="3240" spans="73:73">
      <c r="BU3240" s="18"/>
    </row>
    <row r="3241" spans="73:73">
      <c r="BU3241" s="18"/>
    </row>
    <row r="3242" spans="73:73">
      <c r="BU3242" s="18"/>
    </row>
    <row r="3243" spans="73:73">
      <c r="BU3243" s="18"/>
    </row>
    <row r="3244" spans="73:73">
      <c r="BU3244" s="18"/>
    </row>
    <row r="3245" spans="73:73">
      <c r="BU3245" s="18"/>
    </row>
    <row r="3246" spans="73:73">
      <c r="BU3246" s="18"/>
    </row>
    <row r="3247" spans="73:73">
      <c r="BU3247" s="18"/>
    </row>
    <row r="3248" spans="73:73">
      <c r="BU3248" s="18"/>
    </row>
    <row r="3249" spans="73:73">
      <c r="BU3249" s="18"/>
    </row>
    <row r="3250" spans="73:73">
      <c r="BU3250" s="18"/>
    </row>
    <row r="3251" spans="73:73">
      <c r="BU3251" s="18"/>
    </row>
    <row r="3252" spans="73:73">
      <c r="BU3252" s="18"/>
    </row>
    <row r="3253" spans="73:73">
      <c r="BU3253" s="18"/>
    </row>
    <row r="3254" spans="73:73">
      <c r="BU3254" s="18"/>
    </row>
    <row r="3255" spans="73:73">
      <c r="BU3255" s="18"/>
    </row>
    <row r="3256" spans="73:73">
      <c r="BU3256" s="18"/>
    </row>
    <row r="3257" spans="73:73">
      <c r="BU3257" s="18"/>
    </row>
    <row r="3258" spans="73:73">
      <c r="BU3258" s="18"/>
    </row>
    <row r="3259" spans="73:73">
      <c r="BU3259" s="18"/>
    </row>
    <row r="3260" spans="73:73">
      <c r="BU3260" s="18"/>
    </row>
    <row r="3261" spans="73:73">
      <c r="BU3261" s="18"/>
    </row>
    <row r="3262" spans="73:73">
      <c r="BU3262" s="18"/>
    </row>
    <row r="3263" spans="73:73">
      <c r="BU3263" s="18"/>
    </row>
    <row r="3264" spans="73:73">
      <c r="BU3264" s="18"/>
    </row>
    <row r="3265" spans="73:73">
      <c r="BU3265" s="18"/>
    </row>
    <row r="3266" spans="73:73">
      <c r="BU3266" s="18"/>
    </row>
    <row r="3267" spans="73:73">
      <c r="BU3267" s="18"/>
    </row>
    <row r="3268" spans="73:73">
      <c r="BU3268" s="18"/>
    </row>
    <row r="3269" spans="73:73">
      <c r="BU3269" s="18"/>
    </row>
    <row r="3270" spans="73:73">
      <c r="BU3270" s="18"/>
    </row>
    <row r="3271" spans="73:73">
      <c r="BU3271" s="18"/>
    </row>
    <row r="3272" spans="73:73">
      <c r="BU3272" s="18"/>
    </row>
    <row r="3273" spans="73:73">
      <c r="BU3273" s="18"/>
    </row>
    <row r="3274" spans="73:73">
      <c r="BU3274" s="18"/>
    </row>
    <row r="3275" spans="73:73">
      <c r="BU3275" s="18"/>
    </row>
    <row r="3276" spans="73:73">
      <c r="BU3276" s="18"/>
    </row>
    <row r="3277" spans="73:73">
      <c r="BU3277" s="18"/>
    </row>
    <row r="3278" spans="73:73">
      <c r="BU3278" s="18"/>
    </row>
    <row r="3279" spans="73:73">
      <c r="BU3279" s="18"/>
    </row>
    <row r="3280" spans="73:73">
      <c r="BU3280" s="18"/>
    </row>
    <row r="3281" spans="73:73">
      <c r="BU3281" s="18"/>
    </row>
    <row r="3282" spans="73:73">
      <c r="BU3282" s="18"/>
    </row>
    <row r="3283" spans="73:73">
      <c r="BU3283" s="18"/>
    </row>
    <row r="3284" spans="73:73">
      <c r="BU3284" s="18"/>
    </row>
    <row r="3285" spans="73:73">
      <c r="BU3285" s="18"/>
    </row>
    <row r="3286" spans="73:73">
      <c r="BU3286" s="18"/>
    </row>
    <row r="3287" spans="73:73">
      <c r="BU3287" s="18"/>
    </row>
    <row r="3288" spans="73:73">
      <c r="BU3288" s="18"/>
    </row>
    <row r="3289" spans="73:73">
      <c r="BU3289" s="18"/>
    </row>
    <row r="3290" spans="73:73">
      <c r="BU3290" s="18"/>
    </row>
    <row r="3291" spans="73:73">
      <c r="BU3291" s="18"/>
    </row>
    <row r="3292" spans="73:73">
      <c r="BU3292" s="18"/>
    </row>
    <row r="3293" spans="73:73">
      <c r="BU3293" s="18"/>
    </row>
    <row r="3294" spans="73:73">
      <c r="BU3294" s="18"/>
    </row>
    <row r="3295" spans="73:73">
      <c r="BU3295" s="18"/>
    </row>
    <row r="3296" spans="73:73">
      <c r="BU3296" s="18"/>
    </row>
    <row r="3297" spans="73:73">
      <c r="BU3297" s="18"/>
    </row>
    <row r="3298" spans="73:73">
      <c r="BU3298" s="18"/>
    </row>
    <row r="3299" spans="73:73">
      <c r="BU3299" s="18"/>
    </row>
    <row r="3300" spans="73:73">
      <c r="BU3300" s="18"/>
    </row>
    <row r="3301" spans="73:73">
      <c r="BU3301" s="18"/>
    </row>
    <row r="3302" spans="73:73">
      <c r="BU3302" s="18"/>
    </row>
    <row r="3303" spans="73:73">
      <c r="BU3303" s="18"/>
    </row>
    <row r="3304" spans="73:73">
      <c r="BU3304" s="18"/>
    </row>
    <row r="3305" spans="73:73">
      <c r="BU3305" s="18"/>
    </row>
    <row r="3306" spans="73:73">
      <c r="BU3306" s="18"/>
    </row>
    <row r="3307" spans="73:73">
      <c r="BU3307" s="18"/>
    </row>
    <row r="3308" spans="73:73">
      <c r="BU3308" s="18"/>
    </row>
    <row r="3309" spans="73:73">
      <c r="BU3309" s="18"/>
    </row>
    <row r="3310" spans="73:73">
      <c r="BU3310" s="18"/>
    </row>
    <row r="3311" spans="73:73">
      <c r="BU3311" s="18"/>
    </row>
    <row r="3312" spans="73:73">
      <c r="BU3312" s="18"/>
    </row>
    <row r="3313" spans="73:73">
      <c r="BU3313" s="18"/>
    </row>
    <row r="3314" spans="73:73">
      <c r="BU3314" s="18"/>
    </row>
    <row r="3315" spans="73:73">
      <c r="BU3315" s="18"/>
    </row>
    <row r="3316" spans="73:73">
      <c r="BU3316" s="18"/>
    </row>
    <row r="3317" spans="73:73">
      <c r="BU3317" s="18"/>
    </row>
    <row r="3318" spans="73:73">
      <c r="BU3318" s="18"/>
    </row>
    <row r="3319" spans="73:73">
      <c r="BU3319" s="18"/>
    </row>
    <row r="3320" spans="73:73">
      <c r="BU3320" s="18"/>
    </row>
    <row r="3321" spans="73:73">
      <c r="BU3321" s="18"/>
    </row>
    <row r="3322" spans="73:73">
      <c r="BU3322" s="18"/>
    </row>
    <row r="3323" spans="73:73">
      <c r="BU3323" s="18"/>
    </row>
    <row r="3324" spans="73:73">
      <c r="BU3324" s="18"/>
    </row>
    <row r="3325" spans="73:73">
      <c r="BU3325" s="18"/>
    </row>
    <row r="3326" spans="73:73">
      <c r="BU3326" s="18"/>
    </row>
    <row r="3327" spans="73:73">
      <c r="BU3327" s="18"/>
    </row>
    <row r="3328" spans="73:73">
      <c r="BU3328" s="18"/>
    </row>
    <row r="3329" spans="73:73">
      <c r="BU3329" s="18"/>
    </row>
    <row r="3330" spans="73:73">
      <c r="BU3330" s="18"/>
    </row>
    <row r="3331" spans="73:73">
      <c r="BU3331" s="18"/>
    </row>
    <row r="3332" spans="73:73">
      <c r="BU3332" s="18"/>
    </row>
    <row r="3333" spans="73:73">
      <c r="BU3333" s="18"/>
    </row>
    <row r="3334" spans="73:73">
      <c r="BU3334" s="18"/>
    </row>
    <row r="3335" spans="73:73">
      <c r="BU3335" s="18"/>
    </row>
    <row r="3336" spans="73:73">
      <c r="BU3336" s="18"/>
    </row>
    <row r="3337" spans="73:73">
      <c r="BU3337" s="18"/>
    </row>
    <row r="3338" spans="73:73">
      <c r="BU3338" s="18"/>
    </row>
    <row r="3339" spans="73:73">
      <c r="BU3339" s="18"/>
    </row>
    <row r="3340" spans="73:73">
      <c r="BU3340" s="18"/>
    </row>
    <row r="3341" spans="73:73">
      <c r="BU3341" s="18"/>
    </row>
    <row r="3342" spans="73:73">
      <c r="BU3342" s="18"/>
    </row>
    <row r="3343" spans="73:73">
      <c r="BU3343" s="18"/>
    </row>
    <row r="3344" spans="73:73">
      <c r="BU3344" s="18"/>
    </row>
    <row r="3345" spans="73:73">
      <c r="BU3345" s="18"/>
    </row>
    <row r="3346" spans="73:73">
      <c r="BU3346" s="18"/>
    </row>
    <row r="3347" spans="73:73">
      <c r="BU3347" s="18"/>
    </row>
    <row r="3348" spans="73:73">
      <c r="BU3348" s="18"/>
    </row>
    <row r="3349" spans="73:73">
      <c r="BU3349" s="18"/>
    </row>
    <row r="3350" spans="73:73">
      <c r="BU3350" s="18"/>
    </row>
    <row r="3351" spans="73:73">
      <c r="BU3351" s="18"/>
    </row>
    <row r="3352" spans="73:73">
      <c r="BU3352" s="18"/>
    </row>
    <row r="3353" spans="73:73">
      <c r="BU3353" s="18"/>
    </row>
    <row r="3354" spans="73:73">
      <c r="BU3354" s="18"/>
    </row>
    <row r="3355" spans="73:73">
      <c r="BU3355" s="18"/>
    </row>
    <row r="3356" spans="73:73">
      <c r="BU3356" s="18"/>
    </row>
    <row r="3357" spans="73:73">
      <c r="BU3357" s="18"/>
    </row>
    <row r="3358" spans="73:73">
      <c r="BU3358" s="18"/>
    </row>
    <row r="3359" spans="73:73">
      <c r="BU3359" s="18"/>
    </row>
    <row r="3360" spans="73:73">
      <c r="BU3360" s="18"/>
    </row>
    <row r="3361" spans="73:73">
      <c r="BU3361" s="18"/>
    </row>
    <row r="3362" spans="73:73">
      <c r="BU3362" s="18"/>
    </row>
    <row r="3363" spans="73:73">
      <c r="BU3363" s="18"/>
    </row>
    <row r="3364" spans="73:73">
      <c r="BU3364" s="18"/>
    </row>
    <row r="3365" spans="73:73">
      <c r="BU3365" s="18"/>
    </row>
    <row r="3366" spans="73:73">
      <c r="BU3366" s="18"/>
    </row>
    <row r="3367" spans="73:73">
      <c r="BU3367" s="18"/>
    </row>
    <row r="3368" spans="73:73">
      <c r="BU3368" s="18"/>
    </row>
    <row r="3369" spans="73:73">
      <c r="BU3369" s="18"/>
    </row>
    <row r="3370" spans="73:73">
      <c r="BU3370" s="18"/>
    </row>
    <row r="3371" spans="73:73">
      <c r="BU3371" s="18"/>
    </row>
    <row r="3372" spans="73:73">
      <c r="BU3372" s="18"/>
    </row>
    <row r="3373" spans="73:73">
      <c r="BU3373" s="18"/>
    </row>
    <row r="3374" spans="73:73">
      <c r="BU3374" s="18"/>
    </row>
    <row r="3375" spans="73:73">
      <c r="BU3375" s="18"/>
    </row>
    <row r="3376" spans="73:73">
      <c r="BU3376" s="18"/>
    </row>
    <row r="3377" spans="73:73">
      <c r="BU3377" s="18"/>
    </row>
    <row r="3378" spans="73:73">
      <c r="BU3378" s="18"/>
    </row>
    <row r="3379" spans="73:73">
      <c r="BU3379" s="18"/>
    </row>
    <row r="3380" spans="73:73">
      <c r="BU3380" s="18"/>
    </row>
    <row r="3381" spans="73:73">
      <c r="BU3381" s="18"/>
    </row>
    <row r="3382" spans="73:73">
      <c r="BU3382" s="18"/>
    </row>
    <row r="3383" spans="73:73">
      <c r="BU3383" s="18"/>
    </row>
    <row r="3384" spans="73:73">
      <c r="BU3384" s="18"/>
    </row>
    <row r="3385" spans="73:73">
      <c r="BU3385" s="18"/>
    </row>
    <row r="3386" spans="73:73">
      <c r="BU3386" s="18"/>
    </row>
    <row r="3387" spans="73:73">
      <c r="BU3387" s="18"/>
    </row>
    <row r="3388" spans="73:73">
      <c r="BU3388" s="18"/>
    </row>
    <row r="3389" spans="73:73">
      <c r="BU3389" s="18"/>
    </row>
    <row r="3390" spans="73:73">
      <c r="BU3390" s="18"/>
    </row>
    <row r="3391" spans="73:73">
      <c r="BU3391" s="18"/>
    </row>
    <row r="3392" spans="73:73">
      <c r="BU3392" s="18"/>
    </row>
    <row r="3393" spans="73:73">
      <c r="BU3393" s="18"/>
    </row>
    <row r="3394" spans="73:73">
      <c r="BU3394" s="18"/>
    </row>
    <row r="3395" spans="73:73">
      <c r="BU3395" s="18"/>
    </row>
    <row r="3396" spans="73:73">
      <c r="BU3396" s="18"/>
    </row>
    <row r="3397" spans="73:73">
      <c r="BU3397" s="18"/>
    </row>
    <row r="3398" spans="73:73">
      <c r="BU3398" s="18"/>
    </row>
    <row r="3399" spans="73:73">
      <c r="BU3399" s="18"/>
    </row>
    <row r="3400" spans="73:73">
      <c r="BU3400" s="18"/>
    </row>
    <row r="3401" spans="73:73">
      <c r="BU3401" s="18"/>
    </row>
    <row r="3402" spans="73:73">
      <c r="BU3402" s="18"/>
    </row>
    <row r="3403" spans="73:73">
      <c r="BU3403" s="18"/>
    </row>
    <row r="3404" spans="73:73">
      <c r="BU3404" s="18"/>
    </row>
    <row r="3405" spans="73:73">
      <c r="BU3405" s="18"/>
    </row>
    <row r="3406" spans="73:73">
      <c r="BU3406" s="18"/>
    </row>
    <row r="3407" spans="73:73">
      <c r="BU3407" s="18"/>
    </row>
    <row r="3408" spans="73:73">
      <c r="BU3408" s="18"/>
    </row>
    <row r="3409" spans="73:73">
      <c r="BU3409" s="18"/>
    </row>
    <row r="3410" spans="73:73">
      <c r="BU3410" s="18"/>
    </row>
    <row r="3411" spans="73:73">
      <c r="BU3411" s="18"/>
    </row>
    <row r="3412" spans="73:73">
      <c r="BU3412" s="18"/>
    </row>
    <row r="3413" spans="73:73">
      <c r="BU3413" s="18"/>
    </row>
    <row r="3414" spans="73:73">
      <c r="BU3414" s="18"/>
    </row>
    <row r="3415" spans="73:73">
      <c r="BU3415" s="18"/>
    </row>
    <row r="3416" spans="73:73">
      <c r="BU3416" s="18"/>
    </row>
    <row r="3417" spans="73:73">
      <c r="BU3417" s="18"/>
    </row>
    <row r="3418" spans="73:73">
      <c r="BU3418" s="18"/>
    </row>
    <row r="3419" spans="73:73">
      <c r="BU3419" s="18"/>
    </row>
    <row r="3420" spans="73:73">
      <c r="BU3420" s="18"/>
    </row>
    <row r="3421" spans="73:73">
      <c r="BU3421" s="18"/>
    </row>
    <row r="3422" spans="73:73">
      <c r="BU3422" s="18"/>
    </row>
    <row r="3423" spans="73:73">
      <c r="BU3423" s="18"/>
    </row>
    <row r="3424" spans="73:73">
      <c r="BU3424" s="18"/>
    </row>
    <row r="3425" spans="73:73">
      <c r="BU3425" s="18"/>
    </row>
    <row r="3426" spans="73:73">
      <c r="BU3426" s="18"/>
    </row>
    <row r="3427" spans="73:73">
      <c r="BU3427" s="18"/>
    </row>
    <row r="3428" spans="73:73">
      <c r="BU3428" s="18"/>
    </row>
    <row r="3429" spans="73:73">
      <c r="BU3429" s="18"/>
    </row>
    <row r="3430" spans="73:73">
      <c r="BU3430" s="18"/>
    </row>
    <row r="3431" spans="73:73">
      <c r="BU3431" s="18"/>
    </row>
    <row r="3432" spans="73:73">
      <c r="BU3432" s="18"/>
    </row>
    <row r="3433" spans="73:73">
      <c r="BU3433" s="18"/>
    </row>
    <row r="3434" spans="73:73">
      <c r="BU3434" s="18"/>
    </row>
    <row r="3435" spans="73:73">
      <c r="BU3435" s="18"/>
    </row>
    <row r="3436" spans="73:73">
      <c r="BU3436" s="18"/>
    </row>
    <row r="3437" spans="73:73">
      <c r="BU3437" s="18"/>
    </row>
    <row r="3438" spans="73:73">
      <c r="BU3438" s="18"/>
    </row>
    <row r="3439" spans="73:73">
      <c r="BU3439" s="18"/>
    </row>
    <row r="3440" spans="73:73">
      <c r="BU3440" s="18"/>
    </row>
    <row r="3441" spans="73:73">
      <c r="BU3441" s="18"/>
    </row>
    <row r="3442" spans="73:73">
      <c r="BU3442" s="18"/>
    </row>
    <row r="3443" spans="73:73">
      <c r="BU3443" s="18"/>
    </row>
    <row r="3444" spans="73:73">
      <c r="BU3444" s="18"/>
    </row>
    <row r="3445" spans="73:73">
      <c r="BU3445" s="18"/>
    </row>
    <row r="3446" spans="73:73">
      <c r="BU3446" s="18"/>
    </row>
    <row r="3447" spans="73:73">
      <c r="BU3447" s="18"/>
    </row>
    <row r="3448" spans="73:73">
      <c r="BU3448" s="18"/>
    </row>
    <row r="3449" spans="73:73">
      <c r="BU3449" s="18"/>
    </row>
    <row r="3450" spans="73:73">
      <c r="BU3450" s="18"/>
    </row>
    <row r="3451" spans="73:73">
      <c r="BU3451" s="18"/>
    </row>
    <row r="3452" spans="73:73">
      <c r="BU3452" s="18"/>
    </row>
    <row r="3453" spans="73:73">
      <c r="BU3453" s="18"/>
    </row>
    <row r="3454" spans="73:73">
      <c r="BU3454" s="18"/>
    </row>
    <row r="3455" spans="73:73">
      <c r="BU3455" s="18"/>
    </row>
    <row r="3456" spans="73:73">
      <c r="BU3456" s="18"/>
    </row>
    <row r="3457" spans="73:73">
      <c r="BU3457" s="18"/>
    </row>
    <row r="3458" spans="73:73">
      <c r="BU3458" s="18"/>
    </row>
    <row r="3459" spans="73:73">
      <c r="BU3459" s="18"/>
    </row>
    <row r="3460" spans="73:73">
      <c r="BU3460" s="18"/>
    </row>
    <row r="3461" spans="73:73">
      <c r="BU3461" s="18"/>
    </row>
    <row r="3462" spans="73:73">
      <c r="BU3462" s="18"/>
    </row>
    <row r="3463" spans="73:73">
      <c r="BU3463" s="18"/>
    </row>
    <row r="3464" spans="73:73">
      <c r="BU3464" s="18"/>
    </row>
    <row r="3465" spans="73:73">
      <c r="BU3465" s="18"/>
    </row>
    <row r="3466" spans="73:73">
      <c r="BU3466" s="18"/>
    </row>
    <row r="3467" spans="73:73">
      <c r="BU3467" s="18"/>
    </row>
    <row r="3468" spans="73:73">
      <c r="BU3468" s="18"/>
    </row>
    <row r="3469" spans="73:73">
      <c r="BU3469" s="18"/>
    </row>
    <row r="3470" spans="73:73">
      <c r="BU3470" s="18"/>
    </row>
    <row r="3471" spans="73:73">
      <c r="BU3471" s="18"/>
    </row>
    <row r="3472" spans="73:73">
      <c r="BU3472" s="18"/>
    </row>
    <row r="3473" spans="73:73">
      <c r="BU3473" s="18"/>
    </row>
    <row r="3474" spans="73:73">
      <c r="BU3474" s="18"/>
    </row>
    <row r="3475" spans="73:73">
      <c r="BU3475" s="18"/>
    </row>
    <row r="3476" spans="73:73">
      <c r="BU3476" s="18"/>
    </row>
    <row r="3477" spans="73:73">
      <c r="BU3477" s="18"/>
    </row>
    <row r="3478" spans="73:73">
      <c r="BU3478" s="18"/>
    </row>
    <row r="3479" spans="73:73">
      <c r="BU3479" s="18"/>
    </row>
    <row r="3480" spans="73:73">
      <c r="BU3480" s="18"/>
    </row>
    <row r="3481" spans="73:73">
      <c r="BU3481" s="18"/>
    </row>
    <row r="3482" spans="73:73">
      <c r="BU3482" s="18"/>
    </row>
    <row r="3483" spans="73:73">
      <c r="BU3483" s="18"/>
    </row>
    <row r="3484" spans="73:73">
      <c r="BU3484" s="18"/>
    </row>
    <row r="3485" spans="73:73">
      <c r="BU3485" s="18"/>
    </row>
    <row r="3486" spans="73:73">
      <c r="BU3486" s="18"/>
    </row>
    <row r="3487" spans="73:73">
      <c r="BU3487" s="18"/>
    </row>
    <row r="3488" spans="73:73">
      <c r="BU3488" s="18"/>
    </row>
    <row r="3489" spans="73:73">
      <c r="BU3489" s="18"/>
    </row>
    <row r="3490" spans="73:73">
      <c r="BU3490" s="18"/>
    </row>
    <row r="3491" spans="73:73">
      <c r="BU3491" s="18"/>
    </row>
    <row r="3492" spans="73:73">
      <c r="BU3492" s="18"/>
    </row>
    <row r="3493" spans="73:73">
      <c r="BU3493" s="18"/>
    </row>
    <row r="3494" spans="73:73">
      <c r="BU3494" s="18"/>
    </row>
    <row r="3495" spans="73:73">
      <c r="BU3495" s="18"/>
    </row>
    <row r="3496" spans="73:73">
      <c r="BU3496" s="18"/>
    </row>
    <row r="3497" spans="73:73">
      <c r="BU3497" s="18"/>
    </row>
    <row r="3498" spans="73:73">
      <c r="BU3498" s="18"/>
    </row>
    <row r="3499" spans="73:73">
      <c r="BU3499" s="18"/>
    </row>
    <row r="3500" spans="73:73">
      <c r="BU3500" s="18"/>
    </row>
    <row r="3501" spans="73:73">
      <c r="BU3501" s="18"/>
    </row>
    <row r="3502" spans="73:73">
      <c r="BU3502" s="18"/>
    </row>
    <row r="3503" spans="73:73">
      <c r="BU3503" s="18"/>
    </row>
    <row r="3504" spans="73:73">
      <c r="BU3504" s="18"/>
    </row>
    <row r="3505" spans="73:73">
      <c r="BU3505" s="18"/>
    </row>
    <row r="3506" spans="73:73">
      <c r="BU3506" s="18"/>
    </row>
    <row r="3507" spans="73:73">
      <c r="BU3507" s="18"/>
    </row>
    <row r="3508" spans="73:73">
      <c r="BU3508" s="18"/>
    </row>
    <row r="3509" spans="73:73">
      <c r="BU3509" s="18"/>
    </row>
    <row r="3510" spans="73:73">
      <c r="BU3510" s="18"/>
    </row>
    <row r="3511" spans="73:73">
      <c r="BU3511" s="18"/>
    </row>
    <row r="3512" spans="73:73">
      <c r="BU3512" s="18"/>
    </row>
    <row r="3513" spans="73:73">
      <c r="BU3513" s="18"/>
    </row>
    <row r="3514" spans="73:73">
      <c r="BU3514" s="18"/>
    </row>
    <row r="3515" spans="73:73">
      <c r="BU3515" s="18"/>
    </row>
    <row r="3516" spans="73:73">
      <c r="BU3516" s="18"/>
    </row>
    <row r="3517" spans="73:73">
      <c r="BU3517" s="18"/>
    </row>
    <row r="3518" spans="73:73">
      <c r="BU3518" s="18"/>
    </row>
    <row r="3519" spans="73:73">
      <c r="BU3519" s="18"/>
    </row>
    <row r="3520" spans="73:73">
      <c r="BU3520" s="18"/>
    </row>
    <row r="3521" spans="73:73">
      <c r="BU3521" s="18"/>
    </row>
    <row r="3522" spans="73:73">
      <c r="BU3522" s="18"/>
    </row>
    <row r="3523" spans="73:73">
      <c r="BU3523" s="18"/>
    </row>
    <row r="3524" spans="73:73">
      <c r="BU3524" s="18"/>
    </row>
    <row r="3525" spans="73:73">
      <c r="BU3525" s="18"/>
    </row>
    <row r="3526" spans="73:73">
      <c r="BU3526" s="18"/>
    </row>
    <row r="3527" spans="73:73">
      <c r="BU3527" s="18"/>
    </row>
    <row r="3528" spans="73:73">
      <c r="BU3528" s="18"/>
    </row>
    <row r="3529" spans="73:73">
      <c r="BU3529" s="18"/>
    </row>
    <row r="3530" spans="73:73">
      <c r="BU3530" s="18"/>
    </row>
    <row r="3531" spans="73:73">
      <c r="BU3531" s="18"/>
    </row>
    <row r="3532" spans="73:73">
      <c r="BU3532" s="18"/>
    </row>
    <row r="3533" spans="73:73">
      <c r="BU3533" s="18"/>
    </row>
    <row r="3534" spans="73:73">
      <c r="BU3534" s="18"/>
    </row>
    <row r="3535" spans="73:73">
      <c r="BU3535" s="18"/>
    </row>
    <row r="3536" spans="73:73">
      <c r="BU3536" s="18"/>
    </row>
    <row r="3537" spans="73:73">
      <c r="BU3537" s="18"/>
    </row>
    <row r="3538" spans="73:73">
      <c r="BU3538" s="18"/>
    </row>
    <row r="3539" spans="73:73">
      <c r="BU3539" s="18"/>
    </row>
    <row r="3540" spans="73:73">
      <c r="BU3540" s="18"/>
    </row>
    <row r="3541" spans="73:73">
      <c r="BU3541" s="18"/>
    </row>
    <row r="3542" spans="73:73">
      <c r="BU3542" s="18"/>
    </row>
    <row r="3543" spans="73:73">
      <c r="BU3543" s="18"/>
    </row>
    <row r="3544" spans="73:73">
      <c r="BU3544" s="18"/>
    </row>
    <row r="3545" spans="73:73">
      <c r="BU3545" s="18"/>
    </row>
    <row r="3546" spans="73:73">
      <c r="BU3546" s="18"/>
    </row>
    <row r="3547" spans="73:73">
      <c r="BU3547" s="18"/>
    </row>
    <row r="3548" spans="73:73">
      <c r="BU3548" s="18"/>
    </row>
    <row r="3549" spans="73:73">
      <c r="BU3549" s="18"/>
    </row>
    <row r="3550" spans="73:73">
      <c r="BU3550" s="18"/>
    </row>
    <row r="3551" spans="73:73">
      <c r="BU3551" s="18"/>
    </row>
    <row r="3552" spans="73:73">
      <c r="BU3552" s="18"/>
    </row>
    <row r="3553" spans="73:73">
      <c r="BU3553" s="18"/>
    </row>
    <row r="3554" spans="73:73">
      <c r="BU3554" s="18"/>
    </row>
    <row r="3555" spans="73:73">
      <c r="BU3555" s="18"/>
    </row>
    <row r="3556" spans="73:73">
      <c r="BU3556" s="18"/>
    </row>
    <row r="3557" spans="73:73">
      <c r="BU3557" s="18"/>
    </row>
    <row r="3558" spans="73:73">
      <c r="BU3558" s="18"/>
    </row>
    <row r="3559" spans="73:73">
      <c r="BU3559" s="18"/>
    </row>
    <row r="3560" spans="73:73">
      <c r="BU3560" s="18"/>
    </row>
    <row r="3561" spans="73:73">
      <c r="BU3561" s="18"/>
    </row>
    <row r="3562" spans="73:73">
      <c r="BU3562" s="18"/>
    </row>
    <row r="3563" spans="73:73">
      <c r="BU3563" s="18"/>
    </row>
    <row r="3564" spans="73:73">
      <c r="BU3564" s="18"/>
    </row>
    <row r="3565" spans="73:73">
      <c r="BU3565" s="18"/>
    </row>
    <row r="3566" spans="73:73">
      <c r="BU3566" s="18"/>
    </row>
    <row r="3567" spans="73:73">
      <c r="BU3567" s="18"/>
    </row>
    <row r="3568" spans="73:73">
      <c r="BU3568" s="18"/>
    </row>
    <row r="3569" spans="73:73">
      <c r="BU3569" s="18"/>
    </row>
    <row r="3570" spans="73:73">
      <c r="BU3570" s="18"/>
    </row>
    <row r="3571" spans="73:73">
      <c r="BU3571" s="18"/>
    </row>
    <row r="3572" spans="73:73">
      <c r="BU3572" s="18"/>
    </row>
    <row r="3573" spans="73:73">
      <c r="BU3573" s="18"/>
    </row>
    <row r="3574" spans="73:73">
      <c r="BU3574" s="18"/>
    </row>
    <row r="3575" spans="73:73">
      <c r="BU3575" s="18"/>
    </row>
    <row r="3576" spans="73:73">
      <c r="BU3576" s="18"/>
    </row>
    <row r="3577" spans="73:73">
      <c r="BU3577" s="18"/>
    </row>
    <row r="3578" spans="73:73">
      <c r="BU3578" s="18"/>
    </row>
    <row r="3579" spans="73:73">
      <c r="BU3579" s="18"/>
    </row>
    <row r="3580" spans="73:73">
      <c r="BU3580" s="18"/>
    </row>
    <row r="3581" spans="73:73">
      <c r="BU3581" s="18"/>
    </row>
    <row r="3582" spans="73:73">
      <c r="BU3582" s="18"/>
    </row>
    <row r="3583" spans="73:73">
      <c r="BU3583" s="18"/>
    </row>
    <row r="3584" spans="73:73">
      <c r="BU3584" s="18"/>
    </row>
    <row r="3585" spans="73:73">
      <c r="BU3585" s="18"/>
    </row>
    <row r="3586" spans="73:73">
      <c r="BU3586" s="18"/>
    </row>
    <row r="3587" spans="73:73">
      <c r="BU3587" s="18"/>
    </row>
    <row r="3588" spans="73:73">
      <c r="BU3588" s="18"/>
    </row>
    <row r="3589" spans="73:73">
      <c r="BU3589" s="18"/>
    </row>
    <row r="3590" spans="73:73">
      <c r="BU3590" s="18"/>
    </row>
    <row r="3591" spans="73:73">
      <c r="BU3591" s="18"/>
    </row>
    <row r="3592" spans="73:73">
      <c r="BU3592" s="18"/>
    </row>
    <row r="3593" spans="73:73">
      <c r="BU3593" s="18"/>
    </row>
    <row r="3594" spans="73:73">
      <c r="BU3594" s="18"/>
    </row>
    <row r="3595" spans="73:73">
      <c r="BU3595" s="18"/>
    </row>
    <row r="3596" spans="73:73">
      <c r="BU3596" s="18"/>
    </row>
    <row r="3597" spans="73:73">
      <c r="BU3597" s="18"/>
    </row>
    <row r="3598" spans="73:73">
      <c r="BU3598" s="18"/>
    </row>
    <row r="3599" spans="73:73">
      <c r="BU3599" s="18"/>
    </row>
    <row r="3600" spans="73:73">
      <c r="BU3600" s="18"/>
    </row>
    <row r="3601" spans="73:73">
      <c r="BU3601" s="18"/>
    </row>
    <row r="3602" spans="73:73">
      <c r="BU3602" s="18"/>
    </row>
    <row r="3603" spans="73:73">
      <c r="BU3603" s="18"/>
    </row>
    <row r="3604" spans="73:73">
      <c r="BU3604" s="18"/>
    </row>
    <row r="3605" spans="73:73">
      <c r="BU3605" s="18"/>
    </row>
    <row r="3606" spans="73:73">
      <c r="BU3606" s="18"/>
    </row>
    <row r="3607" spans="73:73">
      <c r="BU3607" s="18"/>
    </row>
    <row r="3608" spans="73:73">
      <c r="BU3608" s="18"/>
    </row>
    <row r="3609" spans="73:73">
      <c r="BU3609" s="18"/>
    </row>
    <row r="3610" spans="73:73">
      <c r="BU3610" s="18"/>
    </row>
    <row r="3611" spans="73:73">
      <c r="BU3611" s="18"/>
    </row>
    <row r="3612" spans="73:73">
      <c r="BU3612" s="18"/>
    </row>
    <row r="3613" spans="73:73">
      <c r="BU3613" s="18"/>
    </row>
    <row r="3614" spans="73:73">
      <c r="BU3614" s="18"/>
    </row>
    <row r="3615" spans="73:73">
      <c r="BU3615" s="18"/>
    </row>
    <row r="3616" spans="73:73">
      <c r="BU3616" s="18"/>
    </row>
    <row r="3617" spans="73:73">
      <c r="BU3617" s="18"/>
    </row>
    <row r="3618" spans="73:73">
      <c r="BU3618" s="18"/>
    </row>
    <row r="3619" spans="73:73">
      <c r="BU3619" s="18"/>
    </row>
    <row r="3620" spans="73:73">
      <c r="BU3620" s="18"/>
    </row>
    <row r="3621" spans="73:73">
      <c r="BU3621" s="18"/>
    </row>
    <row r="3622" spans="73:73">
      <c r="BU3622" s="18"/>
    </row>
    <row r="3623" spans="73:73">
      <c r="BU3623" s="18"/>
    </row>
    <row r="3624" spans="73:73">
      <c r="BU3624" s="18"/>
    </row>
    <row r="3625" spans="73:73">
      <c r="BU3625" s="18"/>
    </row>
    <row r="3626" spans="73:73">
      <c r="BU3626" s="18"/>
    </row>
    <row r="3627" spans="73:73">
      <c r="BU3627" s="18"/>
    </row>
    <row r="3628" spans="73:73">
      <c r="BU3628" s="18"/>
    </row>
    <row r="3629" spans="73:73">
      <c r="BU3629" s="18"/>
    </row>
    <row r="3630" spans="73:73">
      <c r="BU3630" s="18"/>
    </row>
    <row r="3631" spans="73:73">
      <c r="BU3631" s="18"/>
    </row>
    <row r="3632" spans="73:73">
      <c r="BU3632" s="18"/>
    </row>
    <row r="3633" spans="73:73">
      <c r="BU3633" s="18"/>
    </row>
    <row r="3634" spans="73:73">
      <c r="BU3634" s="18"/>
    </row>
    <row r="3635" spans="73:73">
      <c r="BU3635" s="18"/>
    </row>
    <row r="3636" spans="73:73">
      <c r="BU3636" s="18"/>
    </row>
    <row r="3637" spans="73:73">
      <c r="BU3637" s="18"/>
    </row>
    <row r="3638" spans="73:73">
      <c r="BU3638" s="18"/>
    </row>
    <row r="3639" spans="73:73">
      <c r="BU3639" s="18"/>
    </row>
    <row r="3640" spans="73:73">
      <c r="BU3640" s="18"/>
    </row>
    <row r="3641" spans="73:73">
      <c r="BU3641" s="18"/>
    </row>
    <row r="3642" spans="73:73">
      <c r="BU3642" s="18"/>
    </row>
    <row r="3643" spans="73:73">
      <c r="BU3643" s="18"/>
    </row>
    <row r="3644" spans="73:73">
      <c r="BU3644" s="18"/>
    </row>
    <row r="3645" spans="73:73">
      <c r="BU3645" s="18"/>
    </row>
    <row r="3646" spans="73:73">
      <c r="BU3646" s="18"/>
    </row>
    <row r="3647" spans="73:73">
      <c r="BU3647" s="18"/>
    </row>
    <row r="3648" spans="73:73">
      <c r="BU3648" s="18"/>
    </row>
    <row r="3649" spans="73:73">
      <c r="BU3649" s="18"/>
    </row>
    <row r="3650" spans="73:73">
      <c r="BU3650" s="18"/>
    </row>
    <row r="3651" spans="73:73">
      <c r="BU3651" s="18"/>
    </row>
    <row r="3652" spans="73:73">
      <c r="BU3652" s="18"/>
    </row>
    <row r="3653" spans="73:73">
      <c r="BU3653" s="18"/>
    </row>
    <row r="3654" spans="73:73">
      <c r="BU3654" s="18"/>
    </row>
    <row r="3655" spans="73:73">
      <c r="BU3655" s="18"/>
    </row>
    <row r="3656" spans="73:73">
      <c r="BU3656" s="18"/>
    </row>
    <row r="3657" spans="73:73">
      <c r="BU3657" s="18"/>
    </row>
    <row r="3658" spans="73:73">
      <c r="BU3658" s="18"/>
    </row>
    <row r="3659" spans="73:73">
      <c r="BU3659" s="18"/>
    </row>
    <row r="3660" spans="73:73">
      <c r="BU3660" s="18"/>
    </row>
    <row r="3661" spans="73:73">
      <c r="BU3661" s="18"/>
    </row>
    <row r="3662" spans="73:73">
      <c r="BU3662" s="18"/>
    </row>
    <row r="3663" spans="73:73">
      <c r="BU3663" s="18"/>
    </row>
    <row r="3664" spans="73:73">
      <c r="BU3664" s="18"/>
    </row>
    <row r="3665" spans="73:73">
      <c r="BU3665" s="18"/>
    </row>
    <row r="3666" spans="73:73">
      <c r="BU3666" s="18"/>
    </row>
    <row r="3667" spans="73:73">
      <c r="BU3667" s="18"/>
    </row>
    <row r="3668" spans="73:73">
      <c r="BU3668" s="18"/>
    </row>
    <row r="3669" spans="73:73">
      <c r="BU3669" s="18"/>
    </row>
    <row r="3670" spans="73:73">
      <c r="BU3670" s="18"/>
    </row>
    <row r="3671" spans="73:73">
      <c r="BU3671" s="18"/>
    </row>
    <row r="3672" spans="73:73">
      <c r="BU3672" s="18"/>
    </row>
    <row r="3673" spans="73:73">
      <c r="BU3673" s="18"/>
    </row>
    <row r="3674" spans="73:73">
      <c r="BU3674" s="18"/>
    </row>
    <row r="3675" spans="73:73">
      <c r="BU3675" s="18"/>
    </row>
    <row r="3676" spans="73:73">
      <c r="BU3676" s="18"/>
    </row>
    <row r="3677" spans="73:73">
      <c r="BU3677" s="18"/>
    </row>
    <row r="3678" spans="73:73">
      <c r="BU3678" s="18"/>
    </row>
    <row r="3679" spans="73:73">
      <c r="BU3679" s="18"/>
    </row>
    <row r="3680" spans="73:73">
      <c r="BU3680" s="18"/>
    </row>
    <row r="3681" spans="73:73">
      <c r="BU3681" s="18"/>
    </row>
    <row r="3682" spans="73:73">
      <c r="BU3682" s="18"/>
    </row>
    <row r="3683" spans="73:73">
      <c r="BU3683" s="18"/>
    </row>
    <row r="3684" spans="73:73">
      <c r="BU3684" s="18"/>
    </row>
    <row r="3685" spans="73:73">
      <c r="BU3685" s="18"/>
    </row>
    <row r="3686" spans="73:73">
      <c r="BU3686" s="18"/>
    </row>
    <row r="3687" spans="73:73">
      <c r="BU3687" s="18"/>
    </row>
    <row r="3688" spans="73:73">
      <c r="BU3688" s="18"/>
    </row>
    <row r="3689" spans="73:73">
      <c r="BU3689" s="18"/>
    </row>
    <row r="3690" spans="73:73">
      <c r="BU3690" s="18"/>
    </row>
    <row r="3691" spans="73:73">
      <c r="BU3691" s="18"/>
    </row>
    <row r="3692" spans="73:73">
      <c r="BU3692" s="18"/>
    </row>
    <row r="3693" spans="73:73">
      <c r="BU3693" s="18"/>
    </row>
    <row r="3694" spans="73:73">
      <c r="BU3694" s="18"/>
    </row>
    <row r="3695" spans="73:73">
      <c r="BU3695" s="18"/>
    </row>
    <row r="3696" spans="73:73">
      <c r="BU3696" s="18"/>
    </row>
    <row r="3697" spans="73:73">
      <c r="BU3697" s="18"/>
    </row>
    <row r="3698" spans="73:73">
      <c r="BU3698" s="18"/>
    </row>
    <row r="3699" spans="73:73">
      <c r="BU3699" s="18"/>
    </row>
    <row r="3700" spans="73:73">
      <c r="BU3700" s="18"/>
    </row>
    <row r="3701" spans="73:73">
      <c r="BU3701" s="18"/>
    </row>
    <row r="3702" spans="73:73">
      <c r="BU3702" s="18"/>
    </row>
    <row r="3703" spans="73:73">
      <c r="BU3703" s="18"/>
    </row>
    <row r="3704" spans="73:73">
      <c r="BU3704" s="18"/>
    </row>
    <row r="3705" spans="73:73">
      <c r="BU3705" s="18"/>
    </row>
    <row r="3706" spans="73:73">
      <c r="BU3706" s="18"/>
    </row>
    <row r="3707" spans="73:73">
      <c r="BU3707" s="18"/>
    </row>
    <row r="3708" spans="73:73">
      <c r="BU3708" s="18"/>
    </row>
    <row r="3709" spans="73:73">
      <c r="BU3709" s="18"/>
    </row>
    <row r="3710" spans="73:73">
      <c r="BU3710" s="18"/>
    </row>
    <row r="3711" spans="73:73">
      <c r="BU3711" s="18"/>
    </row>
    <row r="3712" spans="73:73">
      <c r="BU3712" s="18"/>
    </row>
    <row r="3713" spans="73:73">
      <c r="BU3713" s="18"/>
    </row>
    <row r="3714" spans="73:73">
      <c r="BU3714" s="18"/>
    </row>
    <row r="3715" spans="73:73">
      <c r="BU3715" s="18"/>
    </row>
    <row r="3716" spans="73:73">
      <c r="BU3716" s="18"/>
    </row>
    <row r="3717" spans="73:73">
      <c r="BU3717" s="18"/>
    </row>
    <row r="3718" spans="73:73">
      <c r="BU3718" s="18"/>
    </row>
    <row r="3719" spans="73:73">
      <c r="BU3719" s="18"/>
    </row>
    <row r="3720" spans="73:73">
      <c r="BU3720" s="18"/>
    </row>
    <row r="3721" spans="73:73">
      <c r="BU3721" s="18"/>
    </row>
    <row r="3722" spans="73:73">
      <c r="BU3722" s="18"/>
    </row>
    <row r="3723" spans="73:73">
      <c r="BU3723" s="18"/>
    </row>
    <row r="3724" spans="73:73">
      <c r="BU3724" s="18"/>
    </row>
    <row r="3725" spans="73:73">
      <c r="BU3725" s="18"/>
    </row>
    <row r="3726" spans="73:73">
      <c r="BU3726" s="18"/>
    </row>
    <row r="3727" spans="73:73">
      <c r="BU3727" s="18"/>
    </row>
    <row r="3728" spans="73:73">
      <c r="BU3728" s="18"/>
    </row>
    <row r="3729" spans="73:73">
      <c r="BU3729" s="18"/>
    </row>
    <row r="3730" spans="73:73">
      <c r="BU3730" s="18"/>
    </row>
    <row r="3731" spans="73:73">
      <c r="BU3731" s="18"/>
    </row>
    <row r="3732" spans="73:73">
      <c r="BU3732" s="18"/>
    </row>
    <row r="3733" spans="73:73">
      <c r="BU3733" s="18"/>
    </row>
    <row r="3734" spans="73:73">
      <c r="BU3734" s="18"/>
    </row>
    <row r="3735" spans="73:73">
      <c r="BU3735" s="18"/>
    </row>
    <row r="3736" spans="73:73">
      <c r="BU3736" s="18"/>
    </row>
    <row r="3737" spans="73:73">
      <c r="BU3737" s="18"/>
    </row>
    <row r="3738" spans="73:73">
      <c r="BU3738" s="18"/>
    </row>
    <row r="3739" spans="73:73">
      <c r="BU3739" s="18"/>
    </row>
    <row r="3740" spans="73:73">
      <c r="BU3740" s="18"/>
    </row>
    <row r="3741" spans="73:73">
      <c r="BU3741" s="18"/>
    </row>
    <row r="3742" spans="73:73">
      <c r="BU3742" s="18"/>
    </row>
    <row r="3743" spans="73:73">
      <c r="BU3743" s="18"/>
    </row>
    <row r="3744" spans="73:73">
      <c r="BU3744" s="18"/>
    </row>
    <row r="3745" spans="73:73">
      <c r="BU3745" s="18"/>
    </row>
    <row r="3746" spans="73:73">
      <c r="BU3746" s="18"/>
    </row>
    <row r="3747" spans="73:73">
      <c r="BU3747" s="18"/>
    </row>
    <row r="3748" spans="73:73">
      <c r="BU3748" s="18"/>
    </row>
    <row r="3749" spans="73:73">
      <c r="BU3749" s="18"/>
    </row>
    <row r="3750" spans="73:73">
      <c r="BU3750" s="18"/>
    </row>
    <row r="3751" spans="73:73">
      <c r="BU3751" s="18"/>
    </row>
    <row r="3752" spans="73:73">
      <c r="BU3752" s="18"/>
    </row>
    <row r="3753" spans="73:73">
      <c r="BU3753" s="18"/>
    </row>
    <row r="3754" spans="73:73">
      <c r="BU3754" s="18"/>
    </row>
    <row r="3755" spans="73:73">
      <c r="BU3755" s="18"/>
    </row>
    <row r="3756" spans="73:73">
      <c r="BU3756" s="18"/>
    </row>
    <row r="3757" spans="73:73">
      <c r="BU3757" s="18"/>
    </row>
    <row r="3758" spans="73:73">
      <c r="BU3758" s="18"/>
    </row>
    <row r="3759" spans="73:73">
      <c r="BU3759" s="18"/>
    </row>
    <row r="3760" spans="73:73">
      <c r="BU3760" s="18"/>
    </row>
    <row r="3761" spans="73:73">
      <c r="BU3761" s="18"/>
    </row>
    <row r="3762" spans="73:73">
      <c r="BU3762" s="18"/>
    </row>
    <row r="3763" spans="73:73">
      <c r="BU3763" s="18"/>
    </row>
    <row r="3764" spans="73:73">
      <c r="BU3764" s="18"/>
    </row>
    <row r="3765" spans="73:73">
      <c r="BU3765" s="18"/>
    </row>
    <row r="3766" spans="73:73">
      <c r="BU3766" s="18"/>
    </row>
    <row r="3767" spans="73:73">
      <c r="BU3767" s="18"/>
    </row>
    <row r="3768" spans="73:73">
      <c r="BU3768" s="18"/>
    </row>
    <row r="3769" spans="73:73">
      <c r="BU3769" s="18"/>
    </row>
    <row r="3770" spans="73:73">
      <c r="BU3770" s="18"/>
    </row>
    <row r="3771" spans="73:73">
      <c r="BU3771" s="18"/>
    </row>
    <row r="3772" spans="73:73">
      <c r="BU3772" s="18"/>
    </row>
    <row r="3773" spans="73:73">
      <c r="BU3773" s="18"/>
    </row>
    <row r="3774" spans="73:73">
      <c r="BU3774" s="18"/>
    </row>
    <row r="3775" spans="73:73">
      <c r="BU3775" s="18"/>
    </row>
    <row r="3776" spans="73:73">
      <c r="BU3776" s="18"/>
    </row>
    <row r="3777" spans="73:73">
      <c r="BU3777" s="18"/>
    </row>
    <row r="3778" spans="73:73">
      <c r="BU3778" s="18"/>
    </row>
    <row r="3779" spans="73:73">
      <c r="BU3779" s="18"/>
    </row>
    <row r="3780" spans="73:73">
      <c r="BU3780" s="18"/>
    </row>
    <row r="3781" spans="73:73">
      <c r="BU3781" s="18"/>
    </row>
    <row r="3782" spans="73:73">
      <c r="BU3782" s="18"/>
    </row>
    <row r="3783" spans="73:73">
      <c r="BU3783" s="18"/>
    </row>
    <row r="3784" spans="73:73">
      <c r="BU3784" s="18"/>
    </row>
    <row r="3785" spans="73:73">
      <c r="BU3785" s="18"/>
    </row>
    <row r="3786" spans="73:73">
      <c r="BU3786" s="18"/>
    </row>
    <row r="3787" spans="73:73">
      <c r="BU3787" s="18"/>
    </row>
    <row r="3788" spans="73:73">
      <c r="BU3788" s="18"/>
    </row>
    <row r="3789" spans="73:73">
      <c r="BU3789" s="18"/>
    </row>
    <row r="3790" spans="73:73">
      <c r="BU3790" s="18"/>
    </row>
    <row r="3791" spans="73:73">
      <c r="BU3791" s="18"/>
    </row>
    <row r="3792" spans="73:73">
      <c r="BU3792" s="18"/>
    </row>
    <row r="3793" spans="73:73">
      <c r="BU3793" s="18"/>
    </row>
    <row r="3794" spans="73:73">
      <c r="BU3794" s="18"/>
    </row>
    <row r="3795" spans="73:73">
      <c r="BU3795" s="18"/>
    </row>
    <row r="3796" spans="73:73">
      <c r="BU3796" s="18"/>
    </row>
    <row r="3797" spans="73:73">
      <c r="BU3797" s="18"/>
    </row>
    <row r="3798" spans="73:73">
      <c r="BU3798" s="18"/>
    </row>
    <row r="3799" spans="73:73">
      <c r="BU3799" s="18"/>
    </row>
    <row r="3800" spans="73:73">
      <c r="BU3800" s="18"/>
    </row>
    <row r="3801" spans="73:73">
      <c r="BU3801" s="18"/>
    </row>
    <row r="3802" spans="73:73">
      <c r="BU3802" s="18"/>
    </row>
    <row r="3803" spans="73:73">
      <c r="BU3803" s="18"/>
    </row>
    <row r="3804" spans="73:73">
      <c r="BU3804" s="18"/>
    </row>
    <row r="3805" spans="73:73">
      <c r="BU3805" s="18"/>
    </row>
    <row r="3806" spans="73:73">
      <c r="BU3806" s="18"/>
    </row>
    <row r="3807" spans="73:73">
      <c r="BU3807" s="18"/>
    </row>
    <row r="3808" spans="73:73">
      <c r="BU3808" s="18"/>
    </row>
    <row r="3809" spans="73:73">
      <c r="BU3809" s="18"/>
    </row>
    <row r="3810" spans="73:73">
      <c r="BU3810" s="18"/>
    </row>
    <row r="3811" spans="73:73">
      <c r="BU3811" s="18"/>
    </row>
    <row r="3812" spans="73:73">
      <c r="BU3812" s="18"/>
    </row>
    <row r="3813" spans="73:73">
      <c r="BU3813" s="18"/>
    </row>
    <row r="3814" spans="73:73">
      <c r="BU3814" s="18"/>
    </row>
    <row r="3815" spans="73:73">
      <c r="BU3815" s="18"/>
    </row>
    <row r="3816" spans="73:73">
      <c r="BU3816" s="18"/>
    </row>
    <row r="3817" spans="73:73">
      <c r="BU3817" s="18"/>
    </row>
    <row r="3818" spans="73:73">
      <c r="BU3818" s="18"/>
    </row>
    <row r="3819" spans="73:73">
      <c r="BU3819" s="18"/>
    </row>
    <row r="3820" spans="73:73">
      <c r="BU3820" s="18"/>
    </row>
    <row r="3821" spans="73:73">
      <c r="BU3821" s="18"/>
    </row>
    <row r="3822" spans="73:73">
      <c r="BU3822" s="18"/>
    </row>
    <row r="3823" spans="73:73">
      <c r="BU3823" s="18"/>
    </row>
    <row r="3824" spans="73:73">
      <c r="BU3824" s="18"/>
    </row>
    <row r="3825" spans="73:73">
      <c r="BU3825" s="18"/>
    </row>
    <row r="3826" spans="73:73">
      <c r="BU3826" s="18"/>
    </row>
    <row r="3827" spans="73:73">
      <c r="BU3827" s="18"/>
    </row>
    <row r="3828" spans="73:73">
      <c r="BU3828" s="18"/>
    </row>
    <row r="3829" spans="73:73">
      <c r="BU3829" s="18"/>
    </row>
    <row r="3830" spans="73:73">
      <c r="BU3830" s="18"/>
    </row>
    <row r="3831" spans="73:73">
      <c r="BU3831" s="18"/>
    </row>
    <row r="3832" spans="73:73">
      <c r="BU3832" s="18"/>
    </row>
    <row r="3833" spans="73:73">
      <c r="BU3833" s="18"/>
    </row>
    <row r="3834" spans="73:73">
      <c r="BU3834" s="18"/>
    </row>
    <row r="3835" spans="73:73">
      <c r="BU3835" s="18"/>
    </row>
    <row r="3836" spans="73:73">
      <c r="BU3836" s="18"/>
    </row>
    <row r="3837" spans="73:73">
      <c r="BU3837" s="18"/>
    </row>
    <row r="3838" spans="73:73">
      <c r="BU3838" s="18"/>
    </row>
    <row r="3839" spans="73:73">
      <c r="BU3839" s="18"/>
    </row>
    <row r="3840" spans="73:73">
      <c r="BU3840" s="18"/>
    </row>
    <row r="3841" spans="73:73">
      <c r="BU3841" s="18"/>
    </row>
    <row r="3842" spans="73:73">
      <c r="BU3842" s="18"/>
    </row>
    <row r="3843" spans="73:73">
      <c r="BU3843" s="18"/>
    </row>
    <row r="3844" spans="73:73">
      <c r="BU3844" s="18"/>
    </row>
    <row r="3845" spans="73:73">
      <c r="BU3845" s="18"/>
    </row>
    <row r="3846" spans="73:73">
      <c r="BU3846" s="18"/>
    </row>
    <row r="3847" spans="73:73">
      <c r="BU3847" s="18"/>
    </row>
    <row r="3848" spans="73:73">
      <c r="BU3848" s="18"/>
    </row>
    <row r="3849" spans="73:73">
      <c r="BU3849" s="18"/>
    </row>
    <row r="3850" spans="73:73">
      <c r="BU3850" s="18"/>
    </row>
    <row r="3851" spans="73:73">
      <c r="BU3851" s="18"/>
    </row>
    <row r="3852" spans="73:73">
      <c r="BU3852" s="18"/>
    </row>
    <row r="3853" spans="73:73">
      <c r="BU3853" s="18"/>
    </row>
    <row r="3854" spans="73:73">
      <c r="BU3854" s="18"/>
    </row>
    <row r="3855" spans="73:73">
      <c r="BU3855" s="18"/>
    </row>
    <row r="3856" spans="73:73">
      <c r="BU3856" s="18"/>
    </row>
    <row r="3857" spans="73:73">
      <c r="BU3857" s="18"/>
    </row>
    <row r="3858" spans="73:73">
      <c r="BU3858" s="18"/>
    </row>
    <row r="3859" spans="73:73">
      <c r="BU3859" s="18"/>
    </row>
    <row r="3860" spans="73:73">
      <c r="BU3860" s="18"/>
    </row>
    <row r="3861" spans="73:73">
      <c r="BU3861" s="18"/>
    </row>
    <row r="3862" spans="73:73">
      <c r="BU3862" s="18"/>
    </row>
    <row r="3863" spans="73:73">
      <c r="BU3863" s="18"/>
    </row>
    <row r="3864" spans="73:73">
      <c r="BU3864" s="18"/>
    </row>
    <row r="3865" spans="73:73">
      <c r="BU3865" s="18"/>
    </row>
    <row r="3866" spans="73:73">
      <c r="BU3866" s="18"/>
    </row>
    <row r="3867" spans="73:73">
      <c r="BU3867" s="18"/>
    </row>
    <row r="3868" spans="73:73">
      <c r="BU3868" s="18"/>
    </row>
    <row r="3869" spans="73:73">
      <c r="BU3869" s="18"/>
    </row>
    <row r="3870" spans="73:73">
      <c r="BU3870" s="18"/>
    </row>
    <row r="3871" spans="73:73">
      <c r="BU3871" s="18"/>
    </row>
    <row r="3872" spans="73:73">
      <c r="BU3872" s="18"/>
    </row>
    <row r="3873" spans="73:73">
      <c r="BU3873" s="18"/>
    </row>
    <row r="3874" spans="73:73">
      <c r="BU3874" s="18"/>
    </row>
    <row r="3875" spans="73:73">
      <c r="BU3875" s="18"/>
    </row>
    <row r="3876" spans="73:73">
      <c r="BU3876" s="18"/>
    </row>
    <row r="3877" spans="73:73">
      <c r="BU3877" s="18"/>
    </row>
    <row r="3878" spans="73:73">
      <c r="BU3878" s="18"/>
    </row>
    <row r="3879" spans="73:73">
      <c r="BU3879" s="18"/>
    </row>
    <row r="3880" spans="73:73">
      <c r="BU3880" s="18"/>
    </row>
    <row r="3881" spans="73:73">
      <c r="BU3881" s="18"/>
    </row>
    <row r="3882" spans="73:73">
      <c r="BU3882" s="18"/>
    </row>
    <row r="3883" spans="73:73">
      <c r="BU3883" s="18"/>
    </row>
    <row r="3884" spans="73:73">
      <c r="BU3884" s="18"/>
    </row>
    <row r="3885" spans="73:73">
      <c r="BU3885" s="18"/>
    </row>
    <row r="3886" spans="73:73">
      <c r="BU3886" s="18"/>
    </row>
    <row r="3887" spans="73:73">
      <c r="BU3887" s="18"/>
    </row>
    <row r="3888" spans="73:73">
      <c r="BU3888" s="18"/>
    </row>
    <row r="3889" spans="73:73">
      <c r="BU3889" s="18"/>
    </row>
    <row r="3890" spans="73:73">
      <c r="BU3890" s="18"/>
    </row>
    <row r="3891" spans="73:73">
      <c r="BU3891" s="18"/>
    </row>
    <row r="3892" spans="73:73">
      <c r="BU3892" s="18"/>
    </row>
    <row r="3893" spans="73:73">
      <c r="BU3893" s="18"/>
    </row>
    <row r="3894" spans="73:73">
      <c r="BU3894" s="18"/>
    </row>
    <row r="3895" spans="73:73">
      <c r="BU3895" s="18"/>
    </row>
    <row r="3896" spans="73:73">
      <c r="BU3896" s="18"/>
    </row>
    <row r="3897" spans="73:73">
      <c r="BU3897" s="18"/>
    </row>
    <row r="3898" spans="73:73">
      <c r="BU3898" s="18"/>
    </row>
    <row r="3899" spans="73:73">
      <c r="BU3899" s="18"/>
    </row>
    <row r="3900" spans="73:73">
      <c r="BU3900" s="18"/>
    </row>
    <row r="3901" spans="73:73">
      <c r="BU3901" s="18"/>
    </row>
    <row r="3902" spans="73:73">
      <c r="BU3902" s="18"/>
    </row>
    <row r="3903" spans="73:73">
      <c r="BU3903" s="18"/>
    </row>
    <row r="3904" spans="73:73">
      <c r="BU3904" s="18"/>
    </row>
    <row r="3905" spans="73:73">
      <c r="BU3905" s="18"/>
    </row>
    <row r="3906" spans="73:73">
      <c r="BU3906" s="18"/>
    </row>
    <row r="3907" spans="73:73">
      <c r="BU3907" s="18"/>
    </row>
    <row r="3908" spans="73:73">
      <c r="BU3908" s="18"/>
    </row>
    <row r="3909" spans="73:73">
      <c r="BU3909" s="18"/>
    </row>
    <row r="3910" spans="73:73">
      <c r="BU3910" s="18"/>
    </row>
    <row r="3911" spans="73:73">
      <c r="BU3911" s="18"/>
    </row>
    <row r="3912" spans="73:73">
      <c r="BU3912" s="18"/>
    </row>
    <row r="3913" spans="73:73">
      <c r="BU3913" s="18"/>
    </row>
    <row r="3914" spans="73:73">
      <c r="BU3914" s="18"/>
    </row>
    <row r="3915" spans="73:73">
      <c r="BU3915" s="18"/>
    </row>
    <row r="3916" spans="73:73">
      <c r="BU3916" s="18"/>
    </row>
    <row r="3917" spans="73:73">
      <c r="BU3917" s="18"/>
    </row>
    <row r="3918" spans="73:73">
      <c r="BU3918" s="18"/>
    </row>
    <row r="3919" spans="73:73">
      <c r="BU3919" s="18"/>
    </row>
    <row r="3920" spans="73:73">
      <c r="BU3920" s="18"/>
    </row>
    <row r="3921" spans="73:73">
      <c r="BU3921" s="18"/>
    </row>
    <row r="3922" spans="73:73">
      <c r="BU3922" s="18"/>
    </row>
    <row r="3923" spans="73:73">
      <c r="BU3923" s="18"/>
    </row>
    <row r="3924" spans="73:73">
      <c r="BU3924" s="18"/>
    </row>
    <row r="3925" spans="73:73">
      <c r="BU3925" s="18"/>
    </row>
    <row r="3926" spans="73:73">
      <c r="BU3926" s="18"/>
    </row>
    <row r="3927" spans="73:73">
      <c r="BU3927" s="18"/>
    </row>
    <row r="3928" spans="73:73">
      <c r="BU3928" s="18"/>
    </row>
    <row r="3929" spans="73:73">
      <c r="BU3929" s="18"/>
    </row>
    <row r="3930" spans="73:73">
      <c r="BU3930" s="18"/>
    </row>
    <row r="3931" spans="73:73">
      <c r="BU3931" s="18"/>
    </row>
    <row r="3932" spans="73:73">
      <c r="BU3932" s="18"/>
    </row>
    <row r="3933" spans="73:73">
      <c r="BU3933" s="18"/>
    </row>
    <row r="3934" spans="73:73">
      <c r="BU3934" s="18"/>
    </row>
    <row r="3935" spans="73:73">
      <c r="BU3935" s="18"/>
    </row>
    <row r="3936" spans="73:73">
      <c r="BU3936" s="18"/>
    </row>
    <row r="3937" spans="73:73">
      <c r="BU3937" s="18"/>
    </row>
    <row r="3938" spans="73:73">
      <c r="BU3938" s="18"/>
    </row>
    <row r="3939" spans="73:73">
      <c r="BU3939" s="18"/>
    </row>
    <row r="3940" spans="73:73">
      <c r="BU3940" s="18"/>
    </row>
    <row r="3941" spans="73:73">
      <c r="BU3941" s="18"/>
    </row>
    <row r="3942" spans="73:73">
      <c r="BU3942" s="18"/>
    </row>
    <row r="3943" spans="73:73">
      <c r="BU3943" s="18"/>
    </row>
    <row r="3944" spans="73:73">
      <c r="BU3944" s="18"/>
    </row>
    <row r="3945" spans="73:73">
      <c r="BU3945" s="18"/>
    </row>
    <row r="3946" spans="73:73">
      <c r="BU3946" s="18"/>
    </row>
    <row r="3947" spans="73:73">
      <c r="BU3947" s="18"/>
    </row>
    <row r="3948" spans="73:73">
      <c r="BU3948" s="18"/>
    </row>
    <row r="3949" spans="73:73">
      <c r="BU3949" s="18"/>
    </row>
    <row r="3950" spans="73:73">
      <c r="BU3950" s="18"/>
    </row>
    <row r="3951" spans="73:73">
      <c r="BU3951" s="18"/>
    </row>
    <row r="3952" spans="73:73">
      <c r="BU3952" s="18"/>
    </row>
    <row r="3953" spans="73:73">
      <c r="BU3953" s="18"/>
    </row>
    <row r="3954" spans="73:73">
      <c r="BU3954" s="18"/>
    </row>
    <row r="3955" spans="73:73">
      <c r="BU3955" s="18"/>
    </row>
    <row r="3956" spans="73:73">
      <c r="BU3956" s="18"/>
    </row>
    <row r="3957" spans="73:73">
      <c r="BU3957" s="18"/>
    </row>
    <row r="3958" spans="73:73">
      <c r="BU3958" s="18"/>
    </row>
    <row r="3959" spans="73:73">
      <c r="BU3959" s="18"/>
    </row>
    <row r="3960" spans="73:73">
      <c r="BU3960" s="18"/>
    </row>
    <row r="3961" spans="73:73">
      <c r="BU3961" s="18"/>
    </row>
    <row r="3962" spans="73:73">
      <c r="BU3962" s="18"/>
    </row>
    <row r="3963" spans="73:73">
      <c r="BU3963" s="18"/>
    </row>
    <row r="3964" spans="73:73">
      <c r="BU3964" s="18"/>
    </row>
    <row r="3965" spans="73:73">
      <c r="BU3965" s="18"/>
    </row>
    <row r="3966" spans="73:73">
      <c r="BU3966" s="18"/>
    </row>
    <row r="3967" spans="73:73">
      <c r="BU3967" s="18"/>
    </row>
    <row r="3968" spans="73:73">
      <c r="BU3968" s="18"/>
    </row>
    <row r="3969" spans="73:73">
      <c r="BU3969" s="18"/>
    </row>
    <row r="3970" spans="73:73">
      <c r="BU3970" s="18"/>
    </row>
    <row r="3971" spans="73:73">
      <c r="BU3971" s="18"/>
    </row>
    <row r="3972" spans="73:73">
      <c r="BU3972" s="18"/>
    </row>
    <row r="3973" spans="73:73">
      <c r="BU3973" s="18"/>
    </row>
    <row r="3974" spans="73:73">
      <c r="BU3974" s="18"/>
    </row>
    <row r="3975" spans="73:73">
      <c r="BU3975" s="18"/>
    </row>
    <row r="3976" spans="73:73">
      <c r="BU3976" s="18"/>
    </row>
    <row r="3977" spans="73:73">
      <c r="BU3977" s="18"/>
    </row>
    <row r="3978" spans="73:73">
      <c r="BU3978" s="18"/>
    </row>
    <row r="3979" spans="73:73">
      <c r="BU3979" s="18"/>
    </row>
    <row r="3980" spans="73:73">
      <c r="BU3980" s="18"/>
    </row>
    <row r="3981" spans="73:73">
      <c r="BU3981" s="18"/>
    </row>
    <row r="3982" spans="73:73">
      <c r="BU3982" s="18"/>
    </row>
    <row r="3983" spans="73:73">
      <c r="BU3983" s="18"/>
    </row>
    <row r="3984" spans="73:73">
      <c r="BU3984" s="18"/>
    </row>
    <row r="3985" spans="73:73">
      <c r="BU3985" s="18"/>
    </row>
    <row r="3986" spans="73:73">
      <c r="BU3986" s="18"/>
    </row>
    <row r="3987" spans="73:73">
      <c r="BU3987" s="18"/>
    </row>
    <row r="3988" spans="73:73">
      <c r="BU3988" s="18"/>
    </row>
    <row r="3989" spans="73:73">
      <c r="BU3989" s="18"/>
    </row>
    <row r="3990" spans="73:73">
      <c r="BU3990" s="18"/>
    </row>
    <row r="3991" spans="73:73">
      <c r="BU3991" s="18"/>
    </row>
    <row r="3992" spans="73:73">
      <c r="BU3992" s="18"/>
    </row>
    <row r="3993" spans="73:73">
      <c r="BU3993" s="18"/>
    </row>
    <row r="3994" spans="73:73">
      <c r="BU3994" s="18"/>
    </row>
    <row r="3995" spans="73:73">
      <c r="BU3995" s="18"/>
    </row>
    <row r="3996" spans="73:73">
      <c r="BU3996" s="18"/>
    </row>
    <row r="3997" spans="73:73">
      <c r="BU3997" s="18"/>
    </row>
    <row r="3998" spans="73:73">
      <c r="BU3998" s="18"/>
    </row>
    <row r="3999" spans="73:73">
      <c r="BU3999" s="18"/>
    </row>
    <row r="4000" spans="73:73">
      <c r="BU4000" s="18"/>
    </row>
    <row r="4001" spans="73:73">
      <c r="BU4001" s="18"/>
    </row>
    <row r="4002" spans="73:73">
      <c r="BU4002" s="18"/>
    </row>
    <row r="4003" spans="73:73">
      <c r="BU4003" s="18"/>
    </row>
    <row r="4004" spans="73:73">
      <c r="BU4004" s="18"/>
    </row>
    <row r="4005" spans="73:73">
      <c r="BU4005" s="18"/>
    </row>
    <row r="4006" spans="73:73">
      <c r="BU4006" s="18"/>
    </row>
    <row r="4007" spans="73:73">
      <c r="BU4007" s="18"/>
    </row>
    <row r="4008" spans="73:73">
      <c r="BU4008" s="18"/>
    </row>
    <row r="4009" spans="73:73">
      <c r="BU4009" s="18"/>
    </row>
    <row r="4010" spans="73:73">
      <c r="BU4010" s="18"/>
    </row>
    <row r="4011" spans="73:73">
      <c r="BU4011" s="18"/>
    </row>
    <row r="4012" spans="73:73">
      <c r="BU4012" s="18"/>
    </row>
    <row r="4013" spans="73:73">
      <c r="BU4013" s="18"/>
    </row>
    <row r="4014" spans="73:73">
      <c r="BU4014" s="18"/>
    </row>
    <row r="4015" spans="73:73">
      <c r="BU4015" s="18"/>
    </row>
    <row r="4016" spans="73:73">
      <c r="BU4016" s="18"/>
    </row>
    <row r="4017" spans="73:73">
      <c r="BU4017" s="18"/>
    </row>
    <row r="4018" spans="73:73">
      <c r="BU4018" s="18"/>
    </row>
    <row r="4019" spans="73:73">
      <c r="BU4019" s="18"/>
    </row>
    <row r="4020" spans="73:73">
      <c r="BU4020" s="18"/>
    </row>
    <row r="4021" spans="73:73">
      <c r="BU4021" s="18"/>
    </row>
    <row r="4022" spans="73:73">
      <c r="BU4022" s="18"/>
    </row>
    <row r="4023" spans="73:73">
      <c r="BU4023" s="18"/>
    </row>
    <row r="4024" spans="73:73">
      <c r="BU4024" s="18"/>
    </row>
    <row r="4025" spans="73:73">
      <c r="BU4025" s="18"/>
    </row>
    <row r="4026" spans="73:73">
      <c r="BU4026" s="18"/>
    </row>
    <row r="4027" spans="73:73">
      <c r="BU4027" s="18"/>
    </row>
    <row r="4028" spans="73:73">
      <c r="BU4028" s="18"/>
    </row>
    <row r="4029" spans="73:73">
      <c r="BU4029" s="18"/>
    </row>
    <row r="4030" spans="73:73">
      <c r="BU4030" s="18"/>
    </row>
    <row r="4031" spans="73:73">
      <c r="BU4031" s="18"/>
    </row>
    <row r="4032" spans="73:73">
      <c r="BU4032" s="18"/>
    </row>
    <row r="4033" spans="73:73">
      <c r="BU4033" s="18"/>
    </row>
    <row r="4034" spans="73:73">
      <c r="BU4034" s="18"/>
    </row>
    <row r="4035" spans="73:73">
      <c r="BU4035" s="18"/>
    </row>
    <row r="4036" spans="73:73">
      <c r="BU4036" s="18"/>
    </row>
    <row r="4037" spans="73:73">
      <c r="BU4037" s="18"/>
    </row>
    <row r="4038" spans="73:73">
      <c r="BU4038" s="18"/>
    </row>
    <row r="4039" spans="73:73">
      <c r="BU4039" s="18"/>
    </row>
    <row r="4040" spans="73:73">
      <c r="BU4040" s="18"/>
    </row>
    <row r="4041" spans="73:73">
      <c r="BU4041" s="18"/>
    </row>
    <row r="4042" spans="73:73">
      <c r="BU4042" s="18"/>
    </row>
    <row r="4043" spans="73:73">
      <c r="BU4043" s="18"/>
    </row>
    <row r="4044" spans="73:73">
      <c r="BU4044" s="18"/>
    </row>
    <row r="4045" spans="73:73">
      <c r="BU4045" s="18"/>
    </row>
    <row r="4046" spans="73:73">
      <c r="BU4046" s="18"/>
    </row>
    <row r="4047" spans="73:73">
      <c r="BU4047" s="18"/>
    </row>
    <row r="4048" spans="73:73">
      <c r="BU4048" s="18"/>
    </row>
    <row r="4049" spans="73:73">
      <c r="BU4049" s="18"/>
    </row>
    <row r="4050" spans="73:73">
      <c r="BU4050" s="18"/>
    </row>
    <row r="4051" spans="73:73">
      <c r="BU4051" s="18"/>
    </row>
    <row r="4052" spans="73:73">
      <c r="BU4052" s="18"/>
    </row>
    <row r="4053" spans="73:73">
      <c r="BU4053" s="18"/>
    </row>
    <row r="4054" spans="73:73">
      <c r="BU4054" s="18"/>
    </row>
    <row r="4055" spans="73:73">
      <c r="BU4055" s="18"/>
    </row>
    <row r="4056" spans="73:73">
      <c r="BU4056" s="18"/>
    </row>
    <row r="4057" spans="73:73">
      <c r="BU4057" s="18"/>
    </row>
    <row r="4058" spans="73:73">
      <c r="BU4058" s="18"/>
    </row>
    <row r="4059" spans="73:73">
      <c r="BU4059" s="18"/>
    </row>
    <row r="4060" spans="73:73">
      <c r="BU4060" s="18"/>
    </row>
    <row r="4061" spans="73:73">
      <c r="BU4061" s="18"/>
    </row>
    <row r="4062" spans="73:73">
      <c r="BU4062" s="18"/>
    </row>
    <row r="4063" spans="73:73">
      <c r="BU4063" s="18"/>
    </row>
    <row r="4064" spans="73:73">
      <c r="BU4064" s="18"/>
    </row>
    <row r="4065" spans="73:73">
      <c r="BU4065" s="18"/>
    </row>
    <row r="4066" spans="73:73">
      <c r="BU4066" s="18"/>
    </row>
    <row r="4067" spans="73:73">
      <c r="BU4067" s="18"/>
    </row>
    <row r="4068" spans="73:73">
      <c r="BU4068" s="18"/>
    </row>
    <row r="4069" spans="73:73">
      <c r="BU4069" s="18"/>
    </row>
    <row r="4070" spans="73:73">
      <c r="BU4070" s="18"/>
    </row>
    <row r="4071" spans="73:73">
      <c r="BU4071" s="18"/>
    </row>
    <row r="4072" spans="73:73">
      <c r="BU4072" s="18"/>
    </row>
    <row r="4073" spans="73:73">
      <c r="BU4073" s="18"/>
    </row>
    <row r="4074" spans="73:73">
      <c r="BU4074" s="18"/>
    </row>
    <row r="4075" spans="73:73">
      <c r="BU4075" s="18"/>
    </row>
    <row r="4076" spans="73:73">
      <c r="BU4076" s="18"/>
    </row>
    <row r="4077" spans="73:73">
      <c r="BU4077" s="18"/>
    </row>
    <row r="4078" spans="73:73">
      <c r="BU4078" s="18"/>
    </row>
    <row r="4079" spans="73:73">
      <c r="BU4079" s="18"/>
    </row>
    <row r="4080" spans="73:73">
      <c r="BU4080" s="18"/>
    </row>
    <row r="4081" spans="73:73">
      <c r="BU4081" s="18"/>
    </row>
    <row r="4082" spans="73:73">
      <c r="BU4082" s="18"/>
    </row>
    <row r="4083" spans="73:73">
      <c r="BU4083" s="18"/>
    </row>
    <row r="4084" spans="73:73">
      <c r="BU4084" s="18"/>
    </row>
    <row r="4085" spans="73:73">
      <c r="BU4085" s="18"/>
    </row>
    <row r="4086" spans="73:73">
      <c r="BU4086" s="18"/>
    </row>
    <row r="4087" spans="73:73">
      <c r="BU4087" s="18"/>
    </row>
    <row r="4088" spans="73:73">
      <c r="BU4088" s="18"/>
    </row>
    <row r="4089" spans="73:73">
      <c r="BU4089" s="18"/>
    </row>
    <row r="4090" spans="73:73">
      <c r="BU4090" s="18"/>
    </row>
    <row r="4091" spans="73:73">
      <c r="BU4091" s="18"/>
    </row>
    <row r="4092" spans="73:73">
      <c r="BU4092" s="18"/>
    </row>
    <row r="4093" spans="73:73">
      <c r="BU4093" s="18"/>
    </row>
    <row r="4094" spans="73:73">
      <c r="BU4094" s="18"/>
    </row>
    <row r="4095" spans="73:73">
      <c r="BU4095" s="18"/>
    </row>
    <row r="4096" spans="73:73">
      <c r="BU4096" s="18"/>
    </row>
    <row r="4097" spans="73:73">
      <c r="BU4097" s="18"/>
    </row>
    <row r="4098" spans="73:73">
      <c r="BU4098" s="18"/>
    </row>
    <row r="4099" spans="73:73">
      <c r="BU4099" s="18"/>
    </row>
    <row r="4100" spans="73:73">
      <c r="BU4100" s="18"/>
    </row>
    <row r="4101" spans="73:73">
      <c r="BU4101" s="18"/>
    </row>
    <row r="4102" spans="73:73">
      <c r="BU4102" s="18"/>
    </row>
    <row r="4103" spans="73:73">
      <c r="BU4103" s="18"/>
    </row>
    <row r="4104" spans="73:73">
      <c r="BU4104" s="18"/>
    </row>
    <row r="4105" spans="73:73">
      <c r="BU4105" s="18"/>
    </row>
    <row r="4106" spans="73:73">
      <c r="BU4106" s="18"/>
    </row>
    <row r="4107" spans="73:73">
      <c r="BU4107" s="18"/>
    </row>
    <row r="4108" spans="73:73">
      <c r="BU4108" s="18"/>
    </row>
    <row r="4109" spans="73:73">
      <c r="BU4109" s="18"/>
    </row>
    <row r="4110" spans="73:73">
      <c r="BU4110" s="18"/>
    </row>
    <row r="4111" spans="73:73">
      <c r="BU4111" s="18"/>
    </row>
    <row r="4112" spans="73:73">
      <c r="BU4112" s="18"/>
    </row>
    <row r="4113" spans="73:73">
      <c r="BU4113" s="18"/>
    </row>
    <row r="4114" spans="73:73">
      <c r="BU4114" s="18"/>
    </row>
    <row r="4115" spans="73:73">
      <c r="BU4115" s="18"/>
    </row>
    <row r="4116" spans="73:73">
      <c r="BU4116" s="18"/>
    </row>
    <row r="4117" spans="73:73">
      <c r="BU4117" s="18"/>
    </row>
    <row r="4118" spans="73:73">
      <c r="BU4118" s="18"/>
    </row>
    <row r="4119" spans="73:73">
      <c r="BU4119" s="18"/>
    </row>
    <row r="4120" spans="73:73">
      <c r="BU4120" s="18"/>
    </row>
    <row r="4121" spans="73:73">
      <c r="BU4121" s="18"/>
    </row>
    <row r="4122" spans="73:73">
      <c r="BU4122" s="18"/>
    </row>
    <row r="4123" spans="73:73">
      <c r="BU4123" s="18"/>
    </row>
    <row r="4124" spans="73:73">
      <c r="BU4124" s="18"/>
    </row>
    <row r="4125" spans="73:73">
      <c r="BU4125" s="18"/>
    </row>
    <row r="4126" spans="73:73">
      <c r="BU4126" s="18"/>
    </row>
    <row r="4127" spans="73:73">
      <c r="BU4127" s="18"/>
    </row>
    <row r="4128" spans="73:73">
      <c r="BU4128" s="18"/>
    </row>
    <row r="4129" spans="73:73">
      <c r="BU4129" s="18"/>
    </row>
    <row r="4130" spans="73:73">
      <c r="BU4130" s="18"/>
    </row>
    <row r="4131" spans="73:73">
      <c r="BU4131" s="18"/>
    </row>
    <row r="4132" spans="73:73">
      <c r="BU4132" s="18"/>
    </row>
    <row r="4133" spans="73:73">
      <c r="BU4133" s="18"/>
    </row>
    <row r="4134" spans="73:73">
      <c r="BU4134" s="18"/>
    </row>
    <row r="4135" spans="73:73">
      <c r="BU4135" s="18"/>
    </row>
    <row r="4136" spans="73:73">
      <c r="BU4136" s="18"/>
    </row>
    <row r="4137" spans="73:73">
      <c r="BU4137" s="18"/>
    </row>
    <row r="4138" spans="73:73">
      <c r="BU4138" s="18"/>
    </row>
    <row r="4139" spans="73:73">
      <c r="BU4139" s="18"/>
    </row>
    <row r="4140" spans="73:73">
      <c r="BU4140" s="18"/>
    </row>
    <row r="4141" spans="73:73">
      <c r="BU4141" s="18"/>
    </row>
    <row r="4142" spans="73:73">
      <c r="BU4142" s="18"/>
    </row>
    <row r="4143" spans="73:73">
      <c r="BU4143" s="18"/>
    </row>
    <row r="4144" spans="73:73">
      <c r="BU4144" s="18"/>
    </row>
    <row r="4145" spans="73:73">
      <c r="BU4145" s="18"/>
    </row>
    <row r="4146" spans="73:73">
      <c r="BU4146" s="18"/>
    </row>
    <row r="4147" spans="73:73">
      <c r="BU4147" s="18"/>
    </row>
    <row r="4148" spans="73:73">
      <c r="BU4148" s="18"/>
    </row>
    <row r="4149" spans="73:73">
      <c r="BU4149" s="18"/>
    </row>
    <row r="4150" spans="73:73">
      <c r="BU4150" s="18"/>
    </row>
    <row r="4151" spans="73:73">
      <c r="BU4151" s="18"/>
    </row>
    <row r="4152" spans="73:73">
      <c r="BU4152" s="18"/>
    </row>
    <row r="4153" spans="73:73">
      <c r="BU4153" s="18"/>
    </row>
    <row r="4154" spans="73:73">
      <c r="BU4154" s="18"/>
    </row>
    <row r="4155" spans="73:73">
      <c r="BU4155" s="18"/>
    </row>
    <row r="4156" spans="73:73">
      <c r="BU4156" s="18"/>
    </row>
    <row r="4157" spans="73:73">
      <c r="BU4157" s="18"/>
    </row>
    <row r="4158" spans="73:73">
      <c r="BU4158" s="18"/>
    </row>
    <row r="4159" spans="73:73">
      <c r="BU4159" s="18"/>
    </row>
    <row r="4160" spans="73:73">
      <c r="BU4160" s="18"/>
    </row>
    <row r="4161" spans="73:73">
      <c r="BU4161" s="18"/>
    </row>
    <row r="4162" spans="73:73">
      <c r="BU4162" s="18"/>
    </row>
    <row r="4163" spans="73:73">
      <c r="BU4163" s="18"/>
    </row>
    <row r="4164" spans="73:73">
      <c r="BU4164" s="18"/>
    </row>
    <row r="4165" spans="73:73">
      <c r="BU4165" s="18"/>
    </row>
    <row r="4166" spans="73:73">
      <c r="BU4166" s="18"/>
    </row>
    <row r="4167" spans="73:73">
      <c r="BU4167" s="18"/>
    </row>
    <row r="4168" spans="73:73">
      <c r="BU4168" s="18"/>
    </row>
    <row r="4169" spans="73:73">
      <c r="BU4169" s="18"/>
    </row>
    <row r="4170" spans="73:73">
      <c r="BU4170" s="18"/>
    </row>
    <row r="4171" spans="73:73">
      <c r="BU4171" s="18"/>
    </row>
    <row r="4172" spans="73:73">
      <c r="BU4172" s="18"/>
    </row>
    <row r="4173" spans="73:73">
      <c r="BU4173" s="18"/>
    </row>
    <row r="4174" spans="73:73">
      <c r="BU4174" s="18"/>
    </row>
    <row r="4175" spans="73:73">
      <c r="BU4175" s="18"/>
    </row>
    <row r="4176" spans="73:73">
      <c r="BU4176" s="18"/>
    </row>
    <row r="4177" spans="73:73">
      <c r="BU4177" s="18"/>
    </row>
    <row r="4178" spans="73:73">
      <c r="BU4178" s="18"/>
    </row>
    <row r="4179" spans="73:73">
      <c r="BU4179" s="18"/>
    </row>
    <row r="4180" spans="73:73">
      <c r="BU4180" s="18"/>
    </row>
    <row r="4181" spans="73:73">
      <c r="BU4181" s="18"/>
    </row>
    <row r="4182" spans="73:73">
      <c r="BU4182" s="18"/>
    </row>
    <row r="4183" spans="73:73">
      <c r="BU4183" s="18"/>
    </row>
    <row r="4184" spans="73:73">
      <c r="BU4184" s="18"/>
    </row>
    <row r="4185" spans="73:73">
      <c r="BU4185" s="18"/>
    </row>
    <row r="4186" spans="73:73">
      <c r="BU4186" s="18"/>
    </row>
    <row r="4187" spans="73:73">
      <c r="BU4187" s="18"/>
    </row>
    <row r="4188" spans="73:73">
      <c r="BU4188" s="18"/>
    </row>
    <row r="4189" spans="73:73">
      <c r="BU4189" s="18"/>
    </row>
    <row r="4190" spans="73:73">
      <c r="BU4190" s="18"/>
    </row>
    <row r="4191" spans="73:73">
      <c r="BU4191" s="18"/>
    </row>
    <row r="4192" spans="73:73">
      <c r="BU4192" s="18"/>
    </row>
    <row r="4193" spans="73:73">
      <c r="BU4193" s="18"/>
    </row>
    <row r="4194" spans="73:73">
      <c r="BU4194" s="18"/>
    </row>
    <row r="4195" spans="73:73">
      <c r="BU4195" s="18"/>
    </row>
    <row r="4196" spans="73:73">
      <c r="BU4196" s="18"/>
    </row>
    <row r="4197" spans="73:73">
      <c r="BU4197" s="18"/>
    </row>
    <row r="4198" spans="73:73">
      <c r="BU4198" s="18"/>
    </row>
    <row r="4199" spans="73:73">
      <c r="BU4199" s="18"/>
    </row>
    <row r="4200" spans="73:73">
      <c r="BU4200" s="18"/>
    </row>
    <row r="4201" spans="73:73">
      <c r="BU4201" s="18"/>
    </row>
    <row r="4202" spans="73:73">
      <c r="BU4202" s="18"/>
    </row>
    <row r="4203" spans="73:73">
      <c r="BU4203" s="18"/>
    </row>
    <row r="4204" spans="73:73">
      <c r="BU4204" s="18"/>
    </row>
    <row r="4205" spans="73:73">
      <c r="BU4205" s="18"/>
    </row>
    <row r="4206" spans="73:73">
      <c r="BU4206" s="18"/>
    </row>
    <row r="4207" spans="73:73">
      <c r="BU4207" s="18"/>
    </row>
    <row r="4208" spans="73:73">
      <c r="BU4208" s="18"/>
    </row>
    <row r="4209" spans="73:73">
      <c r="BU4209" s="18"/>
    </row>
    <row r="4210" spans="73:73">
      <c r="BU4210" s="18"/>
    </row>
    <row r="4211" spans="73:73">
      <c r="BU4211" s="18"/>
    </row>
    <row r="4212" spans="73:73">
      <c r="BU4212" s="18"/>
    </row>
    <row r="4213" spans="73:73">
      <c r="BU4213" s="18"/>
    </row>
    <row r="4214" spans="73:73">
      <c r="BU4214" s="18"/>
    </row>
    <row r="4215" spans="73:73">
      <c r="BU4215" s="18"/>
    </row>
    <row r="4216" spans="73:73">
      <c r="BU4216" s="18"/>
    </row>
    <row r="4217" spans="73:73">
      <c r="BU4217" s="18"/>
    </row>
    <row r="4218" spans="73:73">
      <c r="BU4218" s="18"/>
    </row>
    <row r="4219" spans="73:73">
      <c r="BU4219" s="18"/>
    </row>
    <row r="4220" spans="73:73">
      <c r="BU4220" s="18"/>
    </row>
    <row r="4221" spans="73:73">
      <c r="BU4221" s="18"/>
    </row>
    <row r="4222" spans="73:73">
      <c r="BU4222" s="18"/>
    </row>
    <row r="4223" spans="73:73">
      <c r="BU4223" s="18"/>
    </row>
    <row r="4224" spans="73:73">
      <c r="BU4224" s="18"/>
    </row>
    <row r="4225" spans="73:73">
      <c r="BU4225" s="18"/>
    </row>
    <row r="4226" spans="73:73">
      <c r="BU4226" s="18"/>
    </row>
    <row r="4227" spans="73:73">
      <c r="BU4227" s="18"/>
    </row>
    <row r="4228" spans="73:73">
      <c r="BU4228" s="18"/>
    </row>
    <row r="4229" spans="73:73">
      <c r="BU4229" s="18"/>
    </row>
    <row r="4230" spans="73:73">
      <c r="BU4230" s="18"/>
    </row>
    <row r="4231" spans="73:73">
      <c r="BU4231" s="18"/>
    </row>
    <row r="4232" spans="73:73">
      <c r="BU4232" s="18"/>
    </row>
    <row r="4233" spans="73:73">
      <c r="BU4233" s="18"/>
    </row>
    <row r="4234" spans="73:73">
      <c r="BU4234" s="18"/>
    </row>
    <row r="4235" spans="73:73">
      <c r="BU4235" s="18"/>
    </row>
    <row r="4236" spans="73:73">
      <c r="BU4236" s="18"/>
    </row>
    <row r="4237" spans="73:73">
      <c r="BU4237" s="18"/>
    </row>
    <row r="4238" spans="73:73">
      <c r="BU4238" s="18"/>
    </row>
    <row r="4239" spans="73:73">
      <c r="BU4239" s="18"/>
    </row>
    <row r="4240" spans="73:73">
      <c r="BU4240" s="18"/>
    </row>
    <row r="4241" spans="73:73">
      <c r="BU4241" s="18"/>
    </row>
    <row r="4242" spans="73:73">
      <c r="BU4242" s="18"/>
    </row>
    <row r="4243" spans="73:73">
      <c r="BU4243" s="18"/>
    </row>
    <row r="4244" spans="73:73">
      <c r="BU4244" s="18"/>
    </row>
    <row r="4245" spans="73:73">
      <c r="BU4245" s="18"/>
    </row>
    <row r="4246" spans="73:73">
      <c r="BU4246" s="18"/>
    </row>
    <row r="4247" spans="73:73">
      <c r="BU4247" s="18"/>
    </row>
    <row r="4248" spans="73:73">
      <c r="BU4248" s="18"/>
    </row>
    <row r="4249" spans="73:73">
      <c r="BU4249" s="18"/>
    </row>
    <row r="4250" spans="73:73">
      <c r="BU4250" s="18"/>
    </row>
    <row r="4251" spans="73:73">
      <c r="BU4251" s="18"/>
    </row>
    <row r="4252" spans="73:73">
      <c r="BU4252" s="18"/>
    </row>
    <row r="4253" spans="73:73">
      <c r="BU4253" s="18"/>
    </row>
    <row r="4254" spans="73:73">
      <c r="BU4254" s="18"/>
    </row>
    <row r="4255" spans="73:73">
      <c r="BU4255" s="18"/>
    </row>
    <row r="4256" spans="73:73">
      <c r="BU4256" s="18"/>
    </row>
    <row r="4257" spans="73:73">
      <c r="BU4257" s="18"/>
    </row>
    <row r="4258" spans="73:73">
      <c r="BU4258" s="18"/>
    </row>
    <row r="4259" spans="73:73">
      <c r="BU4259" s="18"/>
    </row>
    <row r="4260" spans="73:73">
      <c r="BU4260" s="18"/>
    </row>
    <row r="4261" spans="73:73">
      <c r="BU4261" s="18"/>
    </row>
    <row r="4262" spans="73:73">
      <c r="BU4262" s="18"/>
    </row>
    <row r="4263" spans="73:73">
      <c r="BU4263" s="18"/>
    </row>
    <row r="4264" spans="73:73">
      <c r="BU4264" s="18"/>
    </row>
    <row r="4265" spans="73:73">
      <c r="BU4265" s="18"/>
    </row>
    <row r="4266" spans="73:73">
      <c r="BU4266" s="18"/>
    </row>
    <row r="4267" spans="73:73">
      <c r="BU4267" s="18"/>
    </row>
    <row r="4268" spans="73:73">
      <c r="BU4268" s="18"/>
    </row>
    <row r="4269" spans="73:73">
      <c r="BU4269" s="18"/>
    </row>
    <row r="4270" spans="73:73">
      <c r="BU4270" s="18"/>
    </row>
    <row r="4271" spans="73:73">
      <c r="BU4271" s="18"/>
    </row>
    <row r="4272" spans="73:73">
      <c r="BU4272" s="18"/>
    </row>
    <row r="4273" spans="73:73">
      <c r="BU4273" s="18"/>
    </row>
    <row r="4274" spans="73:73">
      <c r="BU4274" s="18"/>
    </row>
    <row r="4275" spans="73:73">
      <c r="BU4275" s="18"/>
    </row>
    <row r="4276" spans="73:73">
      <c r="BU4276" s="18"/>
    </row>
    <row r="4277" spans="73:73">
      <c r="BU4277" s="18"/>
    </row>
    <row r="4278" spans="73:73">
      <c r="BU4278" s="18"/>
    </row>
    <row r="4279" spans="73:73">
      <c r="BU4279" s="18"/>
    </row>
    <row r="4280" spans="73:73">
      <c r="BU4280" s="18"/>
    </row>
    <row r="4281" spans="73:73">
      <c r="BU4281" s="18"/>
    </row>
    <row r="4282" spans="73:73">
      <c r="BU4282" s="18"/>
    </row>
    <row r="4283" spans="73:73">
      <c r="BU4283" s="18"/>
    </row>
    <row r="4284" spans="73:73">
      <c r="BU4284" s="18"/>
    </row>
    <row r="4285" spans="73:73">
      <c r="BU4285" s="18"/>
    </row>
    <row r="4286" spans="73:73">
      <c r="BU4286" s="18"/>
    </row>
    <row r="4287" spans="73:73">
      <c r="BU4287" s="18"/>
    </row>
    <row r="4288" spans="73:73">
      <c r="BU4288" s="18"/>
    </row>
    <row r="4289" spans="73:73">
      <c r="BU4289" s="18"/>
    </row>
    <row r="4290" spans="73:73">
      <c r="BU4290" s="18"/>
    </row>
    <row r="4291" spans="73:73">
      <c r="BU4291" s="18"/>
    </row>
    <row r="4292" spans="73:73">
      <c r="BU4292" s="18"/>
    </row>
    <row r="4293" spans="73:73">
      <c r="BU4293" s="18"/>
    </row>
    <row r="4294" spans="73:73">
      <c r="BU4294" s="18"/>
    </row>
    <row r="4295" spans="73:73">
      <c r="BU4295" s="18"/>
    </row>
    <row r="4296" spans="73:73">
      <c r="BU4296" s="18"/>
    </row>
    <row r="4297" spans="73:73">
      <c r="BU4297" s="18"/>
    </row>
    <row r="4298" spans="73:73">
      <c r="BU4298" s="18"/>
    </row>
    <row r="4299" spans="73:73">
      <c r="BU4299" s="18"/>
    </row>
    <row r="4300" spans="73:73">
      <c r="BU4300" s="18"/>
    </row>
    <row r="4301" spans="73:73">
      <c r="BU4301" s="18"/>
    </row>
    <row r="4302" spans="73:73">
      <c r="BU4302" s="18"/>
    </row>
    <row r="4303" spans="73:73">
      <c r="BU4303" s="18"/>
    </row>
    <row r="4304" spans="73:73">
      <c r="BU4304" s="18"/>
    </row>
    <row r="4305" spans="73:73">
      <c r="BU4305" s="18"/>
    </row>
    <row r="4306" spans="73:73">
      <c r="BU4306" s="18"/>
    </row>
    <row r="4307" spans="73:73">
      <c r="BU4307" s="18"/>
    </row>
    <row r="4308" spans="73:73">
      <c r="BU4308" s="18"/>
    </row>
    <row r="4309" spans="73:73">
      <c r="BU4309" s="18"/>
    </row>
    <row r="4310" spans="73:73">
      <c r="BU4310" s="18"/>
    </row>
    <row r="4311" spans="73:73">
      <c r="BU4311" s="18"/>
    </row>
    <row r="4312" spans="73:73">
      <c r="BU4312" s="18"/>
    </row>
    <row r="4313" spans="73:73">
      <c r="BU4313" s="18"/>
    </row>
    <row r="4314" spans="73:73">
      <c r="BU4314" s="18"/>
    </row>
    <row r="4315" spans="73:73">
      <c r="BU4315" s="18"/>
    </row>
    <row r="4316" spans="73:73">
      <c r="BU4316" s="18"/>
    </row>
    <row r="4317" spans="73:73">
      <c r="BU4317" s="18"/>
    </row>
    <row r="4318" spans="73:73">
      <c r="BU4318" s="18"/>
    </row>
    <row r="4319" spans="73:73">
      <c r="BU4319" s="18"/>
    </row>
    <row r="4320" spans="73:73">
      <c r="BU4320" s="18"/>
    </row>
    <row r="4321" spans="73:73">
      <c r="BU4321" s="18"/>
    </row>
    <row r="4322" spans="73:73">
      <c r="BU4322" s="18"/>
    </row>
    <row r="4323" spans="73:73">
      <c r="BU4323" s="18"/>
    </row>
    <row r="4324" spans="73:73">
      <c r="BU4324" s="18"/>
    </row>
    <row r="4325" spans="73:73">
      <c r="BU4325" s="18"/>
    </row>
    <row r="4326" spans="73:73">
      <c r="BU4326" s="18"/>
    </row>
    <row r="4327" spans="73:73">
      <c r="BU4327" s="18"/>
    </row>
    <row r="4328" spans="73:73">
      <c r="BU4328" s="18"/>
    </row>
    <row r="4329" spans="73:73">
      <c r="BU4329" s="18"/>
    </row>
    <row r="4330" spans="73:73">
      <c r="BU4330" s="18"/>
    </row>
    <row r="4331" spans="73:73">
      <c r="BU4331" s="18"/>
    </row>
    <row r="4332" spans="73:73">
      <c r="BU4332" s="18"/>
    </row>
    <row r="4333" spans="73:73">
      <c r="BU4333" s="18"/>
    </row>
    <row r="4334" spans="73:73">
      <c r="BU4334" s="18"/>
    </row>
    <row r="4335" spans="73:73">
      <c r="BU4335" s="18"/>
    </row>
    <row r="4336" spans="73:73">
      <c r="BU4336" s="18"/>
    </row>
    <row r="4337" spans="73:73">
      <c r="BU4337" s="18"/>
    </row>
    <row r="4338" spans="73:73">
      <c r="BU4338" s="18"/>
    </row>
    <row r="4339" spans="73:73">
      <c r="BU4339" s="18"/>
    </row>
    <row r="4340" spans="73:73">
      <c r="BU4340" s="18"/>
    </row>
    <row r="4341" spans="73:73">
      <c r="BU4341" s="18"/>
    </row>
    <row r="4342" spans="73:73">
      <c r="BU4342" s="18"/>
    </row>
    <row r="4343" spans="73:73">
      <c r="BU4343" s="18"/>
    </row>
    <row r="4344" spans="73:73">
      <c r="BU4344" s="18"/>
    </row>
    <row r="4345" spans="73:73">
      <c r="BU4345" s="18"/>
    </row>
    <row r="4346" spans="73:73">
      <c r="BU4346" s="18"/>
    </row>
    <row r="4347" spans="73:73">
      <c r="BU4347" s="18"/>
    </row>
    <row r="4348" spans="73:73">
      <c r="BU4348" s="18"/>
    </row>
    <row r="4349" spans="73:73">
      <c r="BU4349" s="18"/>
    </row>
    <row r="4350" spans="73:73">
      <c r="BU4350" s="18"/>
    </row>
    <row r="4351" spans="73:73">
      <c r="BU4351" s="18"/>
    </row>
    <row r="4352" spans="73:73">
      <c r="BU4352" s="18"/>
    </row>
    <row r="4353" spans="73:73">
      <c r="BU4353" s="18"/>
    </row>
    <row r="4354" spans="73:73">
      <c r="BU4354" s="18"/>
    </row>
    <row r="4355" spans="73:73">
      <c r="BU4355" s="18"/>
    </row>
    <row r="4356" spans="73:73">
      <c r="BU4356" s="18"/>
    </row>
    <row r="4357" spans="73:73">
      <c r="BU4357" s="18"/>
    </row>
    <row r="4358" spans="73:73">
      <c r="BU4358" s="18"/>
    </row>
    <row r="4359" spans="73:73">
      <c r="BU4359" s="18"/>
    </row>
    <row r="4360" spans="73:73">
      <c r="BU4360" s="18"/>
    </row>
    <row r="4361" spans="73:73">
      <c r="BU4361" s="18"/>
    </row>
    <row r="4362" spans="73:73">
      <c r="BU4362" s="18"/>
    </row>
    <row r="4363" spans="73:73">
      <c r="BU4363" s="18"/>
    </row>
    <row r="4364" spans="73:73">
      <c r="BU4364" s="18"/>
    </row>
    <row r="4365" spans="73:73">
      <c r="BU4365" s="18"/>
    </row>
    <row r="4366" spans="73:73">
      <c r="BU4366" s="18"/>
    </row>
    <row r="4367" spans="73:73">
      <c r="BU4367" s="18"/>
    </row>
    <row r="4368" spans="73:73">
      <c r="BU4368" s="18"/>
    </row>
    <row r="4369" spans="73:73">
      <c r="BU4369" s="18"/>
    </row>
    <row r="4370" spans="73:73">
      <c r="BU4370" s="18"/>
    </row>
    <row r="4371" spans="73:73">
      <c r="BU4371" s="18"/>
    </row>
    <row r="4372" spans="73:73">
      <c r="BU4372" s="18"/>
    </row>
    <row r="4373" spans="73:73">
      <c r="BU4373" s="18"/>
    </row>
    <row r="4374" spans="73:73">
      <c r="BU4374" s="18"/>
    </row>
    <row r="4375" spans="73:73">
      <c r="BU4375" s="18"/>
    </row>
    <row r="4376" spans="73:73">
      <c r="BU4376" s="18"/>
    </row>
    <row r="4377" spans="73:73">
      <c r="BU4377" s="18"/>
    </row>
    <row r="4378" spans="73:73">
      <c r="BU4378" s="18"/>
    </row>
    <row r="4379" spans="73:73">
      <c r="BU4379" s="18"/>
    </row>
    <row r="4380" spans="73:73">
      <c r="BU4380" s="18"/>
    </row>
    <row r="4381" spans="73:73">
      <c r="BU4381" s="18"/>
    </row>
    <row r="4382" spans="73:73">
      <c r="BU4382" s="18"/>
    </row>
    <row r="4383" spans="73:73">
      <c r="BU4383" s="18"/>
    </row>
    <row r="4384" spans="73:73">
      <c r="BU4384" s="18"/>
    </row>
    <row r="4385" spans="73:73">
      <c r="BU4385" s="18"/>
    </row>
    <row r="4386" spans="73:73">
      <c r="BU4386" s="18"/>
    </row>
    <row r="4387" spans="73:73">
      <c r="BU4387" s="18"/>
    </row>
    <row r="4388" spans="73:73">
      <c r="BU4388" s="18"/>
    </row>
    <row r="4389" spans="73:73">
      <c r="BU4389" s="18"/>
    </row>
    <row r="4390" spans="73:73">
      <c r="BU4390" s="18"/>
    </row>
    <row r="4391" spans="73:73">
      <c r="BU4391" s="18"/>
    </row>
    <row r="4392" spans="73:73">
      <c r="BU4392" s="18"/>
    </row>
    <row r="4393" spans="73:73">
      <c r="BU4393" s="18"/>
    </row>
    <row r="4394" spans="73:73">
      <c r="BU4394" s="18"/>
    </row>
    <row r="4395" spans="73:73">
      <c r="BU4395" s="18"/>
    </row>
    <row r="4396" spans="73:73">
      <c r="BU4396" s="18"/>
    </row>
    <row r="4397" spans="73:73">
      <c r="BU4397" s="18"/>
    </row>
    <row r="4398" spans="73:73">
      <c r="BU4398" s="18"/>
    </row>
    <row r="4399" spans="73:73">
      <c r="BU4399" s="18"/>
    </row>
    <row r="4400" spans="73:73">
      <c r="BU4400" s="18"/>
    </row>
    <row r="4401" spans="73:73">
      <c r="BU4401" s="18"/>
    </row>
    <row r="4402" spans="73:73">
      <c r="BU4402" s="18"/>
    </row>
    <row r="4403" spans="73:73">
      <c r="BU4403" s="18"/>
    </row>
    <row r="4404" spans="73:73">
      <c r="BU4404" s="18"/>
    </row>
    <row r="4405" spans="73:73">
      <c r="BU4405" s="18"/>
    </row>
    <row r="4406" spans="73:73">
      <c r="BU4406" s="18"/>
    </row>
    <row r="4407" spans="73:73">
      <c r="BU4407" s="18"/>
    </row>
    <row r="4408" spans="73:73">
      <c r="BU4408" s="18"/>
    </row>
    <row r="4409" spans="73:73">
      <c r="BU4409" s="18"/>
    </row>
    <row r="4410" spans="73:73">
      <c r="BU4410" s="18"/>
    </row>
    <row r="4411" spans="73:73">
      <c r="BU4411" s="18"/>
    </row>
    <row r="4412" spans="73:73">
      <c r="BU4412" s="18"/>
    </row>
    <row r="4413" spans="73:73">
      <c r="BU4413" s="18"/>
    </row>
    <row r="4414" spans="73:73">
      <c r="BU4414" s="18"/>
    </row>
    <row r="4415" spans="73:73">
      <c r="BU4415" s="18"/>
    </row>
    <row r="4416" spans="73:73">
      <c r="BU4416" s="18"/>
    </row>
    <row r="4417" spans="73:73">
      <c r="BU4417" s="18"/>
    </row>
    <row r="4418" spans="73:73">
      <c r="BU4418" s="18"/>
    </row>
    <row r="4419" spans="73:73">
      <c r="BU4419" s="18"/>
    </row>
    <row r="4420" spans="73:73">
      <c r="BU4420" s="18"/>
    </row>
    <row r="4421" spans="73:73">
      <c r="BU4421" s="18"/>
    </row>
    <row r="4422" spans="73:73">
      <c r="BU4422" s="18"/>
    </row>
    <row r="4423" spans="73:73">
      <c r="BU4423" s="18"/>
    </row>
    <row r="4424" spans="73:73">
      <c r="BU4424" s="18"/>
    </row>
    <row r="4425" spans="73:73">
      <c r="BU4425" s="18"/>
    </row>
    <row r="4426" spans="73:73">
      <c r="BU4426" s="18"/>
    </row>
    <row r="4427" spans="73:73">
      <c r="BU4427" s="18"/>
    </row>
    <row r="4428" spans="73:73">
      <c r="BU4428" s="18"/>
    </row>
    <row r="4429" spans="73:73">
      <c r="BU4429" s="18"/>
    </row>
    <row r="4430" spans="73:73">
      <c r="BU4430" s="18"/>
    </row>
    <row r="4431" spans="73:73">
      <c r="BU4431" s="18"/>
    </row>
    <row r="4432" spans="73:73">
      <c r="BU4432" s="18"/>
    </row>
    <row r="4433" spans="73:73">
      <c r="BU4433" s="18"/>
    </row>
    <row r="4434" spans="73:73">
      <c r="BU4434" s="18"/>
    </row>
    <row r="4435" spans="73:73">
      <c r="BU4435" s="18"/>
    </row>
    <row r="4436" spans="73:73">
      <c r="BU4436" s="18"/>
    </row>
    <row r="4437" spans="73:73">
      <c r="BU4437" s="18"/>
    </row>
    <row r="4438" spans="73:73">
      <c r="BU4438" s="18"/>
    </row>
    <row r="4439" spans="73:73">
      <c r="BU4439" s="18"/>
    </row>
    <row r="4440" spans="73:73">
      <c r="BU4440" s="18"/>
    </row>
    <row r="4441" spans="73:73">
      <c r="BU4441" s="18"/>
    </row>
    <row r="4442" spans="73:73">
      <c r="BU4442" s="18"/>
    </row>
    <row r="4443" spans="73:73">
      <c r="BU4443" s="18"/>
    </row>
    <row r="4444" spans="73:73">
      <c r="BU4444" s="18"/>
    </row>
    <row r="4445" spans="73:73">
      <c r="BU4445" s="18"/>
    </row>
    <row r="4446" spans="73:73">
      <c r="BU4446" s="18"/>
    </row>
    <row r="4447" spans="73:73">
      <c r="BU4447" s="18"/>
    </row>
    <row r="4448" spans="73:73">
      <c r="BU4448" s="18"/>
    </row>
    <row r="4449" spans="73:73">
      <c r="BU4449" s="18"/>
    </row>
    <row r="4450" spans="73:73">
      <c r="BU4450" s="18"/>
    </row>
    <row r="4451" spans="73:73">
      <c r="BU4451" s="18"/>
    </row>
    <row r="4452" spans="73:73">
      <c r="BU4452" s="18"/>
    </row>
    <row r="4453" spans="73:73">
      <c r="BU4453" s="18"/>
    </row>
    <row r="4454" spans="73:73">
      <c r="BU4454" s="18"/>
    </row>
    <row r="4455" spans="73:73">
      <c r="BU4455" s="18"/>
    </row>
    <row r="4456" spans="73:73">
      <c r="BU4456" s="18"/>
    </row>
    <row r="4457" spans="73:73">
      <c r="BU4457" s="18"/>
    </row>
    <row r="4458" spans="73:73">
      <c r="BU4458" s="18"/>
    </row>
    <row r="4459" spans="73:73">
      <c r="BU4459" s="18"/>
    </row>
    <row r="4460" spans="73:73">
      <c r="BU4460" s="18"/>
    </row>
    <row r="4461" spans="73:73">
      <c r="BU4461" s="18"/>
    </row>
    <row r="4462" spans="73:73">
      <c r="BU4462" s="18"/>
    </row>
    <row r="4463" spans="73:73">
      <c r="BU4463" s="18"/>
    </row>
    <row r="4464" spans="73:73">
      <c r="BU4464" s="18"/>
    </row>
    <row r="4465" spans="73:73">
      <c r="BU4465" s="18"/>
    </row>
    <row r="4466" spans="73:73">
      <c r="BU4466" s="18"/>
    </row>
    <row r="4467" spans="73:73">
      <c r="BU4467" s="18"/>
    </row>
    <row r="4468" spans="73:73">
      <c r="BU4468" s="18"/>
    </row>
    <row r="4469" spans="73:73">
      <c r="BU4469" s="18"/>
    </row>
    <row r="4470" spans="73:73">
      <c r="BU4470" s="18"/>
    </row>
    <row r="4471" spans="73:73">
      <c r="BU4471" s="18"/>
    </row>
    <row r="4472" spans="73:73">
      <c r="BU4472" s="18"/>
    </row>
    <row r="4473" spans="73:73">
      <c r="BU4473" s="18"/>
    </row>
    <row r="4474" spans="73:73">
      <c r="BU4474" s="18"/>
    </row>
    <row r="4475" spans="73:73">
      <c r="BU4475" s="18"/>
    </row>
    <row r="4476" spans="73:73">
      <c r="BU4476" s="18"/>
    </row>
    <row r="4477" spans="73:73">
      <c r="BU4477" s="18"/>
    </row>
    <row r="4478" spans="73:73">
      <c r="BU4478" s="18"/>
    </row>
    <row r="4479" spans="73:73">
      <c r="BU4479" s="18"/>
    </row>
    <row r="4480" spans="73:73">
      <c r="BU4480" s="18"/>
    </row>
    <row r="4481" spans="73:73">
      <c r="BU4481" s="18"/>
    </row>
    <row r="4482" spans="73:73">
      <c r="BU4482" s="18"/>
    </row>
    <row r="4483" spans="73:73">
      <c r="BU4483" s="18"/>
    </row>
    <row r="4484" spans="73:73">
      <c r="BU4484" s="18"/>
    </row>
    <row r="4485" spans="73:73">
      <c r="BU4485" s="18"/>
    </row>
    <row r="4486" spans="73:73">
      <c r="BU4486" s="18"/>
    </row>
    <row r="4487" spans="73:73">
      <c r="BU4487" s="18"/>
    </row>
    <row r="4488" spans="73:73">
      <c r="BU4488" s="18"/>
    </row>
    <row r="4489" spans="73:73">
      <c r="BU4489" s="18"/>
    </row>
    <row r="4490" spans="73:73">
      <c r="BU4490" s="18"/>
    </row>
    <row r="4491" spans="73:73">
      <c r="BU4491" s="18"/>
    </row>
    <row r="4492" spans="73:73">
      <c r="BU4492" s="18"/>
    </row>
    <row r="4493" spans="73:73">
      <c r="BU4493" s="18"/>
    </row>
    <row r="4494" spans="73:73">
      <c r="BU4494" s="18"/>
    </row>
    <row r="4495" spans="73:73">
      <c r="BU4495" s="18"/>
    </row>
    <row r="4496" spans="73:73">
      <c r="BU4496" s="18"/>
    </row>
    <row r="4497" spans="73:73">
      <c r="BU4497" s="18"/>
    </row>
    <row r="4498" spans="73:73">
      <c r="BU4498" s="18"/>
    </row>
    <row r="4499" spans="73:73">
      <c r="BU4499" s="18"/>
    </row>
    <row r="4500" spans="73:73">
      <c r="BU4500" s="18"/>
    </row>
    <row r="4501" spans="73:73">
      <c r="BU4501" s="18"/>
    </row>
    <row r="4502" spans="73:73">
      <c r="BU4502" s="18"/>
    </row>
    <row r="4503" spans="73:73">
      <c r="BU4503" s="18"/>
    </row>
    <row r="4504" spans="73:73">
      <c r="BU4504" s="18"/>
    </row>
    <row r="4505" spans="73:73">
      <c r="BU4505" s="18"/>
    </row>
    <row r="4506" spans="73:73">
      <c r="BU4506" s="18"/>
    </row>
    <row r="4507" spans="73:73">
      <c r="BU4507" s="18"/>
    </row>
    <row r="4508" spans="73:73">
      <c r="BU4508" s="18"/>
    </row>
    <row r="4509" spans="73:73">
      <c r="BU4509" s="18"/>
    </row>
    <row r="4510" spans="73:73">
      <c r="BU4510" s="18"/>
    </row>
    <row r="4511" spans="73:73">
      <c r="BU4511" s="18"/>
    </row>
    <row r="4512" spans="73:73">
      <c r="BU4512" s="18"/>
    </row>
    <row r="4513" spans="73:73">
      <c r="BU4513" s="18"/>
    </row>
    <row r="4514" spans="73:73">
      <c r="BU4514" s="18"/>
    </row>
    <row r="4515" spans="73:73">
      <c r="BU4515" s="18"/>
    </row>
    <row r="4516" spans="73:73">
      <c r="BU4516" s="18"/>
    </row>
    <row r="4517" spans="73:73">
      <c r="BU4517" s="18"/>
    </row>
    <row r="4518" spans="73:73">
      <c r="BU4518" s="18"/>
    </row>
    <row r="4519" spans="73:73">
      <c r="BU4519" s="18"/>
    </row>
    <row r="4520" spans="73:73">
      <c r="BU4520" s="18"/>
    </row>
    <row r="4521" spans="73:73">
      <c r="BU4521" s="18"/>
    </row>
    <row r="4522" spans="73:73">
      <c r="BU4522" s="18"/>
    </row>
    <row r="4523" spans="73:73">
      <c r="BU4523" s="18"/>
    </row>
    <row r="4524" spans="73:73">
      <c r="BU4524" s="18"/>
    </row>
    <row r="4525" spans="73:73">
      <c r="BU4525" s="18"/>
    </row>
    <row r="4526" spans="73:73">
      <c r="BU4526" s="18"/>
    </row>
    <row r="4527" spans="73:73">
      <c r="BU4527" s="18"/>
    </row>
    <row r="4528" spans="73:73">
      <c r="BU4528" s="18"/>
    </row>
    <row r="4529" spans="73:73">
      <c r="BU4529" s="18"/>
    </row>
    <row r="4530" spans="73:73">
      <c r="BU4530" s="18"/>
    </row>
    <row r="4531" spans="73:73">
      <c r="BU4531" s="18"/>
    </row>
    <row r="4532" spans="73:73">
      <c r="BU4532" s="18"/>
    </row>
    <row r="4533" spans="73:73">
      <c r="BU4533" s="18"/>
    </row>
    <row r="4534" spans="73:73">
      <c r="BU4534" s="18"/>
    </row>
    <row r="4535" spans="73:73">
      <c r="BU4535" s="18"/>
    </row>
    <row r="4536" spans="73:73">
      <c r="BU4536" s="18"/>
    </row>
    <row r="4537" spans="73:73">
      <c r="BU4537" s="18"/>
    </row>
    <row r="4538" spans="73:73">
      <c r="BU4538" s="18"/>
    </row>
    <row r="4539" spans="73:73">
      <c r="BU4539" s="18"/>
    </row>
    <row r="4540" spans="73:73">
      <c r="BU4540" s="18"/>
    </row>
    <row r="4541" spans="73:73">
      <c r="BU4541" s="18"/>
    </row>
    <row r="4542" spans="73:73">
      <c r="BU4542" s="18"/>
    </row>
    <row r="4543" spans="73:73">
      <c r="BU4543" s="18"/>
    </row>
    <row r="4544" spans="73:73">
      <c r="BU4544" s="18"/>
    </row>
    <row r="4545" spans="73:73">
      <c r="BU4545" s="18"/>
    </row>
    <row r="4546" spans="73:73">
      <c r="BU4546" s="18"/>
    </row>
    <row r="4547" spans="73:73">
      <c r="BU4547" s="18"/>
    </row>
    <row r="4548" spans="73:73">
      <c r="BU4548" s="18"/>
    </row>
    <row r="4549" spans="73:73">
      <c r="BU4549" s="18"/>
    </row>
    <row r="4550" spans="73:73">
      <c r="BU4550" s="18"/>
    </row>
    <row r="4551" spans="73:73">
      <c r="BU4551" s="18"/>
    </row>
    <row r="4552" spans="73:73">
      <c r="BU4552" s="18"/>
    </row>
    <row r="4553" spans="73:73">
      <c r="BU4553" s="18"/>
    </row>
    <row r="4554" spans="73:73">
      <c r="BU4554" s="18"/>
    </row>
    <row r="4555" spans="73:73">
      <c r="BU4555" s="18"/>
    </row>
    <row r="4556" spans="73:73">
      <c r="BU4556" s="18"/>
    </row>
    <row r="4557" spans="73:73">
      <c r="BU4557" s="18"/>
    </row>
    <row r="4558" spans="73:73">
      <c r="BU4558" s="18"/>
    </row>
    <row r="4559" spans="73:73">
      <c r="BU4559" s="18"/>
    </row>
    <row r="4560" spans="73:73">
      <c r="BU4560" s="18"/>
    </row>
    <row r="4561" spans="73:73">
      <c r="BU4561" s="18"/>
    </row>
    <row r="4562" spans="73:73">
      <c r="BU4562" s="18"/>
    </row>
    <row r="4563" spans="73:73">
      <c r="BU4563" s="18"/>
    </row>
    <row r="4564" spans="73:73">
      <c r="BU4564" s="18"/>
    </row>
    <row r="4565" spans="73:73">
      <c r="BU4565" s="18"/>
    </row>
    <row r="4566" spans="73:73">
      <c r="BU4566" s="18"/>
    </row>
    <row r="4567" spans="73:73">
      <c r="BU4567" s="18"/>
    </row>
    <row r="4568" spans="73:73">
      <c r="BU4568" s="18"/>
    </row>
    <row r="4569" spans="73:73">
      <c r="BU4569" s="18"/>
    </row>
    <row r="4570" spans="73:73">
      <c r="BU4570" s="18"/>
    </row>
    <row r="4571" spans="73:73">
      <c r="BU4571" s="18"/>
    </row>
    <row r="4572" spans="73:73">
      <c r="BU4572" s="18"/>
    </row>
    <row r="4573" spans="73:73">
      <c r="BU4573" s="18"/>
    </row>
    <row r="4574" spans="73:73">
      <c r="BU4574" s="18"/>
    </row>
    <row r="4575" spans="73:73">
      <c r="BU4575" s="18"/>
    </row>
    <row r="4576" spans="73:73">
      <c r="BU4576" s="18"/>
    </row>
    <row r="4577" spans="73:73">
      <c r="BU4577" s="18"/>
    </row>
    <row r="4578" spans="73:73">
      <c r="BU4578" s="18"/>
    </row>
    <row r="4579" spans="73:73">
      <c r="BU4579" s="18"/>
    </row>
    <row r="4580" spans="73:73">
      <c r="BU4580" s="18"/>
    </row>
    <row r="4581" spans="73:73">
      <c r="BU4581" s="18"/>
    </row>
    <row r="4582" spans="73:73">
      <c r="BU4582" s="18"/>
    </row>
    <row r="4583" spans="73:73">
      <c r="BU4583" s="18"/>
    </row>
    <row r="4584" spans="73:73">
      <c r="BU4584" s="18"/>
    </row>
    <row r="4585" spans="73:73">
      <c r="BU4585" s="18"/>
    </row>
    <row r="4586" spans="73:73">
      <c r="BU4586" s="18"/>
    </row>
    <row r="4587" spans="73:73">
      <c r="BU4587" s="18"/>
    </row>
    <row r="4588" spans="73:73">
      <c r="BU4588" s="18"/>
    </row>
    <row r="4589" spans="73:73">
      <c r="BU4589" s="18"/>
    </row>
    <row r="4590" spans="73:73">
      <c r="BU4590" s="18"/>
    </row>
    <row r="4591" spans="73:73">
      <c r="BU4591" s="18"/>
    </row>
    <row r="4592" spans="73:73">
      <c r="BU4592" s="18"/>
    </row>
    <row r="4593" spans="73:73">
      <c r="BU4593" s="18"/>
    </row>
    <row r="4594" spans="73:73">
      <c r="BU4594" s="18"/>
    </row>
    <row r="4595" spans="73:73">
      <c r="BU4595" s="18"/>
    </row>
    <row r="4596" spans="73:73">
      <c r="BU4596" s="18"/>
    </row>
    <row r="4597" spans="73:73">
      <c r="BU4597" s="18"/>
    </row>
    <row r="4598" spans="73:73">
      <c r="BU4598" s="18"/>
    </row>
    <row r="4599" spans="73:73">
      <c r="BU4599" s="18"/>
    </row>
    <row r="4600" spans="73:73">
      <c r="BU4600" s="18"/>
    </row>
    <row r="4601" spans="73:73">
      <c r="BU4601" s="18"/>
    </row>
    <row r="4602" spans="73:73">
      <c r="BU4602" s="18"/>
    </row>
    <row r="4603" spans="73:73">
      <c r="BU4603" s="18"/>
    </row>
    <row r="4604" spans="73:73">
      <c r="BU4604" s="18"/>
    </row>
    <row r="4605" spans="73:73">
      <c r="BU4605" s="18"/>
    </row>
    <row r="4606" spans="73:73">
      <c r="BU4606" s="18"/>
    </row>
    <row r="4607" spans="73:73">
      <c r="BU4607" s="18"/>
    </row>
    <row r="4608" spans="73:73">
      <c r="BU4608" s="18"/>
    </row>
    <row r="4609" spans="73:73">
      <c r="BU4609" s="18"/>
    </row>
    <row r="4610" spans="73:73">
      <c r="BU4610" s="18"/>
    </row>
    <row r="4611" spans="73:73">
      <c r="BU4611" s="18"/>
    </row>
    <row r="4612" spans="73:73">
      <c r="BU4612" s="18"/>
    </row>
    <row r="4613" spans="73:73">
      <c r="BU4613" s="18"/>
    </row>
    <row r="4614" spans="73:73">
      <c r="BU4614" s="18"/>
    </row>
    <row r="4615" spans="73:73">
      <c r="BU4615" s="18"/>
    </row>
    <row r="4616" spans="73:73">
      <c r="BU4616" s="18"/>
    </row>
    <row r="4617" spans="73:73">
      <c r="BU4617" s="18"/>
    </row>
    <row r="4618" spans="73:73">
      <c r="BU4618" s="18"/>
    </row>
    <row r="4619" spans="73:73">
      <c r="BU4619" s="18"/>
    </row>
    <row r="4620" spans="73:73">
      <c r="BU4620" s="18"/>
    </row>
    <row r="4621" spans="73:73">
      <c r="BU4621" s="18"/>
    </row>
    <row r="4622" spans="73:73">
      <c r="BU4622" s="18"/>
    </row>
    <row r="4623" spans="73:73">
      <c r="BU4623" s="18"/>
    </row>
    <row r="4624" spans="73:73">
      <c r="BU4624" s="18"/>
    </row>
    <row r="4625" spans="73:73">
      <c r="BU4625" s="18"/>
    </row>
    <row r="4626" spans="73:73">
      <c r="BU4626" s="18"/>
    </row>
    <row r="4627" spans="73:73">
      <c r="BU4627" s="18"/>
    </row>
    <row r="4628" spans="73:73">
      <c r="BU4628" s="18"/>
    </row>
    <row r="4629" spans="73:73">
      <c r="BU4629" s="18"/>
    </row>
    <row r="4630" spans="73:73">
      <c r="BU4630" s="18"/>
    </row>
    <row r="4631" spans="73:73">
      <c r="BU4631" s="18"/>
    </row>
    <row r="4632" spans="73:73">
      <c r="BU4632" s="18"/>
    </row>
    <row r="4633" spans="73:73">
      <c r="BU4633" s="18"/>
    </row>
    <row r="4634" spans="73:73">
      <c r="BU4634" s="18"/>
    </row>
    <row r="4635" spans="73:73">
      <c r="BU4635" s="18"/>
    </row>
    <row r="4636" spans="73:73">
      <c r="BU4636" s="18"/>
    </row>
    <row r="4637" spans="73:73">
      <c r="BU4637" s="18"/>
    </row>
    <row r="4638" spans="73:73">
      <c r="BU4638" s="18"/>
    </row>
    <row r="4639" spans="73:73">
      <c r="BU4639" s="18"/>
    </row>
    <row r="4640" spans="73:73">
      <c r="BU4640" s="18"/>
    </row>
    <row r="4641" spans="73:73">
      <c r="BU4641" s="18"/>
    </row>
    <row r="4642" spans="73:73">
      <c r="BU4642" s="18"/>
    </row>
    <row r="4643" spans="73:73">
      <c r="BU4643" s="18"/>
    </row>
    <row r="4644" spans="73:73">
      <c r="BU4644" s="18"/>
    </row>
    <row r="4645" spans="73:73">
      <c r="BU4645" s="18"/>
    </row>
    <row r="4646" spans="73:73">
      <c r="BU4646" s="18"/>
    </row>
    <row r="4647" spans="73:73">
      <c r="BU4647" s="18"/>
    </row>
    <row r="4648" spans="73:73">
      <c r="BU4648" s="18"/>
    </row>
    <row r="4649" spans="73:73">
      <c r="BU4649" s="18"/>
    </row>
    <row r="4650" spans="73:73">
      <c r="BU4650" s="18"/>
    </row>
    <row r="4651" spans="73:73">
      <c r="BU4651" s="18"/>
    </row>
    <row r="4652" spans="73:73">
      <c r="BU4652" s="18"/>
    </row>
    <row r="4653" spans="73:73">
      <c r="BU4653" s="18"/>
    </row>
    <row r="4654" spans="73:73">
      <c r="BU4654" s="18"/>
    </row>
    <row r="4655" spans="73:73">
      <c r="BU4655" s="18"/>
    </row>
    <row r="4656" spans="73:73">
      <c r="BU4656" s="18"/>
    </row>
    <row r="4657" spans="73:73">
      <c r="BU4657" s="18"/>
    </row>
    <row r="4658" spans="73:73">
      <c r="BU4658" s="18"/>
    </row>
    <row r="4659" spans="73:73">
      <c r="BU4659" s="18"/>
    </row>
    <row r="4660" spans="73:73">
      <c r="BU4660" s="18"/>
    </row>
    <row r="4661" spans="73:73">
      <c r="BU4661" s="18"/>
    </row>
    <row r="4662" spans="73:73">
      <c r="BU4662" s="18"/>
    </row>
    <row r="4663" spans="73:73">
      <c r="BU4663" s="18"/>
    </row>
    <row r="4664" spans="73:73">
      <c r="BU4664" s="18"/>
    </row>
    <row r="4665" spans="73:73">
      <c r="BU4665" s="18"/>
    </row>
    <row r="4666" spans="73:73">
      <c r="BU4666" s="18"/>
    </row>
    <row r="4667" spans="73:73">
      <c r="BU4667" s="18"/>
    </row>
    <row r="4668" spans="73:73">
      <c r="BU4668" s="18"/>
    </row>
    <row r="4669" spans="73:73">
      <c r="BU4669" s="18"/>
    </row>
    <row r="4670" spans="73:73">
      <c r="BU4670" s="18"/>
    </row>
    <row r="4671" spans="73:73">
      <c r="BU4671" s="18"/>
    </row>
    <row r="4672" spans="73:73">
      <c r="BU4672" s="18"/>
    </row>
    <row r="4673" spans="73:73">
      <c r="BU4673" s="18"/>
    </row>
    <row r="4674" spans="73:73">
      <c r="BU4674" s="18"/>
    </row>
    <row r="4675" spans="73:73">
      <c r="BU4675" s="18"/>
    </row>
    <row r="4676" spans="73:73">
      <c r="BU4676" s="18"/>
    </row>
    <row r="4677" spans="73:73">
      <c r="BU4677" s="18"/>
    </row>
    <row r="4678" spans="73:73">
      <c r="BU4678" s="18"/>
    </row>
    <row r="4679" spans="73:73">
      <c r="BU4679" s="18"/>
    </row>
    <row r="4680" spans="73:73">
      <c r="BU4680" s="18"/>
    </row>
    <row r="4681" spans="73:73">
      <c r="BU4681" s="18"/>
    </row>
    <row r="4682" spans="73:73">
      <c r="BU4682" s="18"/>
    </row>
    <row r="4683" spans="73:73">
      <c r="BU4683" s="18"/>
    </row>
    <row r="4684" spans="73:73">
      <c r="BU4684" s="18"/>
    </row>
    <row r="4685" spans="73:73">
      <c r="BU4685" s="18"/>
    </row>
    <row r="4686" spans="73:73">
      <c r="BU4686" s="18"/>
    </row>
    <row r="4687" spans="73:73">
      <c r="BU4687" s="18"/>
    </row>
    <row r="4688" spans="73:73">
      <c r="BU4688" s="18"/>
    </row>
    <row r="4689" spans="73:73">
      <c r="BU4689" s="18"/>
    </row>
    <row r="4690" spans="73:73">
      <c r="BU4690" s="18"/>
    </row>
    <row r="4691" spans="73:73">
      <c r="BU4691" s="18"/>
    </row>
    <row r="4692" spans="73:73">
      <c r="BU4692" s="18"/>
    </row>
    <row r="4693" spans="73:73">
      <c r="BU4693" s="18"/>
    </row>
    <row r="4694" spans="73:73">
      <c r="BU4694" s="18"/>
    </row>
    <row r="4695" spans="73:73">
      <c r="BU4695" s="18"/>
    </row>
    <row r="4696" spans="73:73">
      <c r="BU4696" s="18"/>
    </row>
    <row r="4697" spans="73:73">
      <c r="BU4697" s="18"/>
    </row>
    <row r="4698" spans="73:73">
      <c r="BU4698" s="18"/>
    </row>
    <row r="4699" spans="73:73">
      <c r="BU4699" s="18"/>
    </row>
    <row r="4700" spans="73:73">
      <c r="BU4700" s="18"/>
    </row>
    <row r="4701" spans="73:73">
      <c r="BU4701" s="18"/>
    </row>
    <row r="4702" spans="73:73">
      <c r="BU4702" s="18"/>
    </row>
    <row r="4703" spans="73:73">
      <c r="BU4703" s="18"/>
    </row>
    <row r="4704" spans="73:73">
      <c r="BU4704" s="18"/>
    </row>
    <row r="4705" spans="73:73">
      <c r="BU4705" s="18"/>
    </row>
    <row r="4706" spans="73:73">
      <c r="BU4706" s="18"/>
    </row>
    <row r="4707" spans="73:73">
      <c r="BU4707" s="18"/>
    </row>
    <row r="4708" spans="73:73">
      <c r="BU4708" s="18"/>
    </row>
    <row r="4709" spans="73:73">
      <c r="BU4709" s="18"/>
    </row>
    <row r="4710" spans="73:73">
      <c r="BU4710" s="18"/>
    </row>
    <row r="4711" spans="73:73">
      <c r="BU4711" s="18"/>
    </row>
    <row r="4712" spans="73:73">
      <c r="BU4712" s="18"/>
    </row>
    <row r="4713" spans="73:73">
      <c r="BU4713" s="18"/>
    </row>
    <row r="4714" spans="73:73">
      <c r="BU4714" s="18"/>
    </row>
    <row r="4715" spans="73:73">
      <c r="BU4715" s="18"/>
    </row>
    <row r="4716" spans="73:73">
      <c r="BU4716" s="18"/>
    </row>
    <row r="4717" spans="73:73">
      <c r="BU4717" s="18"/>
    </row>
    <row r="4718" spans="73:73">
      <c r="BU4718" s="18"/>
    </row>
    <row r="4719" spans="73:73">
      <c r="BU4719" s="18"/>
    </row>
    <row r="4720" spans="73:73">
      <c r="BU4720" s="18"/>
    </row>
    <row r="4721" spans="73:73">
      <c r="BU4721" s="18"/>
    </row>
    <row r="4722" spans="73:73">
      <c r="BU4722" s="18"/>
    </row>
    <row r="4723" spans="73:73">
      <c r="BU4723" s="18"/>
    </row>
    <row r="4724" spans="73:73">
      <c r="BU4724" s="18"/>
    </row>
    <row r="4725" spans="73:73">
      <c r="BU4725" s="18"/>
    </row>
    <row r="4726" spans="73:73">
      <c r="BU4726" s="18"/>
    </row>
    <row r="4727" spans="73:73">
      <c r="BU4727" s="18"/>
    </row>
    <row r="4728" spans="73:73">
      <c r="BU4728" s="18"/>
    </row>
    <row r="4729" spans="73:73">
      <c r="BU4729" s="18"/>
    </row>
    <row r="4730" spans="73:73">
      <c r="BU4730" s="18"/>
    </row>
    <row r="4731" spans="73:73">
      <c r="BU4731" s="18"/>
    </row>
    <row r="4732" spans="73:73">
      <c r="BU4732" s="18"/>
    </row>
    <row r="4733" spans="73:73">
      <c r="BU4733" s="18"/>
    </row>
    <row r="4734" spans="73:73">
      <c r="BU4734" s="18"/>
    </row>
    <row r="4735" spans="73:73">
      <c r="BU4735" s="18"/>
    </row>
    <row r="4736" spans="73:73">
      <c r="BU4736" s="18"/>
    </row>
    <row r="4737" spans="73:73">
      <c r="BU4737" s="18"/>
    </row>
    <row r="4738" spans="73:73">
      <c r="BU4738" s="18"/>
    </row>
    <row r="4739" spans="73:73">
      <c r="BU4739" s="18"/>
    </row>
    <row r="4740" spans="73:73">
      <c r="BU4740" s="18"/>
    </row>
    <row r="4741" spans="73:73">
      <c r="BU4741" s="18"/>
    </row>
    <row r="4742" spans="73:73">
      <c r="BU4742" s="18"/>
    </row>
    <row r="4743" spans="73:73">
      <c r="BU4743" s="18"/>
    </row>
    <row r="4744" spans="73:73">
      <c r="BU4744" s="18"/>
    </row>
    <row r="4745" spans="73:73">
      <c r="BU4745" s="18"/>
    </row>
    <row r="4746" spans="73:73">
      <c r="BU4746" s="18"/>
    </row>
    <row r="4747" spans="73:73">
      <c r="BU4747" s="18"/>
    </row>
    <row r="4748" spans="73:73">
      <c r="BU4748" s="18"/>
    </row>
    <row r="4749" spans="73:73">
      <c r="BU4749" s="18"/>
    </row>
    <row r="4750" spans="73:73">
      <c r="BU4750" s="18"/>
    </row>
    <row r="4751" spans="73:73">
      <c r="BU4751" s="18"/>
    </row>
    <row r="4752" spans="73:73">
      <c r="BU4752" s="18"/>
    </row>
    <row r="4753" spans="73:73">
      <c r="BU4753" s="18"/>
    </row>
    <row r="4754" spans="73:73">
      <c r="BU4754" s="18"/>
    </row>
    <row r="4755" spans="73:73">
      <c r="BU4755" s="18"/>
    </row>
    <row r="4756" spans="73:73">
      <c r="BU4756" s="18"/>
    </row>
    <row r="4757" spans="73:73">
      <c r="BU4757" s="18"/>
    </row>
    <row r="4758" spans="73:73">
      <c r="BU4758" s="18"/>
    </row>
    <row r="4759" spans="73:73">
      <c r="BU4759" s="18"/>
    </row>
    <row r="4760" spans="73:73">
      <c r="BU4760" s="18"/>
    </row>
    <row r="4761" spans="73:73">
      <c r="BU4761" s="18"/>
    </row>
    <row r="4762" spans="73:73">
      <c r="BU4762" s="18"/>
    </row>
    <row r="4763" spans="73:73">
      <c r="BU4763" s="18"/>
    </row>
    <row r="4764" spans="73:73">
      <c r="BU4764" s="18"/>
    </row>
    <row r="4765" spans="73:73">
      <c r="BU4765" s="18"/>
    </row>
    <row r="4766" spans="73:73">
      <c r="BU4766" s="18"/>
    </row>
    <row r="4767" spans="73:73">
      <c r="BU4767" s="18"/>
    </row>
    <row r="4768" spans="73:73">
      <c r="BU4768" s="18"/>
    </row>
    <row r="4769" spans="73:73">
      <c r="BU4769" s="18"/>
    </row>
    <row r="4770" spans="73:73">
      <c r="BU4770" s="18"/>
    </row>
    <row r="4771" spans="73:73">
      <c r="BU4771" s="18"/>
    </row>
    <row r="4772" spans="73:73">
      <c r="BU4772" s="18"/>
    </row>
    <row r="4773" spans="73:73">
      <c r="BU4773" s="18"/>
    </row>
    <row r="4774" spans="73:73">
      <c r="BU4774" s="18"/>
    </row>
    <row r="4775" spans="73:73">
      <c r="BU4775" s="18"/>
    </row>
    <row r="4776" spans="73:73">
      <c r="BU4776" s="18"/>
    </row>
    <row r="4777" spans="73:73">
      <c r="BU4777" s="18"/>
    </row>
    <row r="4778" spans="73:73">
      <c r="BU4778" s="18"/>
    </row>
    <row r="4779" spans="73:73">
      <c r="BU4779" s="18"/>
    </row>
    <row r="4780" spans="73:73">
      <c r="BU4780" s="18"/>
    </row>
    <row r="4781" spans="73:73">
      <c r="BU4781" s="18"/>
    </row>
    <row r="4782" spans="73:73">
      <c r="BU4782" s="18"/>
    </row>
    <row r="4783" spans="73:73">
      <c r="BU4783" s="18"/>
    </row>
    <row r="4784" spans="73:73">
      <c r="BU4784" s="18"/>
    </row>
    <row r="4785" spans="73:73">
      <c r="BU4785" s="18"/>
    </row>
    <row r="4786" spans="73:73">
      <c r="BU4786" s="18"/>
    </row>
    <row r="4787" spans="73:73">
      <c r="BU4787" s="18"/>
    </row>
    <row r="4788" spans="73:73">
      <c r="BU4788" s="18"/>
    </row>
    <row r="4789" spans="73:73">
      <c r="BU4789" s="18"/>
    </row>
    <row r="4790" spans="73:73">
      <c r="BU4790" s="18"/>
    </row>
    <row r="4791" spans="73:73">
      <c r="BU4791" s="18"/>
    </row>
    <row r="4792" spans="73:73">
      <c r="BU4792" s="18"/>
    </row>
    <row r="4793" spans="73:73">
      <c r="BU4793" s="18"/>
    </row>
    <row r="4794" spans="73:73">
      <c r="BU4794" s="18"/>
    </row>
    <row r="4795" spans="73:73">
      <c r="BU4795" s="18"/>
    </row>
    <row r="4796" spans="73:73">
      <c r="BU4796" s="18"/>
    </row>
    <row r="4797" spans="73:73">
      <c r="BU4797" s="18"/>
    </row>
    <row r="4798" spans="73:73">
      <c r="BU4798" s="18"/>
    </row>
    <row r="4799" spans="73:73">
      <c r="BU4799" s="18"/>
    </row>
    <row r="4800" spans="73:73">
      <c r="BU4800" s="18"/>
    </row>
    <row r="4801" spans="73:73">
      <c r="BU4801" s="18"/>
    </row>
    <row r="4802" spans="73:73">
      <c r="BU4802" s="18"/>
    </row>
    <row r="4803" spans="73:73">
      <c r="BU4803" s="18"/>
    </row>
    <row r="4804" spans="73:73">
      <c r="BU4804" s="18"/>
    </row>
    <row r="4805" spans="73:73">
      <c r="BU4805" s="18"/>
    </row>
    <row r="4806" spans="73:73">
      <c r="BU4806" s="18"/>
    </row>
    <row r="4807" spans="73:73">
      <c r="BU4807" s="18"/>
    </row>
    <row r="4808" spans="73:73">
      <c r="BU4808" s="18"/>
    </row>
    <row r="4809" spans="73:73">
      <c r="BU4809" s="18"/>
    </row>
    <row r="4810" spans="73:73">
      <c r="BU4810" s="18"/>
    </row>
    <row r="4811" spans="73:73">
      <c r="BU4811" s="18"/>
    </row>
    <row r="4812" spans="73:73">
      <c r="BU4812" s="18"/>
    </row>
    <row r="4813" spans="73:73">
      <c r="BU4813" s="18"/>
    </row>
    <row r="4814" spans="73:73">
      <c r="BU4814" s="18"/>
    </row>
    <row r="4815" spans="73:73">
      <c r="BU4815" s="18"/>
    </row>
    <row r="4816" spans="73:73">
      <c r="BU4816" s="18"/>
    </row>
    <row r="4817" spans="73:73">
      <c r="BU4817" s="18"/>
    </row>
    <row r="4818" spans="73:73">
      <c r="BU4818" s="18"/>
    </row>
    <row r="4819" spans="73:73">
      <c r="BU4819" s="18"/>
    </row>
    <row r="4820" spans="73:73">
      <c r="BU4820" s="18"/>
    </row>
    <row r="4821" spans="73:73">
      <c r="BU4821" s="18"/>
    </row>
    <row r="4822" spans="73:73">
      <c r="BU4822" s="18"/>
    </row>
    <row r="4823" spans="73:73">
      <c r="BU4823" s="18"/>
    </row>
    <row r="4824" spans="73:73">
      <c r="BU4824" s="18"/>
    </row>
    <row r="4825" spans="73:73">
      <c r="BU4825" s="18"/>
    </row>
    <row r="4826" spans="73:73">
      <c r="BU4826" s="18"/>
    </row>
    <row r="4827" spans="73:73">
      <c r="BU4827" s="18"/>
    </row>
    <row r="4828" spans="73:73">
      <c r="BU4828" s="18"/>
    </row>
    <row r="4829" spans="73:73">
      <c r="BU4829" s="18"/>
    </row>
    <row r="4830" spans="73:73">
      <c r="BU4830" s="18"/>
    </row>
    <row r="4831" spans="73:73">
      <c r="BU4831" s="18"/>
    </row>
    <row r="4832" spans="73:73">
      <c r="BU4832" s="18"/>
    </row>
    <row r="4833" spans="73:73">
      <c r="BU4833" s="18"/>
    </row>
    <row r="4834" spans="73:73">
      <c r="BU4834" s="18"/>
    </row>
    <row r="4835" spans="73:73">
      <c r="BU4835" s="18"/>
    </row>
    <row r="4836" spans="73:73">
      <c r="BU4836" s="18"/>
    </row>
    <row r="4837" spans="73:73">
      <c r="BU4837" s="18"/>
    </row>
    <row r="4838" spans="73:73">
      <c r="BU4838" s="18"/>
    </row>
    <row r="4839" spans="73:73">
      <c r="BU4839" s="18"/>
    </row>
    <row r="4840" spans="73:73">
      <c r="BU4840" s="18"/>
    </row>
    <row r="4841" spans="73:73">
      <c r="BU4841" s="18"/>
    </row>
    <row r="4842" spans="73:73">
      <c r="BU4842" s="18"/>
    </row>
    <row r="4843" spans="73:73">
      <c r="BU4843" s="18"/>
    </row>
    <row r="4844" spans="73:73">
      <c r="BU4844" s="18"/>
    </row>
    <row r="4845" spans="73:73">
      <c r="BU4845" s="18"/>
    </row>
    <row r="4846" spans="73:73">
      <c r="BU4846" s="18"/>
    </row>
    <row r="4847" spans="73:73">
      <c r="BU4847" s="18"/>
    </row>
    <row r="4848" spans="73:73">
      <c r="BU4848" s="18"/>
    </row>
    <row r="4849" spans="73:73">
      <c r="BU4849" s="18"/>
    </row>
    <row r="4850" spans="73:73">
      <c r="BU4850" s="18"/>
    </row>
    <row r="4851" spans="73:73">
      <c r="BU4851" s="18"/>
    </row>
    <row r="4852" spans="73:73">
      <c r="BU4852" s="18"/>
    </row>
    <row r="4853" spans="73:73">
      <c r="BU4853" s="18"/>
    </row>
    <row r="4854" spans="73:73">
      <c r="BU4854" s="18"/>
    </row>
    <row r="4855" spans="73:73">
      <c r="BU4855" s="18"/>
    </row>
    <row r="4856" spans="73:73">
      <c r="BU4856" s="18"/>
    </row>
    <row r="4857" spans="73:73">
      <c r="BU4857" s="18"/>
    </row>
    <row r="4858" spans="73:73">
      <c r="BU4858" s="18"/>
    </row>
    <row r="4859" spans="73:73">
      <c r="BU4859" s="18"/>
    </row>
    <row r="4860" spans="73:73">
      <c r="BU4860" s="18"/>
    </row>
    <row r="4861" spans="73:73">
      <c r="BU4861" s="18"/>
    </row>
    <row r="4862" spans="73:73">
      <c r="BU4862" s="18"/>
    </row>
    <row r="4863" spans="73:73">
      <c r="BU4863" s="18"/>
    </row>
    <row r="4864" spans="73:73">
      <c r="BU4864" s="18"/>
    </row>
    <row r="4865" spans="73:73">
      <c r="BU4865" s="18"/>
    </row>
    <row r="4866" spans="73:73">
      <c r="BU4866" s="18"/>
    </row>
    <row r="4867" spans="73:73">
      <c r="BU4867" s="18"/>
    </row>
    <row r="4868" spans="73:73">
      <c r="BU4868" s="18"/>
    </row>
    <row r="4869" spans="73:73">
      <c r="BU4869" s="18"/>
    </row>
    <row r="4870" spans="73:73">
      <c r="BU4870" s="18"/>
    </row>
    <row r="4871" spans="73:73">
      <c r="BU4871" s="18"/>
    </row>
    <row r="4872" spans="73:73">
      <c r="BU4872" s="18"/>
    </row>
    <row r="4873" spans="73:73">
      <c r="BU4873" s="18"/>
    </row>
    <row r="4874" spans="73:73">
      <c r="BU4874" s="18"/>
    </row>
    <row r="4875" spans="73:73">
      <c r="BU4875" s="18"/>
    </row>
    <row r="4876" spans="73:73">
      <c r="BU4876" s="18"/>
    </row>
    <row r="4877" spans="73:73">
      <c r="BU4877" s="18"/>
    </row>
    <row r="4878" spans="73:73">
      <c r="BU4878" s="18"/>
    </row>
    <row r="4879" spans="73:73">
      <c r="BU4879" s="18"/>
    </row>
    <row r="4880" spans="73:73">
      <c r="BU4880" s="18"/>
    </row>
    <row r="4881" spans="73:73">
      <c r="BU4881" s="18"/>
    </row>
    <row r="4882" spans="73:73">
      <c r="BU4882" s="18"/>
    </row>
    <row r="4883" spans="73:73">
      <c r="BU4883" s="18"/>
    </row>
    <row r="4884" spans="73:73">
      <c r="BU4884" s="18"/>
    </row>
    <row r="4885" spans="73:73">
      <c r="BU4885" s="18"/>
    </row>
    <row r="4886" spans="73:73">
      <c r="BU4886" s="18"/>
    </row>
    <row r="4887" spans="73:73">
      <c r="BU4887" s="18"/>
    </row>
    <row r="4888" spans="73:73">
      <c r="BU4888" s="18"/>
    </row>
    <row r="4889" spans="73:73">
      <c r="BU4889" s="18"/>
    </row>
    <row r="4890" spans="73:73">
      <c r="BU4890" s="18"/>
    </row>
    <row r="4891" spans="73:73">
      <c r="BU4891" s="18"/>
    </row>
    <row r="4892" spans="73:73">
      <c r="BU4892" s="18"/>
    </row>
    <row r="4893" spans="73:73">
      <c r="BU4893" s="18"/>
    </row>
    <row r="4894" spans="73:73">
      <c r="BU4894" s="18"/>
    </row>
    <row r="4895" spans="73:73">
      <c r="BU4895" s="18"/>
    </row>
    <row r="4896" spans="73:73">
      <c r="BU4896" s="18"/>
    </row>
    <row r="4897" spans="73:73">
      <c r="BU4897" s="18"/>
    </row>
    <row r="4898" spans="73:73">
      <c r="BU4898" s="18"/>
    </row>
    <row r="4899" spans="73:73">
      <c r="BU4899" s="18"/>
    </row>
    <row r="4900" spans="73:73">
      <c r="BU4900" s="18"/>
    </row>
    <row r="4901" spans="73:73">
      <c r="BU4901" s="18"/>
    </row>
    <row r="4902" spans="73:73">
      <c r="BU4902" s="18"/>
    </row>
    <row r="4903" spans="73:73">
      <c r="BU4903" s="18"/>
    </row>
    <row r="4904" spans="73:73">
      <c r="BU4904" s="18"/>
    </row>
    <row r="4905" spans="73:73">
      <c r="BU4905" s="18"/>
    </row>
    <row r="4906" spans="73:73">
      <c r="BU4906" s="18"/>
    </row>
    <row r="4907" spans="73:73">
      <c r="BU4907" s="18"/>
    </row>
    <row r="4908" spans="73:73">
      <c r="BU4908" s="18"/>
    </row>
    <row r="4909" spans="73:73">
      <c r="BU4909" s="18"/>
    </row>
    <row r="4910" spans="73:73">
      <c r="BU4910" s="18"/>
    </row>
    <row r="4911" spans="73:73">
      <c r="BU4911" s="18"/>
    </row>
    <row r="4912" spans="73:73">
      <c r="BU4912" s="18"/>
    </row>
    <row r="4913" spans="73:73">
      <c r="BU4913" s="18"/>
    </row>
    <row r="4914" spans="73:73">
      <c r="BU4914" s="18"/>
    </row>
    <row r="4915" spans="73:73">
      <c r="BU4915" s="18"/>
    </row>
    <row r="4916" spans="73:73">
      <c r="BU4916" s="18"/>
    </row>
    <row r="4917" spans="73:73">
      <c r="BU4917" s="18"/>
    </row>
    <row r="4918" spans="73:73">
      <c r="BU4918" s="18"/>
    </row>
    <row r="4919" spans="73:73">
      <c r="BU4919" s="18"/>
    </row>
    <row r="4920" spans="73:73">
      <c r="BU4920" s="18"/>
    </row>
    <row r="4921" spans="73:73">
      <c r="BU4921" s="18"/>
    </row>
    <row r="4922" spans="73:73">
      <c r="BU4922" s="18"/>
    </row>
    <row r="4923" spans="73:73">
      <c r="BU4923" s="18"/>
    </row>
    <row r="4924" spans="73:73">
      <c r="BU4924" s="18"/>
    </row>
    <row r="4925" spans="73:73">
      <c r="BU4925" s="18"/>
    </row>
    <row r="4926" spans="73:73">
      <c r="BU4926" s="18"/>
    </row>
    <row r="4927" spans="73:73">
      <c r="BU4927" s="18"/>
    </row>
    <row r="4928" spans="73:73">
      <c r="BU4928" s="18"/>
    </row>
    <row r="4929" spans="73:73">
      <c r="BU4929" s="18"/>
    </row>
    <row r="4930" spans="73:73">
      <c r="BU4930" s="18"/>
    </row>
    <row r="4931" spans="73:73">
      <c r="BU4931" s="18"/>
    </row>
    <row r="4932" spans="73:73">
      <c r="BU4932" s="18"/>
    </row>
    <row r="4933" spans="73:73">
      <c r="BU4933" s="18"/>
    </row>
    <row r="4934" spans="73:73">
      <c r="BU4934" s="18"/>
    </row>
    <row r="4935" spans="73:73">
      <c r="BU4935" s="18"/>
    </row>
    <row r="4936" spans="73:73">
      <c r="BU4936" s="18"/>
    </row>
    <row r="4937" spans="73:73">
      <c r="BU4937" s="18"/>
    </row>
    <row r="4938" spans="73:73">
      <c r="BU4938" s="18"/>
    </row>
    <row r="4939" spans="73:73">
      <c r="BU4939" s="18"/>
    </row>
    <row r="4940" spans="73:73">
      <c r="BU4940" s="18"/>
    </row>
    <row r="4941" spans="73:73">
      <c r="BU4941" s="18"/>
    </row>
    <row r="4942" spans="73:73">
      <c r="BU4942" s="18"/>
    </row>
    <row r="4943" spans="73:73">
      <c r="BU4943" s="18"/>
    </row>
    <row r="4944" spans="73:73">
      <c r="BU4944" s="18"/>
    </row>
    <row r="4945" spans="73:73">
      <c r="BU4945" s="18"/>
    </row>
    <row r="4946" spans="73:73">
      <c r="BU4946" s="18"/>
    </row>
    <row r="4947" spans="73:73">
      <c r="BU4947" s="18"/>
    </row>
    <row r="4948" spans="73:73">
      <c r="BU4948" s="18"/>
    </row>
    <row r="4949" spans="73:73">
      <c r="BU4949" s="18"/>
    </row>
    <row r="4950" spans="73:73">
      <c r="BU4950" s="18"/>
    </row>
    <row r="4951" spans="73:73">
      <c r="BU4951" s="18"/>
    </row>
    <row r="4952" spans="73:73">
      <c r="BU4952" s="18"/>
    </row>
    <row r="4953" spans="73:73">
      <c r="BU4953" s="18"/>
    </row>
    <row r="4954" spans="73:73">
      <c r="BU4954" s="18"/>
    </row>
    <row r="4955" spans="73:73">
      <c r="BU4955" s="18"/>
    </row>
    <row r="4956" spans="73:73">
      <c r="BU4956" s="18"/>
    </row>
    <row r="4957" spans="73:73">
      <c r="BU4957" s="18"/>
    </row>
    <row r="4958" spans="73:73">
      <c r="BU4958" s="18"/>
    </row>
    <row r="4959" spans="73:73">
      <c r="BU4959" s="18"/>
    </row>
    <row r="4960" spans="73:73">
      <c r="BU4960" s="18"/>
    </row>
    <row r="4961" spans="73:73">
      <c r="BU4961" s="18"/>
    </row>
    <row r="4962" spans="73:73">
      <c r="BU4962" s="18"/>
    </row>
    <row r="4963" spans="73:73">
      <c r="BU4963" s="18"/>
    </row>
    <row r="4964" spans="73:73">
      <c r="BU4964" s="18"/>
    </row>
    <row r="4965" spans="73:73">
      <c r="BU4965" s="18"/>
    </row>
    <row r="4966" spans="73:73">
      <c r="BU4966" s="18"/>
    </row>
    <row r="4967" spans="73:73">
      <c r="BU4967" s="18"/>
    </row>
    <row r="4968" spans="73:73">
      <c r="BU4968" s="18"/>
    </row>
    <row r="4969" spans="73:73">
      <c r="BU4969" s="18"/>
    </row>
    <row r="4970" spans="73:73">
      <c r="BU4970" s="18"/>
    </row>
    <row r="4971" spans="73:73">
      <c r="BU4971" s="18"/>
    </row>
    <row r="4972" spans="73:73">
      <c r="BU4972" s="18"/>
    </row>
    <row r="4973" spans="73:73">
      <c r="BU4973" s="18"/>
    </row>
    <row r="4974" spans="73:73">
      <c r="BU4974" s="18"/>
    </row>
    <row r="4975" spans="73:73">
      <c r="BU4975" s="18"/>
    </row>
    <row r="4976" spans="73:73">
      <c r="BU4976" s="18"/>
    </row>
    <row r="4977" spans="73:73">
      <c r="BU4977" s="18"/>
    </row>
    <row r="4978" spans="73:73">
      <c r="BU4978" s="18"/>
    </row>
    <row r="4979" spans="73:73">
      <c r="BU4979" s="18"/>
    </row>
    <row r="4980" spans="73:73">
      <c r="BU4980" s="18"/>
    </row>
    <row r="4981" spans="73:73">
      <c r="BU4981" s="18"/>
    </row>
    <row r="4982" spans="73:73">
      <c r="BU4982" s="18"/>
    </row>
    <row r="4983" spans="73:73">
      <c r="BU4983" s="18"/>
    </row>
    <row r="4984" spans="73:73">
      <c r="BU4984" s="18"/>
    </row>
    <row r="4985" spans="73:73">
      <c r="BU4985" s="18"/>
    </row>
    <row r="4986" spans="73:73">
      <c r="BU4986" s="18"/>
    </row>
    <row r="4987" spans="73:73">
      <c r="BU4987" s="18"/>
    </row>
    <row r="4988" spans="73:73">
      <c r="BU4988" s="18"/>
    </row>
    <row r="4989" spans="73:73">
      <c r="BU4989" s="18"/>
    </row>
    <row r="4990" spans="73:73">
      <c r="BU4990" s="18"/>
    </row>
    <row r="4991" spans="73:73">
      <c r="BU4991" s="18"/>
    </row>
    <row r="4992" spans="73:73">
      <c r="BU4992" s="18"/>
    </row>
    <row r="4993" spans="73:73">
      <c r="BU4993" s="18"/>
    </row>
    <row r="4994" spans="73:73">
      <c r="BU4994" s="18"/>
    </row>
    <row r="4995" spans="73:73">
      <c r="BU4995" s="18"/>
    </row>
    <row r="4996" spans="73:73">
      <c r="BU4996" s="18"/>
    </row>
    <row r="4997" spans="73:73">
      <c r="BU4997" s="18"/>
    </row>
    <row r="4998" spans="73:73">
      <c r="BU4998" s="18"/>
    </row>
    <row r="4999" spans="73:73">
      <c r="BU4999" s="18"/>
    </row>
    <row r="5000" spans="73:73">
      <c r="BU5000" s="18"/>
    </row>
    <row r="5001" spans="73:73">
      <c r="BU5001" s="18"/>
    </row>
    <row r="5002" spans="73:73">
      <c r="BU5002" s="18"/>
    </row>
    <row r="5003" spans="73:73">
      <c r="BU5003" s="18"/>
    </row>
    <row r="5004" spans="73:73">
      <c r="BU5004" s="18"/>
    </row>
    <row r="5005" spans="73:73">
      <c r="BU5005" s="18"/>
    </row>
    <row r="5006" spans="73:73">
      <c r="BU5006" s="18"/>
    </row>
    <row r="5007" spans="73:73">
      <c r="BU5007" s="18"/>
    </row>
    <row r="5008" spans="73:73">
      <c r="BU5008" s="18"/>
    </row>
    <row r="5009" spans="73:73">
      <c r="BU5009" s="18"/>
    </row>
    <row r="5010" spans="73:73">
      <c r="BU5010" s="18"/>
    </row>
    <row r="5011" spans="73:73">
      <c r="BU5011" s="18"/>
    </row>
    <row r="5012" spans="73:73">
      <c r="BU5012" s="18"/>
    </row>
    <row r="5013" spans="73:73">
      <c r="BU5013" s="18"/>
    </row>
    <row r="5014" spans="73:73">
      <c r="BU5014" s="18"/>
    </row>
    <row r="5015" spans="73:73">
      <c r="BU5015" s="18"/>
    </row>
    <row r="5016" spans="73:73">
      <c r="BU5016" s="18"/>
    </row>
    <row r="5017" spans="73:73">
      <c r="BU5017" s="18"/>
    </row>
    <row r="5018" spans="73:73">
      <c r="BU5018" s="18"/>
    </row>
    <row r="5019" spans="73:73">
      <c r="BU5019" s="18"/>
    </row>
    <row r="5020" spans="73:73">
      <c r="BU5020" s="18"/>
    </row>
    <row r="5021" spans="73:73">
      <c r="BU5021" s="18"/>
    </row>
    <row r="5022" spans="73:73">
      <c r="BU5022" s="18"/>
    </row>
    <row r="5023" spans="73:73">
      <c r="BU5023" s="18"/>
    </row>
    <row r="5024" spans="73:73">
      <c r="BU5024" s="18"/>
    </row>
    <row r="5025" spans="73:73">
      <c r="BU5025" s="18"/>
    </row>
    <row r="5026" spans="73:73">
      <c r="BU5026" s="18"/>
    </row>
    <row r="5027" spans="73:73">
      <c r="BU5027" s="18"/>
    </row>
    <row r="5028" spans="73:73">
      <c r="BU5028" s="18"/>
    </row>
    <row r="5029" spans="73:73">
      <c r="BU5029" s="18"/>
    </row>
    <row r="5030" spans="73:73">
      <c r="BU5030" s="18"/>
    </row>
    <row r="5031" spans="73:73">
      <c r="BU5031" s="18"/>
    </row>
    <row r="5032" spans="73:73">
      <c r="BU5032" s="18"/>
    </row>
    <row r="5033" spans="73:73">
      <c r="BU5033" s="18"/>
    </row>
    <row r="5034" spans="73:73">
      <c r="BU5034" s="18"/>
    </row>
    <row r="5035" spans="73:73">
      <c r="BU5035" s="18"/>
    </row>
    <row r="5036" spans="73:73">
      <c r="BU5036" s="18"/>
    </row>
    <row r="5037" spans="73:73">
      <c r="BU5037" s="18"/>
    </row>
    <row r="5038" spans="73:73">
      <c r="BU5038" s="18"/>
    </row>
    <row r="5039" spans="73:73">
      <c r="BU5039" s="18"/>
    </row>
    <row r="5040" spans="73:73">
      <c r="BU5040" s="18"/>
    </row>
    <row r="5041" spans="73:73">
      <c r="BU5041" s="18"/>
    </row>
    <row r="5042" spans="73:73">
      <c r="BU5042" s="18"/>
    </row>
    <row r="5043" spans="73:73">
      <c r="BU5043" s="18"/>
    </row>
    <row r="5044" spans="73:73">
      <c r="BU5044" s="18"/>
    </row>
    <row r="5045" spans="73:73">
      <c r="BU5045" s="18"/>
    </row>
    <row r="5046" spans="73:73">
      <c r="BU5046" s="18"/>
    </row>
    <row r="5047" spans="73:73">
      <c r="BU5047" s="18"/>
    </row>
    <row r="5048" spans="73:73">
      <c r="BU5048" s="18"/>
    </row>
    <row r="5049" spans="73:73">
      <c r="BU5049" s="18"/>
    </row>
    <row r="5050" spans="73:73">
      <c r="BU5050" s="18"/>
    </row>
    <row r="5051" spans="73:73">
      <c r="BU5051" s="18"/>
    </row>
    <row r="5052" spans="73:73">
      <c r="BU5052" s="18"/>
    </row>
    <row r="5053" spans="73:73">
      <c r="BU5053" s="18"/>
    </row>
    <row r="5054" spans="73:73">
      <c r="BU5054" s="18"/>
    </row>
    <row r="5055" spans="73:73">
      <c r="BU5055" s="18"/>
    </row>
    <row r="5056" spans="73:73">
      <c r="BU5056" s="18"/>
    </row>
    <row r="5057" spans="73:73">
      <c r="BU5057" s="18"/>
    </row>
    <row r="5058" spans="73:73">
      <c r="BU5058" s="18"/>
    </row>
    <row r="5059" spans="73:73">
      <c r="BU5059" s="18"/>
    </row>
    <row r="5060" spans="73:73">
      <c r="BU5060" s="18"/>
    </row>
    <row r="5061" spans="73:73">
      <c r="BU5061" s="18"/>
    </row>
    <row r="5062" spans="73:73">
      <c r="BU5062" s="18"/>
    </row>
    <row r="5063" spans="73:73">
      <c r="BU5063" s="18"/>
    </row>
    <row r="5064" spans="73:73">
      <c r="BU5064" s="18"/>
    </row>
    <row r="5065" spans="73:73">
      <c r="BU5065" s="18"/>
    </row>
    <row r="5066" spans="73:73">
      <c r="BU5066" s="18"/>
    </row>
    <row r="5067" spans="73:73">
      <c r="BU5067" s="18"/>
    </row>
    <row r="5068" spans="73:73">
      <c r="BU5068" s="18"/>
    </row>
    <row r="5069" spans="73:73">
      <c r="BU5069" s="18"/>
    </row>
    <row r="5070" spans="73:73">
      <c r="BU5070" s="18"/>
    </row>
    <row r="5071" spans="73:73">
      <c r="BU5071" s="18"/>
    </row>
    <row r="5072" spans="73:73">
      <c r="BU5072" s="18"/>
    </row>
    <row r="5073" spans="73:73">
      <c r="BU5073" s="18"/>
    </row>
    <row r="5074" spans="73:73">
      <c r="BU5074" s="18"/>
    </row>
    <row r="5075" spans="73:73">
      <c r="BU5075" s="18"/>
    </row>
    <row r="5076" spans="73:73">
      <c r="BU5076" s="18"/>
    </row>
    <row r="5077" spans="73:73">
      <c r="BU5077" s="18"/>
    </row>
    <row r="5078" spans="73:73">
      <c r="BU5078" s="18"/>
    </row>
    <row r="5079" spans="73:73">
      <c r="BU5079" s="18"/>
    </row>
    <row r="5080" spans="73:73">
      <c r="BU5080" s="18"/>
    </row>
    <row r="5081" spans="73:73">
      <c r="BU5081" s="18"/>
    </row>
    <row r="5082" spans="73:73">
      <c r="BU5082" s="18"/>
    </row>
    <row r="5083" spans="73:73">
      <c r="BU5083" s="18"/>
    </row>
    <row r="5084" spans="73:73">
      <c r="BU5084" s="18"/>
    </row>
    <row r="5085" spans="73:73">
      <c r="BU5085" s="18"/>
    </row>
    <row r="5086" spans="73:73">
      <c r="BU5086" s="18"/>
    </row>
    <row r="5087" spans="73:73">
      <c r="BU5087" s="18"/>
    </row>
    <row r="5088" spans="73:73">
      <c r="BU5088" s="18"/>
    </row>
    <row r="5089" spans="73:73">
      <c r="BU5089" s="18"/>
    </row>
    <row r="5090" spans="73:73">
      <c r="BU5090" s="18"/>
    </row>
    <row r="5091" spans="73:73">
      <c r="BU5091" s="18"/>
    </row>
    <row r="5092" spans="73:73">
      <c r="BU5092" s="18"/>
    </row>
    <row r="5093" spans="73:73">
      <c r="BU5093" s="18"/>
    </row>
    <row r="5094" spans="73:73">
      <c r="BU5094" s="18"/>
    </row>
    <row r="5095" spans="73:73">
      <c r="BU5095" s="18"/>
    </row>
    <row r="5096" spans="73:73">
      <c r="BU5096" s="18"/>
    </row>
    <row r="5097" spans="73:73">
      <c r="BU5097" s="18"/>
    </row>
    <row r="5098" spans="73:73">
      <c r="BU5098" s="18"/>
    </row>
    <row r="5099" spans="73:73">
      <c r="BU5099" s="18"/>
    </row>
    <row r="5100" spans="73:73">
      <c r="BU5100" s="18"/>
    </row>
    <row r="5101" spans="73:73">
      <c r="BU5101" s="18"/>
    </row>
    <row r="5102" spans="73:73">
      <c r="BU5102" s="18"/>
    </row>
    <row r="5103" spans="73:73">
      <c r="BU5103" s="18"/>
    </row>
    <row r="5104" spans="73:73">
      <c r="BU5104" s="18"/>
    </row>
    <row r="5105" spans="73:73">
      <c r="BU5105" s="18"/>
    </row>
    <row r="5106" spans="73:73">
      <c r="BU5106" s="18"/>
    </row>
    <row r="5107" spans="73:73">
      <c r="BU5107" s="18"/>
    </row>
    <row r="5108" spans="73:73">
      <c r="BU5108" s="18"/>
    </row>
    <row r="5109" spans="73:73">
      <c r="BU5109" s="18"/>
    </row>
    <row r="5110" spans="73:73">
      <c r="BU5110" s="18"/>
    </row>
    <row r="5111" spans="73:73">
      <c r="BU5111" s="18"/>
    </row>
    <row r="5112" spans="73:73">
      <c r="BU5112" s="18"/>
    </row>
    <row r="5113" spans="73:73">
      <c r="BU5113" s="18"/>
    </row>
    <row r="5114" spans="73:73">
      <c r="BU5114" s="18"/>
    </row>
    <row r="5115" spans="73:73">
      <c r="BU5115" s="18"/>
    </row>
    <row r="5116" spans="73:73">
      <c r="BU5116" s="18"/>
    </row>
    <row r="5117" spans="73:73">
      <c r="BU5117" s="18"/>
    </row>
    <row r="5118" spans="73:73">
      <c r="BU5118" s="18"/>
    </row>
    <row r="5119" spans="73:73">
      <c r="BU5119" s="18"/>
    </row>
    <row r="5120" spans="73:73">
      <c r="BU5120" s="18"/>
    </row>
    <row r="5121" spans="73:73">
      <c r="BU5121" s="18"/>
    </row>
    <row r="5122" spans="73:73">
      <c r="BU5122" s="18"/>
    </row>
    <row r="5123" spans="73:73">
      <c r="BU5123" s="18"/>
    </row>
    <row r="5124" spans="73:73">
      <c r="BU5124" s="18"/>
    </row>
    <row r="5125" spans="73:73">
      <c r="BU5125" s="18"/>
    </row>
    <row r="5126" spans="73:73">
      <c r="BU5126" s="18"/>
    </row>
    <row r="5127" spans="73:73">
      <c r="BU5127" s="18"/>
    </row>
    <row r="5128" spans="73:73">
      <c r="BU5128" s="18"/>
    </row>
    <row r="5129" spans="73:73">
      <c r="BU5129" s="18"/>
    </row>
    <row r="5130" spans="73:73">
      <c r="BU5130" s="18"/>
    </row>
    <row r="5131" spans="73:73">
      <c r="BU5131" s="18"/>
    </row>
    <row r="5132" spans="73:73">
      <c r="BU5132" s="18"/>
    </row>
    <row r="5133" spans="73:73">
      <c r="BU5133" s="18"/>
    </row>
    <row r="5134" spans="73:73">
      <c r="BU5134" s="18"/>
    </row>
    <row r="5135" spans="73:73">
      <c r="BU5135" s="18"/>
    </row>
    <row r="5136" spans="73:73">
      <c r="BU5136" s="18"/>
    </row>
    <row r="5137" spans="73:73">
      <c r="BU5137" s="18"/>
    </row>
    <row r="5138" spans="73:73">
      <c r="BU5138" s="18"/>
    </row>
    <row r="5139" spans="73:73">
      <c r="BU5139" s="18"/>
    </row>
    <row r="5140" spans="73:73">
      <c r="BU5140" s="18"/>
    </row>
    <row r="5141" spans="73:73">
      <c r="BU5141" s="18"/>
    </row>
    <row r="5142" spans="73:73">
      <c r="BU5142" s="18"/>
    </row>
    <row r="5143" spans="73:73">
      <c r="BU5143" s="18"/>
    </row>
    <row r="5144" spans="73:73">
      <c r="BU5144" s="18"/>
    </row>
    <row r="5145" spans="73:73">
      <c r="BU5145" s="18"/>
    </row>
    <row r="5146" spans="73:73">
      <c r="BU5146" s="18"/>
    </row>
    <row r="5147" spans="73:73">
      <c r="BU5147" s="18"/>
    </row>
    <row r="5148" spans="73:73">
      <c r="BU5148" s="18"/>
    </row>
    <row r="5149" spans="73:73">
      <c r="BU5149" s="18"/>
    </row>
    <row r="5150" spans="73:73">
      <c r="BU5150" s="18"/>
    </row>
    <row r="5151" spans="73:73">
      <c r="BU5151" s="18"/>
    </row>
    <row r="5152" spans="73:73">
      <c r="BU5152" s="18"/>
    </row>
    <row r="5153" spans="73:73">
      <c r="BU5153" s="18"/>
    </row>
    <row r="5154" spans="73:73">
      <c r="BU5154" s="18"/>
    </row>
    <row r="5155" spans="73:73">
      <c r="BU5155" s="18"/>
    </row>
    <row r="5156" spans="73:73">
      <c r="BU5156" s="18"/>
    </row>
    <row r="5157" spans="73:73">
      <c r="BU5157" s="18"/>
    </row>
    <row r="5158" spans="73:73">
      <c r="BU5158" s="18"/>
    </row>
    <row r="5159" spans="73:73">
      <c r="BU5159" s="18"/>
    </row>
    <row r="5160" spans="73:73">
      <c r="BU5160" s="18"/>
    </row>
    <row r="5161" spans="73:73">
      <c r="BU5161" s="18"/>
    </row>
    <row r="5162" spans="73:73">
      <c r="BU5162" s="18"/>
    </row>
    <row r="5163" spans="73:73">
      <c r="BU5163" s="18"/>
    </row>
    <row r="5164" spans="73:73">
      <c r="BU5164" s="18"/>
    </row>
    <row r="5165" spans="73:73">
      <c r="BU5165" s="18"/>
    </row>
    <row r="5166" spans="73:73">
      <c r="BU5166" s="18"/>
    </row>
    <row r="5167" spans="73:73">
      <c r="BU5167" s="18"/>
    </row>
    <row r="5168" spans="73:73">
      <c r="BU5168" s="18"/>
    </row>
    <row r="5169" spans="73:73">
      <c r="BU5169" s="18"/>
    </row>
    <row r="5170" spans="73:73">
      <c r="BU5170" s="18"/>
    </row>
    <row r="5171" spans="73:73">
      <c r="BU5171" s="18"/>
    </row>
    <row r="5172" spans="73:73">
      <c r="BU5172" s="18"/>
    </row>
    <row r="5173" spans="73:73">
      <c r="BU5173" s="18"/>
    </row>
    <row r="5174" spans="73:73">
      <c r="BU5174" s="18"/>
    </row>
    <row r="5175" spans="73:73">
      <c r="BU5175" s="18"/>
    </row>
    <row r="5176" spans="73:73">
      <c r="BU5176" s="18"/>
    </row>
    <row r="5177" spans="73:73">
      <c r="BU5177" s="18"/>
    </row>
    <row r="5178" spans="73:73">
      <c r="BU5178" s="18"/>
    </row>
    <row r="5179" spans="73:73">
      <c r="BU5179" s="18"/>
    </row>
    <row r="5180" spans="73:73">
      <c r="BU5180" s="18"/>
    </row>
    <row r="5181" spans="73:73">
      <c r="BU5181" s="18"/>
    </row>
    <row r="5182" spans="73:73">
      <c r="BU5182" s="18"/>
    </row>
    <row r="5183" spans="73:73">
      <c r="BU5183" s="18"/>
    </row>
    <row r="5184" spans="73:73">
      <c r="BU5184" s="18"/>
    </row>
    <row r="5185" spans="73:73">
      <c r="BU5185" s="18"/>
    </row>
    <row r="5186" spans="73:73">
      <c r="BU5186" s="18"/>
    </row>
    <row r="5187" spans="73:73">
      <c r="BU5187" s="18"/>
    </row>
    <row r="5188" spans="73:73">
      <c r="BU5188" s="18"/>
    </row>
    <row r="5189" spans="73:73">
      <c r="BU5189" s="18"/>
    </row>
    <row r="5190" spans="73:73">
      <c r="BU5190" s="18"/>
    </row>
    <row r="5191" spans="73:73">
      <c r="BU5191" s="18"/>
    </row>
    <row r="5192" spans="73:73">
      <c r="BU5192" s="18"/>
    </row>
    <row r="5193" spans="73:73">
      <c r="BU5193" s="18"/>
    </row>
    <row r="5194" spans="73:73">
      <c r="BU5194" s="18"/>
    </row>
    <row r="5195" spans="73:73">
      <c r="BU5195" s="18"/>
    </row>
    <row r="5196" spans="73:73">
      <c r="BU5196" s="18"/>
    </row>
    <row r="5197" spans="73:73">
      <c r="BU5197" s="18"/>
    </row>
    <row r="5198" spans="73:73">
      <c r="BU5198" s="18"/>
    </row>
    <row r="5199" spans="73:73">
      <c r="BU5199" s="18"/>
    </row>
    <row r="5200" spans="73:73">
      <c r="BU5200" s="18"/>
    </row>
    <row r="5201" spans="73:73">
      <c r="BU5201" s="18"/>
    </row>
    <row r="5202" spans="73:73">
      <c r="BU5202" s="18"/>
    </row>
    <row r="5203" spans="73:73">
      <c r="BU5203" s="18"/>
    </row>
    <row r="5204" spans="73:73">
      <c r="BU5204" s="18"/>
    </row>
    <row r="5205" spans="73:73">
      <c r="BU5205" s="18"/>
    </row>
    <row r="5206" spans="73:73">
      <c r="BU5206" s="18"/>
    </row>
    <row r="5207" spans="73:73">
      <c r="BU5207" s="18"/>
    </row>
    <row r="5208" spans="73:73">
      <c r="BU5208" s="18"/>
    </row>
    <row r="5209" spans="73:73">
      <c r="BU5209" s="18"/>
    </row>
    <row r="5210" spans="73:73">
      <c r="BU5210" s="18"/>
    </row>
    <row r="5211" spans="73:73">
      <c r="BU5211" s="18"/>
    </row>
    <row r="5212" spans="73:73">
      <c r="BU5212" s="18"/>
    </row>
    <row r="5213" spans="73:73">
      <c r="BU5213" s="18"/>
    </row>
    <row r="5214" spans="73:73">
      <c r="BU5214" s="18"/>
    </row>
    <row r="5215" spans="73:73">
      <c r="BU5215" s="18"/>
    </row>
    <row r="5216" spans="73:73">
      <c r="BU5216" s="18"/>
    </row>
    <row r="5217" spans="73:73">
      <c r="BU5217" s="18"/>
    </row>
    <row r="5218" spans="73:73">
      <c r="BU5218" s="18"/>
    </row>
    <row r="5219" spans="73:73">
      <c r="BU5219" s="18"/>
    </row>
    <row r="5220" spans="73:73">
      <c r="BU5220" s="18"/>
    </row>
    <row r="5221" spans="73:73">
      <c r="BU5221" s="18"/>
    </row>
    <row r="5222" spans="73:73">
      <c r="BU5222" s="18"/>
    </row>
    <row r="5223" spans="73:73">
      <c r="BU5223" s="18"/>
    </row>
    <row r="5224" spans="73:73">
      <c r="BU5224" s="18"/>
    </row>
    <row r="5225" spans="73:73">
      <c r="BU5225" s="18"/>
    </row>
    <row r="5226" spans="73:73">
      <c r="BU5226" s="18"/>
    </row>
    <row r="5227" spans="73:73">
      <c r="BU5227" s="18"/>
    </row>
    <row r="5228" spans="73:73">
      <c r="BU5228" s="18"/>
    </row>
    <row r="5229" spans="73:73">
      <c r="BU5229" s="18"/>
    </row>
    <row r="5230" spans="73:73">
      <c r="BU5230" s="18"/>
    </row>
    <row r="5231" spans="73:73">
      <c r="BU5231" s="18"/>
    </row>
    <row r="5232" spans="73:73">
      <c r="BU5232" s="18"/>
    </row>
    <row r="5233" spans="73:73">
      <c r="BU5233" s="18"/>
    </row>
    <row r="5234" spans="73:73">
      <c r="BU5234" s="18"/>
    </row>
    <row r="5235" spans="73:73">
      <c r="BU5235" s="18"/>
    </row>
    <row r="5236" spans="73:73">
      <c r="BU5236" s="18"/>
    </row>
    <row r="5237" spans="73:73">
      <c r="BU5237" s="18"/>
    </row>
    <row r="5238" spans="73:73">
      <c r="BU5238" s="18"/>
    </row>
    <row r="5239" spans="73:73">
      <c r="BU5239" s="18"/>
    </row>
    <row r="5240" spans="73:73">
      <c r="BU5240" s="18"/>
    </row>
    <row r="5241" spans="73:73">
      <c r="BU5241" s="18"/>
    </row>
    <row r="5242" spans="73:73">
      <c r="BU5242" s="18"/>
    </row>
    <row r="5243" spans="73:73">
      <c r="BU5243" s="18"/>
    </row>
    <row r="5244" spans="73:73">
      <c r="BU5244" s="18"/>
    </row>
    <row r="5245" spans="73:73">
      <c r="BU5245" s="18"/>
    </row>
    <row r="5246" spans="73:73">
      <c r="BU5246" s="18"/>
    </row>
    <row r="5247" spans="73:73">
      <c r="BU5247" s="18"/>
    </row>
    <row r="5248" spans="73:73">
      <c r="BU5248" s="18"/>
    </row>
    <row r="5249" spans="73:73">
      <c r="BU5249" s="18"/>
    </row>
    <row r="5250" spans="73:73">
      <c r="BU5250" s="18"/>
    </row>
    <row r="5251" spans="73:73">
      <c r="BU5251" s="18"/>
    </row>
    <row r="5252" spans="73:73">
      <c r="BU5252" s="18"/>
    </row>
    <row r="5253" spans="73:73">
      <c r="BU5253" s="18"/>
    </row>
    <row r="5254" spans="73:73">
      <c r="BU5254" s="18"/>
    </row>
    <row r="5255" spans="73:73">
      <c r="BU5255" s="18"/>
    </row>
    <row r="5256" spans="73:73">
      <c r="BU5256" s="18"/>
    </row>
    <row r="5257" spans="73:73">
      <c r="BU5257" s="18"/>
    </row>
    <row r="5258" spans="73:73">
      <c r="BU5258" s="18"/>
    </row>
    <row r="5259" spans="73:73">
      <c r="BU5259" s="18"/>
    </row>
    <row r="5260" spans="73:73">
      <c r="BU5260" s="18"/>
    </row>
    <row r="5261" spans="73:73">
      <c r="BU5261" s="18"/>
    </row>
    <row r="5262" spans="73:73">
      <c r="BU5262" s="18"/>
    </row>
    <row r="5263" spans="73:73">
      <c r="BU5263" s="18"/>
    </row>
    <row r="5264" spans="73:73">
      <c r="BU5264" s="18"/>
    </row>
    <row r="5265" spans="73:73">
      <c r="BU5265" s="18"/>
    </row>
    <row r="5266" spans="73:73">
      <c r="BU5266" s="18"/>
    </row>
    <row r="5267" spans="73:73">
      <c r="BU5267" s="18"/>
    </row>
    <row r="5268" spans="73:73">
      <c r="BU5268" s="18"/>
    </row>
    <row r="5269" spans="73:73">
      <c r="BU5269" s="18"/>
    </row>
    <row r="5270" spans="73:73">
      <c r="BU5270" s="18"/>
    </row>
    <row r="5271" spans="73:73">
      <c r="BU5271" s="18"/>
    </row>
    <row r="5272" spans="73:73">
      <c r="BU5272" s="18"/>
    </row>
    <row r="5273" spans="73:73">
      <c r="BU5273" s="18"/>
    </row>
    <row r="5274" spans="73:73">
      <c r="BU5274" s="18"/>
    </row>
    <row r="5275" spans="73:73">
      <c r="BU5275" s="18"/>
    </row>
    <row r="5276" spans="73:73">
      <c r="BU5276" s="18"/>
    </row>
    <row r="5277" spans="73:73">
      <c r="BU5277" s="18"/>
    </row>
    <row r="5278" spans="73:73">
      <c r="BU5278" s="18"/>
    </row>
    <row r="5279" spans="73:73">
      <c r="BU5279" s="18"/>
    </row>
    <row r="5280" spans="73:73">
      <c r="BU5280" s="18"/>
    </row>
    <row r="5281" spans="73:73">
      <c r="BU5281" s="18"/>
    </row>
    <row r="5282" spans="73:73">
      <c r="BU5282" s="18"/>
    </row>
    <row r="5283" spans="73:73">
      <c r="BU5283" s="18"/>
    </row>
    <row r="5284" spans="73:73">
      <c r="BU5284" s="18"/>
    </row>
    <row r="5285" spans="73:73">
      <c r="BU5285" s="18"/>
    </row>
    <row r="5286" spans="73:73">
      <c r="BU5286" s="18"/>
    </row>
    <row r="5287" spans="73:73">
      <c r="BU5287" s="18"/>
    </row>
    <row r="5288" spans="73:73">
      <c r="BU5288" s="18"/>
    </row>
    <row r="5289" spans="73:73">
      <c r="BU5289" s="18"/>
    </row>
    <row r="5290" spans="73:73">
      <c r="BU5290" s="18"/>
    </row>
    <row r="5291" spans="73:73">
      <c r="BU5291" s="18"/>
    </row>
    <row r="5292" spans="73:73">
      <c r="BU5292" s="18"/>
    </row>
    <row r="5293" spans="73:73">
      <c r="BU5293" s="18"/>
    </row>
    <row r="5294" spans="73:73">
      <c r="BU5294" s="18"/>
    </row>
    <row r="5295" spans="73:73">
      <c r="BU5295" s="18"/>
    </row>
    <row r="5296" spans="73:73">
      <c r="BU5296" s="18"/>
    </row>
    <row r="5297" spans="73:73">
      <c r="BU5297" s="18"/>
    </row>
    <row r="5298" spans="73:73">
      <c r="BU5298" s="18"/>
    </row>
    <row r="5299" spans="73:73">
      <c r="BU5299" s="18"/>
    </row>
    <row r="5300" spans="73:73">
      <c r="BU5300" s="18"/>
    </row>
    <row r="5301" spans="73:73">
      <c r="BU5301" s="18"/>
    </row>
    <row r="5302" spans="73:73">
      <c r="BU5302" s="18"/>
    </row>
    <row r="5303" spans="73:73">
      <c r="BU5303" s="18"/>
    </row>
    <row r="5304" spans="73:73">
      <c r="BU5304" s="18"/>
    </row>
    <row r="5305" spans="73:73">
      <c r="BU5305" s="18"/>
    </row>
    <row r="5306" spans="73:73">
      <c r="BU5306" s="18"/>
    </row>
    <row r="5307" spans="73:73">
      <c r="BU5307" s="18"/>
    </row>
    <row r="5308" spans="73:73">
      <c r="BU5308" s="18"/>
    </row>
    <row r="5309" spans="73:73">
      <c r="BU5309" s="18"/>
    </row>
    <row r="5310" spans="73:73">
      <c r="BU5310" s="18"/>
    </row>
    <row r="5311" spans="73:73">
      <c r="BU5311" s="18"/>
    </row>
    <row r="5312" spans="73:73">
      <c r="BU5312" s="18"/>
    </row>
    <row r="5313" spans="73:73">
      <c r="BU5313" s="18"/>
    </row>
    <row r="5314" spans="73:73">
      <c r="BU5314" s="18"/>
    </row>
    <row r="5315" spans="73:73">
      <c r="BU5315" s="18"/>
    </row>
    <row r="5316" spans="73:73">
      <c r="BU5316" s="18"/>
    </row>
    <row r="5317" spans="73:73">
      <c r="BU5317" s="18"/>
    </row>
    <row r="5318" spans="73:73">
      <c r="BU5318" s="18"/>
    </row>
    <row r="5319" spans="73:73">
      <c r="BU5319" s="18"/>
    </row>
    <row r="5320" spans="73:73">
      <c r="BU5320" s="18"/>
    </row>
    <row r="5321" spans="73:73">
      <c r="BU5321" s="18"/>
    </row>
    <row r="5322" spans="73:73">
      <c r="BU5322" s="18"/>
    </row>
    <row r="5323" spans="73:73">
      <c r="BU5323" s="18"/>
    </row>
    <row r="5324" spans="73:73">
      <c r="BU5324" s="18"/>
    </row>
    <row r="5325" spans="73:73">
      <c r="BU5325" s="18"/>
    </row>
    <row r="5326" spans="73:73">
      <c r="BU5326" s="18"/>
    </row>
    <row r="5327" spans="73:73">
      <c r="BU5327" s="18"/>
    </row>
    <row r="5328" spans="73:73">
      <c r="BU5328" s="18"/>
    </row>
    <row r="5329" spans="73:73">
      <c r="BU5329" s="18"/>
    </row>
    <row r="5330" spans="73:73">
      <c r="BU5330" s="18"/>
    </row>
    <row r="5331" spans="73:73">
      <c r="BU5331" s="18"/>
    </row>
    <row r="5332" spans="73:73">
      <c r="BU5332" s="18"/>
    </row>
    <row r="5333" spans="73:73">
      <c r="BU5333" s="18"/>
    </row>
    <row r="5334" spans="73:73">
      <c r="BU5334" s="18"/>
    </row>
    <row r="5335" spans="73:73">
      <c r="BU5335" s="18"/>
    </row>
    <row r="5336" spans="73:73">
      <c r="BU5336" s="18"/>
    </row>
    <row r="5337" spans="73:73">
      <c r="BU5337" s="18"/>
    </row>
    <row r="5338" spans="73:73">
      <c r="BU5338" s="18"/>
    </row>
    <row r="5339" spans="73:73">
      <c r="BU5339" s="18"/>
    </row>
    <row r="5340" spans="73:73">
      <c r="BU5340" s="18"/>
    </row>
    <row r="5341" spans="73:73">
      <c r="BU5341" s="18"/>
    </row>
    <row r="5342" spans="73:73">
      <c r="BU5342" s="18"/>
    </row>
    <row r="5343" spans="73:73">
      <c r="BU5343" s="18"/>
    </row>
    <row r="5344" spans="73:73">
      <c r="BU5344" s="18"/>
    </row>
    <row r="5345" spans="73:73">
      <c r="BU5345" s="18"/>
    </row>
    <row r="5346" spans="73:73">
      <c r="BU5346" s="18"/>
    </row>
    <row r="5347" spans="73:73">
      <c r="BU5347" s="18"/>
    </row>
    <row r="5348" spans="73:73">
      <c r="BU5348" s="18"/>
    </row>
    <row r="5349" spans="73:73">
      <c r="BU5349" s="18"/>
    </row>
    <row r="5350" spans="73:73">
      <c r="BU5350" s="18"/>
    </row>
    <row r="5351" spans="73:73">
      <c r="BU5351" s="18"/>
    </row>
    <row r="5352" spans="73:73">
      <c r="BU5352" s="18"/>
    </row>
    <row r="5353" spans="73:73">
      <c r="BU5353" s="18"/>
    </row>
    <row r="5354" spans="73:73">
      <c r="BU5354" s="18"/>
    </row>
    <row r="5355" spans="73:73">
      <c r="BU5355" s="18"/>
    </row>
    <row r="5356" spans="73:73">
      <c r="BU5356" s="18"/>
    </row>
    <row r="5357" spans="73:73">
      <c r="BU5357" s="18"/>
    </row>
    <row r="5358" spans="73:73">
      <c r="BU5358" s="18"/>
    </row>
    <row r="5359" spans="73:73">
      <c r="BU5359" s="18"/>
    </row>
    <row r="5360" spans="73:73">
      <c r="BU5360" s="18"/>
    </row>
    <row r="5361" spans="73:73">
      <c r="BU5361" s="18"/>
    </row>
    <row r="5362" spans="73:73">
      <c r="BU5362" s="18"/>
    </row>
    <row r="5363" spans="73:73">
      <c r="BU5363" s="18"/>
    </row>
    <row r="5364" spans="73:73">
      <c r="BU5364" s="18"/>
    </row>
    <row r="5365" spans="73:73">
      <c r="BU5365" s="18"/>
    </row>
    <row r="5366" spans="73:73">
      <c r="BU5366" s="18"/>
    </row>
    <row r="5367" spans="73:73">
      <c r="BU5367" s="18"/>
    </row>
    <row r="5368" spans="73:73">
      <c r="BU5368" s="18"/>
    </row>
    <row r="5369" spans="73:73">
      <c r="BU5369" s="18"/>
    </row>
    <row r="5370" spans="73:73">
      <c r="BU5370" s="18"/>
    </row>
    <row r="5371" spans="73:73">
      <c r="BU5371" s="18"/>
    </row>
    <row r="5372" spans="73:73">
      <c r="BU5372" s="18"/>
    </row>
    <row r="5373" spans="73:73">
      <c r="BU5373" s="18"/>
    </row>
    <row r="5374" spans="73:73">
      <c r="BU5374" s="18"/>
    </row>
    <row r="5375" spans="73:73">
      <c r="BU5375" s="18"/>
    </row>
    <row r="5376" spans="73:73">
      <c r="BU5376" s="18"/>
    </row>
    <row r="5377" spans="73:73">
      <c r="BU5377" s="18"/>
    </row>
    <row r="5378" spans="73:73">
      <c r="BU5378" s="18"/>
    </row>
    <row r="5379" spans="73:73">
      <c r="BU5379" s="18"/>
    </row>
    <row r="5380" spans="73:73">
      <c r="BU5380" s="18"/>
    </row>
    <row r="5381" spans="73:73">
      <c r="BU5381" s="18"/>
    </row>
    <row r="5382" spans="73:73">
      <c r="BU5382" s="18"/>
    </row>
    <row r="5383" spans="73:73">
      <c r="BU5383" s="18"/>
    </row>
    <row r="5384" spans="73:73">
      <c r="BU5384" s="18"/>
    </row>
    <row r="5385" spans="73:73">
      <c r="BU5385" s="18"/>
    </row>
    <row r="5386" spans="73:73">
      <c r="BU5386" s="18"/>
    </row>
    <row r="5387" spans="73:73">
      <c r="BU5387" s="18"/>
    </row>
    <row r="5388" spans="73:73">
      <c r="BU5388" s="18"/>
    </row>
    <row r="5389" spans="73:73">
      <c r="BU5389" s="18"/>
    </row>
    <row r="5390" spans="73:73">
      <c r="BU5390" s="18"/>
    </row>
    <row r="5391" spans="73:73">
      <c r="BU5391" s="18"/>
    </row>
    <row r="5392" spans="73:73">
      <c r="BU5392" s="18"/>
    </row>
    <row r="5393" spans="73:73">
      <c r="BU5393" s="18"/>
    </row>
    <row r="5394" spans="73:73">
      <c r="BU5394" s="18"/>
    </row>
    <row r="5395" spans="73:73">
      <c r="BU5395" s="18"/>
    </row>
    <row r="5396" spans="73:73">
      <c r="BU5396" s="18"/>
    </row>
    <row r="5397" spans="73:73">
      <c r="BU5397" s="18"/>
    </row>
    <row r="5398" spans="73:73">
      <c r="BU5398" s="18"/>
    </row>
    <row r="5399" spans="73:73">
      <c r="BU5399" s="18"/>
    </row>
    <row r="5400" spans="73:73">
      <c r="BU5400" s="18"/>
    </row>
    <row r="5401" spans="73:73">
      <c r="BU5401" s="18"/>
    </row>
    <row r="5402" spans="73:73">
      <c r="BU5402" s="18"/>
    </row>
    <row r="5403" spans="73:73">
      <c r="BU5403" s="18"/>
    </row>
    <row r="5404" spans="73:73">
      <c r="BU5404" s="18"/>
    </row>
    <row r="5405" spans="73:73">
      <c r="BU5405" s="18"/>
    </row>
    <row r="5406" spans="73:73">
      <c r="BU5406" s="18"/>
    </row>
    <row r="5407" spans="73:73">
      <c r="BU5407" s="18"/>
    </row>
    <row r="5408" spans="73:73">
      <c r="BU5408" s="18"/>
    </row>
    <row r="5409" spans="73:73">
      <c r="BU5409" s="18"/>
    </row>
    <row r="5410" spans="73:73">
      <c r="BU5410" s="18"/>
    </row>
    <row r="5411" spans="73:73">
      <c r="BU5411" s="18"/>
    </row>
    <row r="5412" spans="73:73">
      <c r="BU5412" s="18"/>
    </row>
    <row r="5413" spans="73:73">
      <c r="BU5413" s="18"/>
    </row>
    <row r="5414" spans="73:73">
      <c r="BU5414" s="18"/>
    </row>
    <row r="5415" spans="73:73">
      <c r="BU5415" s="18"/>
    </row>
    <row r="5416" spans="73:73">
      <c r="BU5416" s="18"/>
    </row>
    <row r="5417" spans="73:73">
      <c r="BU5417" s="18"/>
    </row>
    <row r="5418" spans="73:73">
      <c r="BU5418" s="18"/>
    </row>
    <row r="5419" spans="73:73">
      <c r="BU5419" s="18"/>
    </row>
    <row r="5420" spans="73:73">
      <c r="BU5420" s="18"/>
    </row>
    <row r="5421" spans="73:73">
      <c r="BU5421" s="18"/>
    </row>
    <row r="5422" spans="73:73">
      <c r="BU5422" s="18"/>
    </row>
    <row r="5423" spans="73:73">
      <c r="BU5423" s="18"/>
    </row>
    <row r="5424" spans="73:73">
      <c r="BU5424" s="18"/>
    </row>
    <row r="5425" spans="73:73">
      <c r="BU5425" s="18"/>
    </row>
    <row r="5426" spans="73:73">
      <c r="BU5426" s="18"/>
    </row>
    <row r="5427" spans="73:73">
      <c r="BU5427" s="18"/>
    </row>
    <row r="5428" spans="73:73">
      <c r="BU5428" s="18"/>
    </row>
    <row r="5429" spans="73:73">
      <c r="BU5429" s="18"/>
    </row>
    <row r="5430" spans="73:73">
      <c r="BU5430" s="18"/>
    </row>
    <row r="5431" spans="73:73">
      <c r="BU5431" s="18"/>
    </row>
    <row r="5432" spans="73:73">
      <c r="BU5432" s="18"/>
    </row>
    <row r="5433" spans="73:73">
      <c r="BU5433" s="18"/>
    </row>
    <row r="5434" spans="73:73">
      <c r="BU5434" s="18"/>
    </row>
    <row r="5435" spans="73:73">
      <c r="BU5435" s="18"/>
    </row>
    <row r="5436" spans="73:73">
      <c r="BU5436" s="18"/>
    </row>
    <row r="5437" spans="73:73">
      <c r="BU5437" s="18"/>
    </row>
    <row r="5438" spans="73:73">
      <c r="BU5438" s="18"/>
    </row>
    <row r="5439" spans="73:73">
      <c r="BU5439" s="18"/>
    </row>
    <row r="5440" spans="73:73">
      <c r="BU5440" s="18"/>
    </row>
    <row r="5441" spans="73:73">
      <c r="BU5441" s="18"/>
    </row>
    <row r="5442" spans="73:73">
      <c r="BU5442" s="18"/>
    </row>
    <row r="5443" spans="73:73">
      <c r="BU5443" s="18"/>
    </row>
    <row r="5444" spans="73:73">
      <c r="BU5444" s="18"/>
    </row>
    <row r="5445" spans="73:73">
      <c r="BU5445" s="18"/>
    </row>
    <row r="5446" spans="73:73">
      <c r="BU5446" s="18"/>
    </row>
    <row r="5447" spans="73:73">
      <c r="BU5447" s="18"/>
    </row>
    <row r="5448" spans="73:73">
      <c r="BU5448" s="18"/>
    </row>
    <row r="5449" spans="73:73">
      <c r="BU5449" s="18"/>
    </row>
    <row r="5450" spans="73:73">
      <c r="BU5450" s="18"/>
    </row>
    <row r="5451" spans="73:73">
      <c r="BU5451" s="18"/>
    </row>
    <row r="5452" spans="73:73">
      <c r="BU5452" s="18"/>
    </row>
    <row r="5453" spans="73:73">
      <c r="BU5453" s="18"/>
    </row>
    <row r="5454" spans="73:73">
      <c r="BU5454" s="18"/>
    </row>
    <row r="5455" spans="73:73">
      <c r="BU5455" s="18"/>
    </row>
    <row r="5456" spans="73:73">
      <c r="BU5456" s="18"/>
    </row>
    <row r="5457" spans="73:73">
      <c r="BU5457" s="18"/>
    </row>
    <row r="5458" spans="73:73">
      <c r="BU5458" s="18"/>
    </row>
    <row r="5459" spans="73:73">
      <c r="BU5459" s="18"/>
    </row>
    <row r="5460" spans="73:73">
      <c r="BU5460" s="18"/>
    </row>
    <row r="5461" spans="73:73">
      <c r="BU5461" s="18"/>
    </row>
    <row r="5462" spans="73:73">
      <c r="BU5462" s="18"/>
    </row>
    <row r="5463" spans="73:73">
      <c r="BU5463" s="18"/>
    </row>
    <row r="5464" spans="73:73">
      <c r="BU5464" s="18"/>
    </row>
    <row r="5465" spans="73:73">
      <c r="BU5465" s="18"/>
    </row>
    <row r="5466" spans="73:73">
      <c r="BU5466" s="18"/>
    </row>
    <row r="5467" spans="73:73">
      <c r="BU5467" s="18"/>
    </row>
    <row r="5468" spans="73:73">
      <c r="BU5468" s="18"/>
    </row>
    <row r="5469" spans="73:73">
      <c r="BU5469" s="18"/>
    </row>
    <row r="5470" spans="73:73">
      <c r="BU5470" s="18"/>
    </row>
    <row r="5471" spans="73:73">
      <c r="BU5471" s="18"/>
    </row>
    <row r="5472" spans="73:73">
      <c r="BU5472" s="18"/>
    </row>
    <row r="5473" spans="73:73">
      <c r="BU5473" s="18"/>
    </row>
    <row r="5474" spans="73:73">
      <c r="BU5474" s="18"/>
    </row>
    <row r="5475" spans="73:73">
      <c r="BU5475" s="18"/>
    </row>
    <row r="5476" spans="73:73">
      <c r="BU5476" s="18"/>
    </row>
    <row r="5477" spans="73:73">
      <c r="BU5477" s="18"/>
    </row>
    <row r="5478" spans="73:73">
      <c r="BU5478" s="18"/>
    </row>
    <row r="5479" spans="73:73">
      <c r="BU5479" s="18"/>
    </row>
    <row r="5480" spans="73:73">
      <c r="BU5480" s="18"/>
    </row>
    <row r="5481" spans="73:73">
      <c r="BU5481" s="18"/>
    </row>
    <row r="5482" spans="73:73">
      <c r="BU5482" s="18"/>
    </row>
    <row r="5483" spans="73:73">
      <c r="BU5483" s="18"/>
    </row>
    <row r="5484" spans="73:73">
      <c r="BU5484" s="18"/>
    </row>
    <row r="5485" spans="73:73">
      <c r="BU5485" s="18"/>
    </row>
    <row r="5486" spans="73:73">
      <c r="BU5486" s="18"/>
    </row>
    <row r="5487" spans="73:73">
      <c r="BU5487" s="18"/>
    </row>
    <row r="5488" spans="73:73">
      <c r="BU5488" s="18"/>
    </row>
    <row r="5489" spans="73:73">
      <c r="BU5489" s="18"/>
    </row>
    <row r="5490" spans="73:73">
      <c r="BU5490" s="18"/>
    </row>
    <row r="5491" spans="73:73">
      <c r="BU5491" s="18"/>
    </row>
    <row r="5492" spans="73:73">
      <c r="BU5492" s="18"/>
    </row>
    <row r="5493" spans="73:73">
      <c r="BU5493" s="18"/>
    </row>
    <row r="5494" spans="73:73">
      <c r="BU5494" s="18"/>
    </row>
    <row r="5495" spans="73:73">
      <c r="BU5495" s="18"/>
    </row>
    <row r="5496" spans="73:73">
      <c r="BU5496" s="18"/>
    </row>
    <row r="5497" spans="73:73">
      <c r="BU5497" s="18"/>
    </row>
    <row r="5498" spans="73:73">
      <c r="BU5498" s="18"/>
    </row>
    <row r="5499" spans="73:73">
      <c r="BU5499" s="18"/>
    </row>
    <row r="5500" spans="73:73">
      <c r="BU5500" s="18"/>
    </row>
    <row r="5501" spans="73:73">
      <c r="BU5501" s="18"/>
    </row>
    <row r="5502" spans="73:73">
      <c r="BU5502" s="18"/>
    </row>
    <row r="5503" spans="73:73">
      <c r="BU5503" s="18"/>
    </row>
    <row r="5504" spans="73:73">
      <c r="BU5504" s="18"/>
    </row>
    <row r="5505" spans="73:73">
      <c r="BU5505" s="18"/>
    </row>
    <row r="5506" spans="73:73">
      <c r="BU5506" s="18"/>
    </row>
    <row r="5507" spans="73:73">
      <c r="BU5507" s="18"/>
    </row>
    <row r="5508" spans="73:73">
      <c r="BU5508" s="18"/>
    </row>
    <row r="5509" spans="73:73">
      <c r="BU5509" s="18"/>
    </row>
    <row r="5510" spans="73:73">
      <c r="BU5510" s="18"/>
    </row>
    <row r="5511" spans="73:73">
      <c r="BU5511" s="18"/>
    </row>
    <row r="5512" spans="73:73">
      <c r="BU5512" s="18"/>
    </row>
    <row r="5513" spans="73:73">
      <c r="BU5513" s="18"/>
    </row>
    <row r="5514" spans="73:73">
      <c r="BU5514" s="18"/>
    </row>
    <row r="5515" spans="73:73">
      <c r="BU5515" s="18"/>
    </row>
    <row r="5516" spans="73:73">
      <c r="BU5516" s="18"/>
    </row>
    <row r="5517" spans="73:73">
      <c r="BU5517" s="18"/>
    </row>
    <row r="5518" spans="73:73">
      <c r="BU5518" s="18"/>
    </row>
    <row r="5519" spans="73:73">
      <c r="BU5519" s="18"/>
    </row>
    <row r="5520" spans="73:73">
      <c r="BU5520" s="18"/>
    </row>
    <row r="5521" spans="73:73">
      <c r="BU5521" s="18"/>
    </row>
    <row r="5522" spans="73:73">
      <c r="BU5522" s="18"/>
    </row>
    <row r="5523" spans="73:73">
      <c r="BU5523" s="18"/>
    </row>
    <row r="5524" spans="73:73">
      <c r="BU5524" s="18"/>
    </row>
    <row r="5525" spans="73:73">
      <c r="BU5525" s="18"/>
    </row>
    <row r="5526" spans="73:73">
      <c r="BU5526" s="18"/>
    </row>
    <row r="5527" spans="73:73">
      <c r="BU5527" s="18"/>
    </row>
    <row r="5528" spans="73:73">
      <c r="BU5528" s="18"/>
    </row>
    <row r="5529" spans="73:73">
      <c r="BU5529" s="18"/>
    </row>
    <row r="5530" spans="73:73">
      <c r="BU5530" s="18"/>
    </row>
    <row r="5531" spans="73:73">
      <c r="BU5531" s="18"/>
    </row>
    <row r="5532" spans="73:73">
      <c r="BU5532" s="18"/>
    </row>
    <row r="5533" spans="73:73">
      <c r="BU5533" s="18"/>
    </row>
    <row r="5534" spans="73:73">
      <c r="BU5534" s="18"/>
    </row>
    <row r="5535" spans="73:73">
      <c r="BU5535" s="18"/>
    </row>
    <row r="5536" spans="73:73">
      <c r="BU5536" s="18"/>
    </row>
    <row r="5537" spans="73:73">
      <c r="BU5537" s="18"/>
    </row>
    <row r="5538" spans="73:73">
      <c r="BU5538" s="18"/>
    </row>
    <row r="5539" spans="73:73">
      <c r="BU5539" s="18"/>
    </row>
    <row r="5540" spans="73:73">
      <c r="BU5540" s="18"/>
    </row>
    <row r="5541" spans="73:73">
      <c r="BU5541" s="18"/>
    </row>
    <row r="5542" spans="73:73">
      <c r="BU5542" s="18"/>
    </row>
    <row r="5543" spans="73:73">
      <c r="BU5543" s="18"/>
    </row>
    <row r="5544" spans="73:73">
      <c r="BU5544" s="18"/>
    </row>
    <row r="5545" spans="73:73">
      <c r="BU5545" s="18"/>
    </row>
    <row r="5546" spans="73:73">
      <c r="BU5546" s="18"/>
    </row>
    <row r="5547" spans="73:73">
      <c r="BU5547" s="18"/>
    </row>
    <row r="5548" spans="73:73">
      <c r="BU5548" s="18"/>
    </row>
    <row r="5549" spans="73:73">
      <c r="BU5549" s="18"/>
    </row>
    <row r="5550" spans="73:73">
      <c r="BU5550" s="18"/>
    </row>
    <row r="5551" spans="73:73">
      <c r="BU5551" s="18"/>
    </row>
    <row r="5552" spans="73:73">
      <c r="BU5552" s="18"/>
    </row>
    <row r="5553" spans="73:73">
      <c r="BU5553" s="18"/>
    </row>
    <row r="5554" spans="73:73">
      <c r="BU5554" s="18"/>
    </row>
    <row r="5555" spans="73:73">
      <c r="BU5555" s="18"/>
    </row>
    <row r="5556" spans="73:73">
      <c r="BU5556" s="18"/>
    </row>
    <row r="5557" spans="73:73">
      <c r="BU5557" s="18"/>
    </row>
    <row r="5558" spans="73:73">
      <c r="BU5558" s="18"/>
    </row>
    <row r="5559" spans="73:73">
      <c r="BU5559" s="18"/>
    </row>
    <row r="5560" spans="73:73">
      <c r="BU5560" s="18"/>
    </row>
    <row r="5561" spans="73:73">
      <c r="BU5561" s="18"/>
    </row>
    <row r="5562" spans="73:73">
      <c r="BU5562" s="18"/>
    </row>
    <row r="5563" spans="73:73">
      <c r="BU5563" s="18"/>
    </row>
    <row r="5564" spans="73:73">
      <c r="BU5564" s="18"/>
    </row>
    <row r="5565" spans="73:73">
      <c r="BU5565" s="18"/>
    </row>
    <row r="5566" spans="73:73">
      <c r="BU5566" s="18"/>
    </row>
    <row r="5567" spans="73:73">
      <c r="BU5567" s="18"/>
    </row>
    <row r="5568" spans="73:73">
      <c r="BU5568" s="18"/>
    </row>
    <row r="5569" spans="73:73">
      <c r="BU5569" s="18"/>
    </row>
    <row r="5570" spans="73:73">
      <c r="BU5570" s="18"/>
    </row>
    <row r="5571" spans="73:73">
      <c r="BU5571" s="18"/>
    </row>
    <row r="5572" spans="73:73">
      <c r="BU5572" s="18"/>
    </row>
    <row r="5573" spans="73:73">
      <c r="BU5573" s="18"/>
    </row>
    <row r="5574" spans="73:73">
      <c r="BU5574" s="18"/>
    </row>
    <row r="5575" spans="73:73">
      <c r="BU5575" s="18"/>
    </row>
    <row r="5576" spans="73:73">
      <c r="BU5576" s="18"/>
    </row>
    <row r="5577" spans="73:73">
      <c r="BU5577" s="18"/>
    </row>
    <row r="5578" spans="73:73">
      <c r="BU5578" s="18"/>
    </row>
    <row r="5579" spans="73:73">
      <c r="BU5579" s="18"/>
    </row>
    <row r="5580" spans="73:73">
      <c r="BU5580" s="18"/>
    </row>
    <row r="5581" spans="73:73">
      <c r="BU5581" s="18"/>
    </row>
    <row r="5582" spans="73:73">
      <c r="BU5582" s="18"/>
    </row>
    <row r="5583" spans="73:73">
      <c r="BU5583" s="18"/>
    </row>
    <row r="5584" spans="73:73">
      <c r="BU5584" s="18"/>
    </row>
    <row r="5585" spans="73:73">
      <c r="BU5585" s="18"/>
    </row>
    <row r="5586" spans="73:73">
      <c r="BU5586" s="18"/>
    </row>
    <row r="5587" spans="73:73">
      <c r="BU5587" s="18"/>
    </row>
    <row r="5588" spans="73:73">
      <c r="BU5588" s="18"/>
    </row>
    <row r="5589" spans="73:73">
      <c r="BU5589" s="18"/>
    </row>
    <row r="5590" spans="73:73">
      <c r="BU5590" s="18"/>
    </row>
    <row r="5591" spans="73:73">
      <c r="BU5591" s="18"/>
    </row>
    <row r="5592" spans="73:73">
      <c r="BU5592" s="18"/>
    </row>
    <row r="5593" spans="73:73">
      <c r="BU5593" s="18"/>
    </row>
    <row r="5594" spans="73:73">
      <c r="BU5594" s="18"/>
    </row>
    <row r="5595" spans="73:73">
      <c r="BU5595" s="18"/>
    </row>
    <row r="5596" spans="73:73">
      <c r="BU5596" s="18"/>
    </row>
    <row r="5597" spans="73:73">
      <c r="BU5597" s="18"/>
    </row>
    <row r="5598" spans="73:73">
      <c r="BU5598" s="18"/>
    </row>
    <row r="5599" spans="73:73">
      <c r="BU5599" s="18"/>
    </row>
    <row r="5600" spans="73:73">
      <c r="BU5600" s="18"/>
    </row>
    <row r="5601" spans="73:73">
      <c r="BU5601" s="18"/>
    </row>
    <row r="5602" spans="73:73">
      <c r="BU5602" s="18"/>
    </row>
    <row r="5603" spans="73:73">
      <c r="BU5603" s="18"/>
    </row>
    <row r="5604" spans="73:73">
      <c r="BU5604" s="18"/>
    </row>
    <row r="5605" spans="73:73">
      <c r="BU5605" s="18"/>
    </row>
    <row r="5606" spans="73:73">
      <c r="BU5606" s="18"/>
    </row>
    <row r="5607" spans="73:73">
      <c r="BU5607" s="18"/>
    </row>
    <row r="5608" spans="73:73">
      <c r="BU5608" s="18"/>
    </row>
    <row r="5609" spans="73:73">
      <c r="BU5609" s="18"/>
    </row>
    <row r="5610" spans="73:73">
      <c r="BU5610" s="18"/>
    </row>
    <row r="5611" spans="73:73">
      <c r="BU5611" s="18"/>
    </row>
    <row r="5612" spans="73:73">
      <c r="BU5612" s="18"/>
    </row>
    <row r="5613" spans="73:73">
      <c r="BU5613" s="18"/>
    </row>
    <row r="5614" spans="73:73">
      <c r="BU5614" s="18"/>
    </row>
    <row r="5615" spans="73:73">
      <c r="BU5615" s="18"/>
    </row>
    <row r="5616" spans="73:73">
      <c r="BU5616" s="18"/>
    </row>
    <row r="5617" spans="73:73">
      <c r="BU5617" s="18"/>
    </row>
    <row r="5618" spans="73:73">
      <c r="BU5618" s="18"/>
    </row>
    <row r="5619" spans="73:73">
      <c r="BU5619" s="18"/>
    </row>
    <row r="5620" spans="73:73">
      <c r="BU5620" s="18"/>
    </row>
    <row r="5621" spans="73:73">
      <c r="BU5621" s="18"/>
    </row>
    <row r="5622" spans="73:73">
      <c r="BU5622" s="18"/>
    </row>
    <row r="5623" spans="73:73">
      <c r="BU5623" s="18"/>
    </row>
    <row r="5624" spans="73:73">
      <c r="BU5624" s="18"/>
    </row>
    <row r="5625" spans="73:73">
      <c r="BU5625" s="18"/>
    </row>
    <row r="5626" spans="73:73">
      <c r="BU5626" s="18"/>
    </row>
    <row r="5627" spans="73:73">
      <c r="BU5627" s="18"/>
    </row>
    <row r="5628" spans="73:73">
      <c r="BU5628" s="18"/>
    </row>
    <row r="5629" spans="73:73">
      <c r="BU5629" s="18"/>
    </row>
    <row r="5630" spans="73:73">
      <c r="BU5630" s="18"/>
    </row>
    <row r="5631" spans="73:73">
      <c r="BU5631" s="18"/>
    </row>
    <row r="5632" spans="73:73">
      <c r="BU5632" s="18"/>
    </row>
    <row r="5633" spans="73:73">
      <c r="BU5633" s="18"/>
    </row>
    <row r="5634" spans="73:73">
      <c r="BU5634" s="18"/>
    </row>
    <row r="5635" spans="73:73">
      <c r="BU5635" s="18"/>
    </row>
    <row r="5636" spans="73:73">
      <c r="BU5636" s="18"/>
    </row>
    <row r="5637" spans="73:73">
      <c r="BU5637" s="18"/>
    </row>
    <row r="5638" spans="73:73">
      <c r="BU5638" s="18"/>
    </row>
    <row r="5639" spans="73:73">
      <c r="BU5639" s="18"/>
    </row>
    <row r="5640" spans="73:73">
      <c r="BU5640" s="18"/>
    </row>
    <row r="5641" spans="73:73">
      <c r="BU5641" s="18"/>
    </row>
    <row r="5642" spans="73:73">
      <c r="BU5642" s="18"/>
    </row>
    <row r="5643" spans="73:73">
      <c r="BU5643" s="18"/>
    </row>
    <row r="5644" spans="73:73">
      <c r="BU5644" s="18"/>
    </row>
    <row r="5645" spans="73:73">
      <c r="BU5645" s="18"/>
    </row>
    <row r="5646" spans="73:73">
      <c r="BU5646" s="18"/>
    </row>
    <row r="5647" spans="73:73">
      <c r="BU5647" s="18"/>
    </row>
    <row r="5648" spans="73:73">
      <c r="BU5648" s="18"/>
    </row>
    <row r="5649" spans="73:73">
      <c r="BU5649" s="18"/>
    </row>
    <row r="5650" spans="73:73">
      <c r="BU5650" s="18"/>
    </row>
    <row r="5651" spans="73:73">
      <c r="BU5651" s="18"/>
    </row>
    <row r="5652" spans="73:73">
      <c r="BU5652" s="18"/>
    </row>
    <row r="5653" spans="73:73">
      <c r="BU5653" s="18"/>
    </row>
    <row r="5654" spans="73:73">
      <c r="BU5654" s="18"/>
    </row>
    <row r="5655" spans="73:73">
      <c r="BU5655" s="18"/>
    </row>
    <row r="5656" spans="73:73">
      <c r="BU5656" s="18"/>
    </row>
    <row r="5657" spans="73:73">
      <c r="BU5657" s="18"/>
    </row>
    <row r="5658" spans="73:73">
      <c r="BU5658" s="18"/>
    </row>
    <row r="5659" spans="73:73">
      <c r="BU5659" s="18"/>
    </row>
    <row r="5660" spans="73:73">
      <c r="BU5660" s="18"/>
    </row>
    <row r="5661" spans="73:73">
      <c r="BU5661" s="18"/>
    </row>
    <row r="5662" spans="73:73">
      <c r="BU5662" s="18"/>
    </row>
    <row r="5663" spans="73:73">
      <c r="BU5663" s="18"/>
    </row>
    <row r="5664" spans="73:73">
      <c r="BU5664" s="18"/>
    </row>
    <row r="5665" spans="73:73">
      <c r="BU5665" s="18"/>
    </row>
    <row r="5666" spans="73:73">
      <c r="BU5666" s="18"/>
    </row>
    <row r="5667" spans="73:73">
      <c r="BU5667" s="18"/>
    </row>
    <row r="5668" spans="73:73">
      <c r="BU5668" s="18"/>
    </row>
    <row r="5669" spans="73:73">
      <c r="BU5669" s="18"/>
    </row>
    <row r="5670" spans="73:73">
      <c r="BU5670" s="18"/>
    </row>
    <row r="5671" spans="73:73">
      <c r="BU5671" s="18"/>
    </row>
    <row r="5672" spans="73:73">
      <c r="BU5672" s="18"/>
    </row>
    <row r="5673" spans="73:73">
      <c r="BU5673" s="18"/>
    </row>
    <row r="5674" spans="73:73">
      <c r="BU5674" s="18"/>
    </row>
    <row r="5675" spans="73:73">
      <c r="BU5675" s="18"/>
    </row>
    <row r="5676" spans="73:73">
      <c r="BU5676" s="18"/>
    </row>
    <row r="5677" spans="73:73">
      <c r="BU5677" s="18"/>
    </row>
    <row r="5678" spans="73:73">
      <c r="BU5678" s="18"/>
    </row>
    <row r="5679" spans="73:73">
      <c r="BU5679" s="18"/>
    </row>
    <row r="5680" spans="73:73">
      <c r="BU5680" s="18"/>
    </row>
    <row r="5681" spans="73:73">
      <c r="BU5681" s="18"/>
    </row>
    <row r="5682" spans="73:73">
      <c r="BU5682" s="18"/>
    </row>
    <row r="5683" spans="73:73">
      <c r="BU5683" s="18"/>
    </row>
    <row r="5684" spans="73:73">
      <c r="BU5684" s="18"/>
    </row>
    <row r="5685" spans="73:73">
      <c r="BU5685" s="18"/>
    </row>
    <row r="5686" spans="73:73">
      <c r="BU5686" s="18"/>
    </row>
    <row r="5687" spans="73:73">
      <c r="BU5687" s="18"/>
    </row>
    <row r="5688" spans="73:73">
      <c r="BU5688" s="18"/>
    </row>
    <row r="5689" spans="73:73">
      <c r="BU5689" s="18"/>
    </row>
    <row r="5690" spans="73:73">
      <c r="BU5690" s="18"/>
    </row>
    <row r="5691" spans="73:73">
      <c r="BU5691" s="18"/>
    </row>
    <row r="5692" spans="73:73">
      <c r="BU5692" s="18"/>
    </row>
    <row r="5693" spans="73:73">
      <c r="BU5693" s="18"/>
    </row>
    <row r="5694" spans="73:73">
      <c r="BU5694" s="18"/>
    </row>
    <row r="5695" spans="73:73">
      <c r="BU5695" s="18"/>
    </row>
    <row r="5696" spans="73:73">
      <c r="BU5696" s="18"/>
    </row>
    <row r="5697" spans="73:73">
      <c r="BU5697" s="18"/>
    </row>
    <row r="5698" spans="73:73">
      <c r="BU5698" s="18"/>
    </row>
    <row r="5699" spans="73:73">
      <c r="BU5699" s="18"/>
    </row>
    <row r="5700" spans="73:73">
      <c r="BU5700" s="18"/>
    </row>
    <row r="5701" spans="73:73">
      <c r="BU5701" s="18"/>
    </row>
    <row r="5702" spans="73:73">
      <c r="BU5702" s="18"/>
    </row>
    <row r="5703" spans="73:73">
      <c r="BU5703" s="18"/>
    </row>
    <row r="5704" spans="73:73">
      <c r="BU5704" s="18"/>
    </row>
    <row r="5705" spans="73:73">
      <c r="BU5705" s="18"/>
    </row>
    <row r="5706" spans="73:73">
      <c r="BU5706" s="18"/>
    </row>
    <row r="5707" spans="73:73">
      <c r="BU5707" s="18"/>
    </row>
    <row r="5708" spans="73:73">
      <c r="BU5708" s="18"/>
    </row>
    <row r="5709" spans="73:73">
      <c r="BU5709" s="18"/>
    </row>
    <row r="5710" spans="73:73">
      <c r="BU5710" s="18"/>
    </row>
    <row r="5711" spans="73:73">
      <c r="BU5711" s="18"/>
    </row>
    <row r="5712" spans="73:73">
      <c r="BU5712" s="18"/>
    </row>
    <row r="5713" spans="73:73">
      <c r="BU5713" s="18"/>
    </row>
    <row r="5714" spans="73:73">
      <c r="BU5714" s="18"/>
    </row>
    <row r="5715" spans="73:73">
      <c r="BU5715" s="18"/>
    </row>
    <row r="5716" spans="73:73">
      <c r="BU5716" s="18"/>
    </row>
    <row r="5717" spans="73:73">
      <c r="BU5717" s="18"/>
    </row>
    <row r="5718" spans="73:73">
      <c r="BU5718" s="18"/>
    </row>
    <row r="5719" spans="73:73">
      <c r="BU5719" s="18"/>
    </row>
    <row r="5720" spans="73:73">
      <c r="BU5720" s="18"/>
    </row>
    <row r="5721" spans="73:73">
      <c r="BU5721" s="18"/>
    </row>
    <row r="5722" spans="73:73">
      <c r="BU5722" s="18"/>
    </row>
    <row r="5723" spans="73:73">
      <c r="BU5723" s="18"/>
    </row>
    <row r="5724" spans="73:73">
      <c r="BU5724" s="18"/>
    </row>
    <row r="5725" spans="73:73">
      <c r="BU5725" s="18"/>
    </row>
    <row r="5726" spans="73:73">
      <c r="BU5726" s="18"/>
    </row>
    <row r="5727" spans="73:73">
      <c r="BU5727" s="18"/>
    </row>
    <row r="5728" spans="73:73">
      <c r="BU5728" s="18"/>
    </row>
    <row r="5729" spans="73:73">
      <c r="BU5729" s="18"/>
    </row>
    <row r="5730" spans="73:73">
      <c r="BU5730" s="18"/>
    </row>
    <row r="5731" spans="73:73">
      <c r="BU5731" s="18"/>
    </row>
    <row r="5732" spans="73:73">
      <c r="BU5732" s="18"/>
    </row>
    <row r="5733" spans="73:73">
      <c r="BU5733" s="18"/>
    </row>
    <row r="5734" spans="73:73">
      <c r="BU5734" s="18"/>
    </row>
    <row r="5735" spans="73:73">
      <c r="BU5735" s="18"/>
    </row>
    <row r="5736" spans="73:73">
      <c r="BU5736" s="18"/>
    </row>
    <row r="5737" spans="73:73">
      <c r="BU5737" s="18"/>
    </row>
    <row r="5738" spans="73:73">
      <c r="BU5738" s="18"/>
    </row>
    <row r="5739" spans="73:73">
      <c r="BU5739" s="18"/>
    </row>
    <row r="5740" spans="73:73">
      <c r="BU5740" s="18"/>
    </row>
    <row r="5741" spans="73:73">
      <c r="BU5741" s="18"/>
    </row>
    <row r="5742" spans="73:73">
      <c r="BU5742" s="18"/>
    </row>
    <row r="5743" spans="73:73">
      <c r="BU5743" s="18"/>
    </row>
    <row r="5744" spans="73:73">
      <c r="BU5744" s="18"/>
    </row>
    <row r="5745" spans="73:73">
      <c r="BU5745" s="18"/>
    </row>
    <row r="5746" spans="73:73">
      <c r="BU5746" s="18"/>
    </row>
    <row r="5747" spans="73:73">
      <c r="BU5747" s="18"/>
    </row>
    <row r="5748" spans="73:73">
      <c r="BU5748" s="18"/>
    </row>
    <row r="5749" spans="73:73">
      <c r="BU5749" s="18"/>
    </row>
    <row r="5750" spans="73:73">
      <c r="BU5750" s="18"/>
    </row>
    <row r="5751" spans="73:73">
      <c r="BU5751" s="18"/>
    </row>
    <row r="5752" spans="73:73">
      <c r="BU5752" s="18"/>
    </row>
    <row r="5753" spans="73:73">
      <c r="BU5753" s="18"/>
    </row>
    <row r="5754" spans="73:73">
      <c r="BU5754" s="18"/>
    </row>
    <row r="5755" spans="73:73">
      <c r="BU5755" s="18"/>
    </row>
    <row r="5756" spans="73:73">
      <c r="BU5756" s="18"/>
    </row>
    <row r="5757" spans="73:73">
      <c r="BU5757" s="18"/>
    </row>
    <row r="5758" spans="73:73">
      <c r="BU5758" s="18"/>
    </row>
    <row r="5759" spans="73:73">
      <c r="BU5759" s="18"/>
    </row>
    <row r="5760" spans="73:73">
      <c r="BU5760" s="18"/>
    </row>
    <row r="5761" spans="73:73">
      <c r="BU5761" s="18"/>
    </row>
    <row r="5762" spans="73:73">
      <c r="BU5762" s="18"/>
    </row>
    <row r="5763" spans="73:73">
      <c r="BU5763" s="18"/>
    </row>
    <row r="5764" spans="73:73">
      <c r="BU5764" s="18"/>
    </row>
    <row r="5765" spans="73:73">
      <c r="BU5765" s="18"/>
    </row>
    <row r="5766" spans="73:73">
      <c r="BU5766" s="18"/>
    </row>
    <row r="5767" spans="73:73">
      <c r="BU5767" s="18"/>
    </row>
    <row r="5768" spans="73:73">
      <c r="BU5768" s="18"/>
    </row>
    <row r="5769" spans="73:73">
      <c r="BU5769" s="18"/>
    </row>
    <row r="5770" spans="73:73">
      <c r="BU5770" s="18"/>
    </row>
    <row r="5771" spans="73:73">
      <c r="BU5771" s="18"/>
    </row>
    <row r="5772" spans="73:73">
      <c r="BU5772" s="18"/>
    </row>
    <row r="5773" spans="73:73">
      <c r="BU5773" s="18"/>
    </row>
    <row r="5774" spans="73:73">
      <c r="BU5774" s="18"/>
    </row>
    <row r="5775" spans="73:73">
      <c r="BU5775" s="18"/>
    </row>
    <row r="5776" spans="73:73">
      <c r="BU5776" s="18"/>
    </row>
    <row r="5777" spans="73:73">
      <c r="BU5777" s="18"/>
    </row>
    <row r="5778" spans="73:73">
      <c r="BU5778" s="18"/>
    </row>
    <row r="5779" spans="73:73">
      <c r="BU5779" s="18"/>
    </row>
    <row r="5780" spans="73:73">
      <c r="BU5780" s="18"/>
    </row>
    <row r="5781" spans="73:73">
      <c r="BU5781" s="18"/>
    </row>
    <row r="5782" spans="73:73">
      <c r="BU5782" s="18"/>
    </row>
    <row r="5783" spans="73:73">
      <c r="BU5783" s="18"/>
    </row>
    <row r="5784" spans="73:73">
      <c r="BU5784" s="18"/>
    </row>
    <row r="5785" spans="73:73">
      <c r="BU5785" s="18"/>
    </row>
    <row r="5786" spans="73:73">
      <c r="BU5786" s="18"/>
    </row>
    <row r="5787" spans="73:73">
      <c r="BU5787" s="18"/>
    </row>
    <row r="5788" spans="73:73">
      <c r="BU5788" s="18"/>
    </row>
    <row r="5789" spans="73:73">
      <c r="BU5789" s="18"/>
    </row>
    <row r="5790" spans="73:73">
      <c r="BU5790" s="18"/>
    </row>
    <row r="5791" spans="73:73">
      <c r="BU5791" s="18"/>
    </row>
    <row r="5792" spans="73:73">
      <c r="BU5792" s="18"/>
    </row>
    <row r="5793" spans="73:73">
      <c r="BU5793" s="18"/>
    </row>
    <row r="5794" spans="73:73">
      <c r="BU5794" s="18"/>
    </row>
    <row r="5795" spans="73:73">
      <c r="BU5795" s="18"/>
    </row>
    <row r="5796" spans="73:73">
      <c r="BU5796" s="18"/>
    </row>
    <row r="5797" spans="73:73">
      <c r="BU5797" s="18"/>
    </row>
    <row r="5798" spans="73:73">
      <c r="BU5798" s="18"/>
    </row>
    <row r="5799" spans="73:73">
      <c r="BU5799" s="18"/>
    </row>
    <row r="5800" spans="73:73">
      <c r="BU5800" s="18"/>
    </row>
    <row r="5801" spans="73:73">
      <c r="BU5801" s="18"/>
    </row>
    <row r="5802" spans="73:73">
      <c r="BU5802" s="18"/>
    </row>
    <row r="5803" spans="73:73">
      <c r="BU5803" s="18"/>
    </row>
    <row r="5804" spans="73:73">
      <c r="BU5804" s="18"/>
    </row>
    <row r="5805" spans="73:73">
      <c r="BU5805" s="18"/>
    </row>
    <row r="5806" spans="73:73">
      <c r="BU5806" s="18"/>
    </row>
    <row r="5807" spans="73:73">
      <c r="BU5807" s="18"/>
    </row>
    <row r="5808" spans="73:73">
      <c r="BU5808" s="18"/>
    </row>
    <row r="5809" spans="73:73">
      <c r="BU5809" s="18"/>
    </row>
    <row r="5810" spans="73:73">
      <c r="BU5810" s="18"/>
    </row>
    <row r="5811" spans="73:73">
      <c r="BU5811" s="18"/>
    </row>
    <row r="5812" spans="73:73">
      <c r="BU5812" s="18"/>
    </row>
    <row r="5813" spans="73:73">
      <c r="BU5813" s="18"/>
    </row>
    <row r="5814" spans="73:73">
      <c r="BU5814" s="18"/>
    </row>
    <row r="5815" spans="73:73">
      <c r="BU5815" s="18"/>
    </row>
    <row r="5816" spans="73:73">
      <c r="BU5816" s="18"/>
    </row>
    <row r="5817" spans="73:73">
      <c r="BU5817" s="18"/>
    </row>
    <row r="5818" spans="73:73">
      <c r="BU5818" s="18"/>
    </row>
    <row r="5819" spans="73:73">
      <c r="BU5819" s="18"/>
    </row>
    <row r="5820" spans="73:73">
      <c r="BU5820" s="18"/>
    </row>
    <row r="5821" spans="73:73">
      <c r="BU5821" s="18"/>
    </row>
    <row r="5822" spans="73:73">
      <c r="BU5822" s="18"/>
    </row>
    <row r="5823" spans="73:73">
      <c r="BU5823" s="18"/>
    </row>
    <row r="5824" spans="73:73">
      <c r="BU5824" s="18"/>
    </row>
    <row r="5825" spans="73:73">
      <c r="BU5825" s="18"/>
    </row>
    <row r="5826" spans="73:73">
      <c r="BU5826" s="18"/>
    </row>
    <row r="5827" spans="73:73">
      <c r="BU5827" s="18"/>
    </row>
    <row r="5828" spans="73:73">
      <c r="BU5828" s="18"/>
    </row>
    <row r="5829" spans="73:73">
      <c r="BU5829" s="18"/>
    </row>
    <row r="5830" spans="73:73">
      <c r="BU5830" s="18"/>
    </row>
    <row r="5831" spans="73:73">
      <c r="BU5831" s="18"/>
    </row>
    <row r="5832" spans="73:73">
      <c r="BU5832" s="18"/>
    </row>
    <row r="5833" spans="73:73">
      <c r="BU5833" s="18"/>
    </row>
    <row r="5834" spans="73:73">
      <c r="BU5834" s="18"/>
    </row>
    <row r="5835" spans="73:73">
      <c r="BU5835" s="18"/>
    </row>
    <row r="5836" spans="73:73">
      <c r="BU5836" s="18"/>
    </row>
    <row r="5837" spans="73:73">
      <c r="BU5837" s="18"/>
    </row>
    <row r="5838" spans="73:73">
      <c r="BU5838" s="18"/>
    </row>
    <row r="5839" spans="73:73">
      <c r="BU5839" s="18"/>
    </row>
    <row r="5840" spans="73:73">
      <c r="BU5840" s="18"/>
    </row>
    <row r="5841" spans="73:73">
      <c r="BU5841" s="18"/>
    </row>
    <row r="5842" spans="73:73">
      <c r="BU5842" s="18"/>
    </row>
    <row r="5843" spans="73:73">
      <c r="BU5843" s="18"/>
    </row>
    <row r="5844" spans="73:73">
      <c r="BU5844" s="18"/>
    </row>
    <row r="5845" spans="73:73">
      <c r="BU5845" s="18"/>
    </row>
    <row r="5846" spans="73:73">
      <c r="BU5846" s="18"/>
    </row>
    <row r="5847" spans="73:73">
      <c r="BU5847" s="18"/>
    </row>
    <row r="5848" spans="73:73">
      <c r="BU5848" s="18"/>
    </row>
    <row r="5849" spans="73:73">
      <c r="BU5849" s="18"/>
    </row>
    <row r="5850" spans="73:73">
      <c r="BU5850" s="18"/>
    </row>
    <row r="5851" spans="73:73">
      <c r="BU5851" s="18"/>
    </row>
    <row r="5852" spans="73:73">
      <c r="BU5852" s="18"/>
    </row>
    <row r="5853" spans="73:73">
      <c r="BU5853" s="18"/>
    </row>
    <row r="5854" spans="73:73">
      <c r="BU5854" s="18"/>
    </row>
    <row r="5855" spans="73:73">
      <c r="BU5855" s="18"/>
    </row>
    <row r="5856" spans="73:73">
      <c r="BU5856" s="18"/>
    </row>
    <row r="5857" spans="73:73">
      <c r="BU5857" s="18"/>
    </row>
    <row r="5858" spans="73:73">
      <c r="BU5858" s="18"/>
    </row>
    <row r="5859" spans="73:73">
      <c r="BU5859" s="18"/>
    </row>
    <row r="5860" spans="73:73">
      <c r="BU5860" s="18"/>
    </row>
    <row r="5861" spans="73:73">
      <c r="BU5861" s="18"/>
    </row>
    <row r="5862" spans="73:73">
      <c r="BU5862" s="18"/>
    </row>
    <row r="5863" spans="73:73">
      <c r="BU5863" s="18"/>
    </row>
    <row r="5864" spans="73:73">
      <c r="BU5864" s="18"/>
    </row>
    <row r="5865" spans="73:73">
      <c r="BU5865" s="18"/>
    </row>
    <row r="5866" spans="73:73">
      <c r="BU5866" s="18"/>
    </row>
    <row r="5867" spans="73:73">
      <c r="BU5867" s="18"/>
    </row>
    <row r="5868" spans="73:73">
      <c r="BU5868" s="18"/>
    </row>
    <row r="5869" spans="73:73">
      <c r="BU5869" s="18"/>
    </row>
    <row r="5870" spans="73:73">
      <c r="BU5870" s="18"/>
    </row>
    <row r="5871" spans="73:73">
      <c r="BU5871" s="18"/>
    </row>
    <row r="5872" spans="73:73">
      <c r="BU5872" s="18"/>
    </row>
    <row r="5873" spans="73:73">
      <c r="BU5873" s="18"/>
    </row>
    <row r="5874" spans="73:73">
      <c r="BU5874" s="18"/>
    </row>
    <row r="5875" spans="73:73">
      <c r="BU5875" s="18"/>
    </row>
    <row r="5876" spans="73:73">
      <c r="BU5876" s="18"/>
    </row>
    <row r="5877" spans="73:73">
      <c r="BU5877" s="18"/>
    </row>
    <row r="5878" spans="73:73">
      <c r="BU5878" s="18"/>
    </row>
    <row r="5879" spans="73:73">
      <c r="BU5879" s="18"/>
    </row>
    <row r="5880" spans="73:73">
      <c r="BU5880" s="18"/>
    </row>
    <row r="5881" spans="73:73">
      <c r="BU5881" s="18"/>
    </row>
    <row r="5882" spans="73:73">
      <c r="BU5882" s="18"/>
    </row>
    <row r="5883" spans="73:73">
      <c r="BU5883" s="18"/>
    </row>
    <row r="5884" spans="73:73">
      <c r="BU5884" s="18"/>
    </row>
    <row r="5885" spans="73:73">
      <c r="BU5885" s="18"/>
    </row>
    <row r="5886" spans="73:73">
      <c r="BU5886" s="18"/>
    </row>
    <row r="5887" spans="73:73">
      <c r="BU5887" s="18"/>
    </row>
    <row r="5888" spans="73:73">
      <c r="BU5888" s="18"/>
    </row>
    <row r="5889" spans="73:73">
      <c r="BU5889" s="18"/>
    </row>
    <row r="5890" spans="73:73">
      <c r="BU5890" s="18"/>
    </row>
    <row r="5891" spans="73:73">
      <c r="BU5891" s="18"/>
    </row>
    <row r="5892" spans="73:73">
      <c r="BU5892" s="18"/>
    </row>
    <row r="5893" spans="73:73">
      <c r="BU5893" s="18"/>
    </row>
    <row r="5894" spans="73:73">
      <c r="BU5894" s="18"/>
    </row>
    <row r="5895" spans="73:73">
      <c r="BU5895" s="18"/>
    </row>
    <row r="5896" spans="73:73">
      <c r="BU5896" s="18"/>
    </row>
    <row r="5897" spans="73:73">
      <c r="BU5897" s="18"/>
    </row>
    <row r="5898" spans="73:73">
      <c r="BU5898" s="18"/>
    </row>
    <row r="5899" spans="73:73">
      <c r="BU5899" s="18"/>
    </row>
    <row r="5900" spans="73:73">
      <c r="BU5900" s="18"/>
    </row>
    <row r="5901" spans="73:73">
      <c r="BU5901" s="18"/>
    </row>
    <row r="5902" spans="73:73">
      <c r="BU5902" s="18"/>
    </row>
    <row r="5903" spans="73:73">
      <c r="BU5903" s="18"/>
    </row>
    <row r="5904" spans="73:73">
      <c r="BU5904" s="18"/>
    </row>
    <row r="5905" spans="73:73">
      <c r="BU5905" s="18"/>
    </row>
    <row r="5906" spans="73:73">
      <c r="BU5906" s="18"/>
    </row>
    <row r="5907" spans="73:73">
      <c r="BU5907" s="18"/>
    </row>
    <row r="5908" spans="73:73">
      <c r="BU5908" s="18"/>
    </row>
    <row r="5909" spans="73:73">
      <c r="BU5909" s="18"/>
    </row>
    <row r="5910" spans="73:73">
      <c r="BU5910" s="18"/>
    </row>
    <row r="5911" spans="73:73">
      <c r="BU5911" s="18"/>
    </row>
    <row r="5912" spans="73:73">
      <c r="BU5912" s="18"/>
    </row>
    <row r="5913" spans="73:73">
      <c r="BU5913" s="18"/>
    </row>
    <row r="5914" spans="73:73">
      <c r="BU5914" s="18"/>
    </row>
    <row r="5915" spans="73:73">
      <c r="BU5915" s="18"/>
    </row>
    <row r="5916" spans="73:73">
      <c r="BU5916" s="18"/>
    </row>
    <row r="5917" spans="73:73">
      <c r="BU5917" s="18"/>
    </row>
    <row r="5918" spans="73:73">
      <c r="BU5918" s="18"/>
    </row>
    <row r="5919" spans="73:73">
      <c r="BU5919" s="18"/>
    </row>
    <row r="5920" spans="73:73">
      <c r="BU5920" s="18"/>
    </row>
    <row r="5921" spans="73:73">
      <c r="BU5921" s="18"/>
    </row>
    <row r="5922" spans="73:73">
      <c r="BU5922" s="18"/>
    </row>
    <row r="5923" spans="73:73">
      <c r="BU5923" s="18"/>
    </row>
    <row r="5924" spans="73:73">
      <c r="BU5924" s="18"/>
    </row>
    <row r="5925" spans="73:73">
      <c r="BU5925" s="18"/>
    </row>
    <row r="5926" spans="73:73">
      <c r="BU5926" s="18"/>
    </row>
    <row r="5927" spans="73:73">
      <c r="BU5927" s="18"/>
    </row>
    <row r="5928" spans="73:73">
      <c r="BU5928" s="18"/>
    </row>
    <row r="5929" spans="73:73">
      <c r="BU5929" s="18"/>
    </row>
    <row r="5930" spans="73:73">
      <c r="BU5930" s="18"/>
    </row>
    <row r="5931" spans="73:73">
      <c r="BU5931" s="18"/>
    </row>
    <row r="5932" spans="73:73">
      <c r="BU5932" s="18"/>
    </row>
    <row r="5933" spans="73:73">
      <c r="BU5933" s="18"/>
    </row>
    <row r="5934" spans="73:73">
      <c r="BU5934" s="18"/>
    </row>
    <row r="5935" spans="73:73">
      <c r="BU5935" s="18"/>
    </row>
    <row r="5936" spans="73:73">
      <c r="BU5936" s="18"/>
    </row>
    <row r="5937" spans="73:73">
      <c r="BU5937" s="18"/>
    </row>
    <row r="5938" spans="73:73">
      <c r="BU5938" s="18"/>
    </row>
    <row r="5939" spans="73:73">
      <c r="BU5939" s="18"/>
    </row>
    <row r="5940" spans="73:73">
      <c r="BU5940" s="18"/>
    </row>
    <row r="5941" spans="73:73">
      <c r="BU5941" s="18"/>
    </row>
    <row r="5942" spans="73:73">
      <c r="BU5942" s="18"/>
    </row>
    <row r="5943" spans="73:73">
      <c r="BU5943" s="18"/>
    </row>
    <row r="5944" spans="73:73">
      <c r="BU5944" s="18"/>
    </row>
    <row r="5945" spans="73:73">
      <c r="BU5945" s="18"/>
    </row>
    <row r="5946" spans="73:73">
      <c r="BU5946" s="18"/>
    </row>
    <row r="5947" spans="73:73">
      <c r="BU5947" s="18"/>
    </row>
    <row r="5948" spans="73:73">
      <c r="BU5948" s="18"/>
    </row>
    <row r="5949" spans="73:73">
      <c r="BU5949" s="18"/>
    </row>
    <row r="5950" spans="73:73">
      <c r="BU5950" s="18"/>
    </row>
    <row r="5951" spans="73:73">
      <c r="BU5951" s="18"/>
    </row>
    <row r="5952" spans="73:73">
      <c r="BU5952" s="18"/>
    </row>
    <row r="5953" spans="73:73">
      <c r="BU5953" s="18"/>
    </row>
    <row r="5954" spans="73:73">
      <c r="BU5954" s="18"/>
    </row>
    <row r="5955" spans="73:73">
      <c r="BU5955" s="18"/>
    </row>
    <row r="5956" spans="73:73">
      <c r="BU5956" s="18"/>
    </row>
    <row r="5957" spans="73:73">
      <c r="BU5957" s="18"/>
    </row>
    <row r="5958" spans="73:73">
      <c r="BU5958" s="18"/>
    </row>
    <row r="5959" spans="73:73">
      <c r="BU5959" s="18"/>
    </row>
    <row r="5960" spans="73:73">
      <c r="BU5960" s="18"/>
    </row>
    <row r="5961" spans="73:73">
      <c r="BU5961" s="18"/>
    </row>
    <row r="5962" spans="73:73">
      <c r="BU5962" s="18"/>
    </row>
    <row r="5963" spans="73:73">
      <c r="BU5963" s="18"/>
    </row>
    <row r="5964" spans="73:73">
      <c r="BU5964" s="18"/>
    </row>
    <row r="5965" spans="73:73">
      <c r="BU5965" s="18"/>
    </row>
    <row r="5966" spans="73:73">
      <c r="BU5966" s="18"/>
    </row>
    <row r="5967" spans="73:73">
      <c r="BU5967" s="18"/>
    </row>
    <row r="5968" spans="73:73">
      <c r="BU5968" s="18"/>
    </row>
    <row r="5969" spans="73:73">
      <c r="BU5969" s="18"/>
    </row>
    <row r="5970" spans="73:73">
      <c r="BU5970" s="18"/>
    </row>
    <row r="5971" spans="73:73">
      <c r="BU5971" s="18"/>
    </row>
    <row r="5972" spans="73:73">
      <c r="BU5972" s="18"/>
    </row>
    <row r="5973" spans="73:73">
      <c r="BU5973" s="18"/>
    </row>
    <row r="5974" spans="73:73">
      <c r="BU5974" s="18"/>
    </row>
    <row r="5975" spans="73:73">
      <c r="BU5975" s="18"/>
    </row>
    <row r="5976" spans="73:73">
      <c r="BU5976" s="18"/>
    </row>
    <row r="5977" spans="73:73">
      <c r="BU5977" s="18"/>
    </row>
    <row r="5978" spans="73:73">
      <c r="BU5978" s="18"/>
    </row>
    <row r="5979" spans="73:73">
      <c r="BU5979" s="18"/>
    </row>
    <row r="5980" spans="73:73">
      <c r="BU5980" s="18"/>
    </row>
    <row r="5981" spans="73:73">
      <c r="BU5981" s="18"/>
    </row>
    <row r="5982" spans="73:73">
      <c r="BU5982" s="18"/>
    </row>
    <row r="5983" spans="73:73">
      <c r="BU5983" s="18"/>
    </row>
    <row r="5984" spans="73:73">
      <c r="BU5984" s="18"/>
    </row>
    <row r="5985" spans="73:73">
      <c r="BU5985" s="18"/>
    </row>
    <row r="5986" spans="73:73">
      <c r="BU5986" s="18"/>
    </row>
    <row r="5987" spans="73:73">
      <c r="BU5987" s="18"/>
    </row>
    <row r="5988" spans="73:73">
      <c r="BU5988" s="18"/>
    </row>
    <row r="5989" spans="73:73">
      <c r="BU5989" s="18"/>
    </row>
    <row r="5990" spans="73:73">
      <c r="BU5990" s="18"/>
    </row>
    <row r="5991" spans="73:73">
      <c r="BU5991" s="18"/>
    </row>
    <row r="5992" spans="73:73">
      <c r="BU5992" s="18"/>
    </row>
    <row r="5993" spans="73:73">
      <c r="BU5993" s="18"/>
    </row>
    <row r="5994" spans="73:73">
      <c r="BU5994" s="18"/>
    </row>
    <row r="5995" spans="73:73">
      <c r="BU5995" s="18"/>
    </row>
    <row r="5996" spans="73:73">
      <c r="BU5996" s="18"/>
    </row>
    <row r="5997" spans="73:73">
      <c r="BU5997" s="18"/>
    </row>
    <row r="5998" spans="73:73">
      <c r="BU5998" s="18"/>
    </row>
    <row r="5999" spans="73:73">
      <c r="BU5999" s="18"/>
    </row>
    <row r="6000" spans="73:73">
      <c r="BU6000" s="18"/>
    </row>
    <row r="6001" spans="73:73">
      <c r="BU6001" s="18"/>
    </row>
    <row r="6002" spans="73:73">
      <c r="BU6002" s="18"/>
    </row>
    <row r="6003" spans="73:73">
      <c r="BU6003" s="18"/>
    </row>
    <row r="6004" spans="73:73">
      <c r="BU6004" s="18"/>
    </row>
    <row r="6005" spans="73:73">
      <c r="BU6005" s="18"/>
    </row>
    <row r="6006" spans="73:73">
      <c r="BU6006" s="18"/>
    </row>
    <row r="6007" spans="73:73">
      <c r="BU6007" s="18"/>
    </row>
    <row r="6008" spans="73:73">
      <c r="BU6008" s="18"/>
    </row>
    <row r="6009" spans="73:73">
      <c r="BU6009" s="18"/>
    </row>
    <row r="6010" spans="73:73">
      <c r="BU6010" s="18"/>
    </row>
    <row r="6011" spans="73:73">
      <c r="BU6011" s="18"/>
    </row>
    <row r="6012" spans="73:73">
      <c r="BU6012" s="18"/>
    </row>
    <row r="6013" spans="73:73">
      <c r="BU6013" s="18"/>
    </row>
    <row r="6014" spans="73:73">
      <c r="BU6014" s="18"/>
    </row>
    <row r="6015" spans="73:73">
      <c r="BU6015" s="18"/>
    </row>
    <row r="6016" spans="73:73">
      <c r="BU6016" s="18"/>
    </row>
    <row r="6017" spans="73:73">
      <c r="BU6017" s="18"/>
    </row>
    <row r="6018" spans="73:73">
      <c r="BU6018" s="18"/>
    </row>
    <row r="6019" spans="73:73">
      <c r="BU6019" s="18"/>
    </row>
    <row r="6020" spans="73:73">
      <c r="BU6020" s="18"/>
    </row>
    <row r="6021" spans="73:73">
      <c r="BU6021" s="18"/>
    </row>
    <row r="6022" spans="73:73">
      <c r="BU6022" s="18"/>
    </row>
    <row r="6023" spans="73:73">
      <c r="BU6023" s="18"/>
    </row>
    <row r="6024" spans="73:73">
      <c r="BU6024" s="18"/>
    </row>
    <row r="6025" spans="73:73">
      <c r="BU6025" s="18"/>
    </row>
    <row r="6026" spans="73:73">
      <c r="BU6026" s="18"/>
    </row>
    <row r="6027" spans="73:73">
      <c r="BU6027" s="18"/>
    </row>
    <row r="6028" spans="73:73">
      <c r="BU6028" s="18"/>
    </row>
    <row r="6029" spans="73:73">
      <c r="BU6029" s="18"/>
    </row>
    <row r="6030" spans="73:73">
      <c r="BU6030" s="18"/>
    </row>
    <row r="6031" spans="73:73">
      <c r="BU6031" s="18"/>
    </row>
    <row r="6032" spans="73:73">
      <c r="BU6032" s="18"/>
    </row>
    <row r="6033" spans="73:73">
      <c r="BU6033" s="18"/>
    </row>
    <row r="6034" spans="73:73">
      <c r="BU6034" s="18"/>
    </row>
    <row r="6035" spans="73:73">
      <c r="BU6035" s="18"/>
    </row>
    <row r="6036" spans="73:73">
      <c r="BU6036" s="18"/>
    </row>
    <row r="6037" spans="73:73">
      <c r="BU6037" s="18"/>
    </row>
    <row r="6038" spans="73:73">
      <c r="BU6038" s="18"/>
    </row>
    <row r="6039" spans="73:73">
      <c r="BU6039" s="18"/>
    </row>
    <row r="6040" spans="73:73">
      <c r="BU6040" s="18"/>
    </row>
    <row r="6041" spans="73:73">
      <c r="BU6041" s="18"/>
    </row>
    <row r="6042" spans="73:73">
      <c r="BU6042" s="18"/>
    </row>
    <row r="6043" spans="73:73">
      <c r="BU6043" s="18"/>
    </row>
    <row r="6044" spans="73:73">
      <c r="BU6044" s="18"/>
    </row>
    <row r="6045" spans="73:73">
      <c r="BU6045" s="18"/>
    </row>
    <row r="6046" spans="73:73">
      <c r="BU6046" s="18"/>
    </row>
    <row r="6047" spans="73:73">
      <c r="BU6047" s="18"/>
    </row>
    <row r="6048" spans="73:73">
      <c r="BU6048" s="18"/>
    </row>
    <row r="6049" spans="73:73">
      <c r="BU6049" s="18"/>
    </row>
    <row r="6050" spans="73:73">
      <c r="BU6050" s="18"/>
    </row>
    <row r="6051" spans="73:73">
      <c r="BU6051" s="18"/>
    </row>
    <row r="6052" spans="73:73">
      <c r="BU6052" s="18"/>
    </row>
    <row r="6053" spans="73:73">
      <c r="BU6053" s="18"/>
    </row>
    <row r="6054" spans="73:73">
      <c r="BU6054" s="18"/>
    </row>
    <row r="6055" spans="73:73">
      <c r="BU6055" s="18"/>
    </row>
    <row r="6056" spans="73:73">
      <c r="BU6056" s="18"/>
    </row>
    <row r="6057" spans="73:73">
      <c r="BU6057" s="18"/>
    </row>
    <row r="6058" spans="73:73">
      <c r="BU6058" s="18"/>
    </row>
    <row r="6059" spans="73:73">
      <c r="BU6059" s="18"/>
    </row>
    <row r="6060" spans="73:73">
      <c r="BU6060" s="18"/>
    </row>
    <row r="6061" spans="73:73">
      <c r="BU6061" s="18"/>
    </row>
    <row r="6062" spans="73:73">
      <c r="BU6062" s="18"/>
    </row>
    <row r="6063" spans="73:73">
      <c r="BU6063" s="18"/>
    </row>
    <row r="6064" spans="73:73">
      <c r="BU6064" s="18"/>
    </row>
    <row r="6065" spans="73:73">
      <c r="BU6065" s="18"/>
    </row>
    <row r="6066" spans="73:73">
      <c r="BU6066" s="18"/>
    </row>
    <row r="6067" spans="73:73">
      <c r="BU6067" s="18"/>
    </row>
    <row r="6068" spans="73:73">
      <c r="BU6068" s="18"/>
    </row>
    <row r="6069" spans="73:73">
      <c r="BU6069" s="18"/>
    </row>
    <row r="6070" spans="73:73">
      <c r="BU6070" s="18"/>
    </row>
    <row r="6071" spans="73:73">
      <c r="BU6071" s="18"/>
    </row>
    <row r="6072" spans="73:73">
      <c r="BU6072" s="18"/>
    </row>
    <row r="6073" spans="73:73">
      <c r="BU6073" s="18"/>
    </row>
    <row r="6074" spans="73:73">
      <c r="BU6074" s="18"/>
    </row>
    <row r="6075" spans="73:73">
      <c r="BU6075" s="18"/>
    </row>
    <row r="6076" spans="73:73">
      <c r="BU6076" s="18"/>
    </row>
    <row r="6077" spans="73:73">
      <c r="BU6077" s="18"/>
    </row>
    <row r="6078" spans="73:73">
      <c r="BU6078" s="18"/>
    </row>
    <row r="6079" spans="73:73">
      <c r="BU6079" s="18"/>
    </row>
    <row r="6080" spans="73:73">
      <c r="BU6080" s="18"/>
    </row>
    <row r="6081" spans="73:73">
      <c r="BU6081" s="18"/>
    </row>
    <row r="6082" spans="73:73">
      <c r="BU6082" s="18"/>
    </row>
    <row r="6083" spans="73:73">
      <c r="BU6083" s="18"/>
    </row>
    <row r="6084" spans="73:73">
      <c r="BU6084" s="18"/>
    </row>
    <row r="6085" spans="73:73">
      <c r="BU6085" s="18"/>
    </row>
    <row r="6086" spans="73:73">
      <c r="BU6086" s="18"/>
    </row>
    <row r="6087" spans="73:73">
      <c r="BU6087" s="18"/>
    </row>
    <row r="6088" spans="73:73">
      <c r="BU6088" s="18"/>
    </row>
    <row r="6089" spans="73:73">
      <c r="BU6089" s="18"/>
    </row>
    <row r="6090" spans="73:73">
      <c r="BU6090" s="18"/>
    </row>
    <row r="6091" spans="73:73">
      <c r="BU6091" s="18"/>
    </row>
    <row r="6092" spans="73:73">
      <c r="BU6092" s="18"/>
    </row>
    <row r="6093" spans="73:73">
      <c r="BU6093" s="18"/>
    </row>
    <row r="6094" spans="73:73">
      <c r="BU6094" s="18"/>
    </row>
    <row r="6095" spans="73:73">
      <c r="BU6095" s="18"/>
    </row>
    <row r="6096" spans="73:73">
      <c r="BU6096" s="18"/>
    </row>
    <row r="6097" spans="73:73">
      <c r="BU6097" s="18"/>
    </row>
    <row r="6098" spans="73:73">
      <c r="BU6098" s="18"/>
    </row>
    <row r="6099" spans="73:73">
      <c r="BU6099" s="18"/>
    </row>
    <row r="6100" spans="73:73">
      <c r="BU6100" s="18"/>
    </row>
    <row r="6101" spans="73:73">
      <c r="BU6101" s="18"/>
    </row>
    <row r="6102" spans="73:73">
      <c r="BU6102" s="18"/>
    </row>
    <row r="6103" spans="73:73">
      <c r="BU6103" s="18"/>
    </row>
    <row r="6104" spans="73:73">
      <c r="BU6104" s="18"/>
    </row>
    <row r="6105" spans="73:73">
      <c r="BU6105" s="18"/>
    </row>
    <row r="6106" spans="73:73">
      <c r="BU6106" s="18"/>
    </row>
    <row r="6107" spans="73:73">
      <c r="BU6107" s="18"/>
    </row>
    <row r="6108" spans="73:73">
      <c r="BU6108" s="18"/>
    </row>
    <row r="6109" spans="73:73">
      <c r="BU6109" s="18"/>
    </row>
    <row r="6110" spans="73:73">
      <c r="BU6110" s="18"/>
    </row>
    <row r="6111" spans="73:73">
      <c r="BU6111" s="18"/>
    </row>
    <row r="6112" spans="73:73">
      <c r="BU6112" s="18"/>
    </row>
    <row r="6113" spans="73:73">
      <c r="BU6113" s="18"/>
    </row>
    <row r="6114" spans="73:73">
      <c r="BU6114" s="18"/>
    </row>
    <row r="6115" spans="73:73">
      <c r="BU6115" s="18"/>
    </row>
    <row r="6116" spans="73:73">
      <c r="BU6116" s="18"/>
    </row>
    <row r="6117" spans="73:73">
      <c r="BU6117" s="18"/>
    </row>
    <row r="6118" spans="73:73">
      <c r="BU6118" s="18"/>
    </row>
    <row r="6119" spans="73:73">
      <c r="BU6119" s="18"/>
    </row>
    <row r="6120" spans="73:73">
      <c r="BU6120" s="18"/>
    </row>
    <row r="6121" spans="73:73">
      <c r="BU6121" s="18"/>
    </row>
    <row r="6122" spans="73:73">
      <c r="BU6122" s="18"/>
    </row>
    <row r="6123" spans="73:73">
      <c r="BU6123" s="18"/>
    </row>
    <row r="6124" spans="73:73">
      <c r="BU6124" s="18"/>
    </row>
    <row r="6125" spans="73:73">
      <c r="BU6125" s="18"/>
    </row>
    <row r="6126" spans="73:73">
      <c r="BU6126" s="18"/>
    </row>
    <row r="6127" spans="73:73">
      <c r="BU6127" s="18"/>
    </row>
    <row r="6128" spans="73:73">
      <c r="BU6128" s="18"/>
    </row>
    <row r="6129" spans="73:73">
      <c r="BU6129" s="18"/>
    </row>
    <row r="6130" spans="73:73">
      <c r="BU6130" s="18"/>
    </row>
    <row r="6131" spans="73:73">
      <c r="BU6131" s="18"/>
    </row>
    <row r="6132" spans="73:73">
      <c r="BU6132" s="18"/>
    </row>
    <row r="6133" spans="73:73">
      <c r="BU6133" s="18"/>
    </row>
    <row r="6134" spans="73:73">
      <c r="BU6134" s="18"/>
    </row>
    <row r="6135" spans="73:73">
      <c r="BU6135" s="18"/>
    </row>
    <row r="6136" spans="73:73">
      <c r="BU6136" s="18"/>
    </row>
    <row r="6137" spans="73:73">
      <c r="BU6137" s="18"/>
    </row>
    <row r="6138" spans="73:73">
      <c r="BU6138" s="18"/>
    </row>
    <row r="6139" spans="73:73">
      <c r="BU6139" s="18"/>
    </row>
    <row r="6140" spans="73:73">
      <c r="BU6140" s="18"/>
    </row>
    <row r="6141" spans="73:73">
      <c r="BU6141" s="18"/>
    </row>
    <row r="6142" spans="73:73">
      <c r="BU6142" s="18"/>
    </row>
    <row r="6143" spans="73:73">
      <c r="BU6143" s="18"/>
    </row>
    <row r="6144" spans="73:73">
      <c r="BU6144" s="18"/>
    </row>
    <row r="6145" spans="73:73">
      <c r="BU6145" s="18"/>
    </row>
    <row r="6146" spans="73:73">
      <c r="BU6146" s="18"/>
    </row>
    <row r="6147" spans="73:73">
      <c r="BU6147" s="18"/>
    </row>
    <row r="6148" spans="73:73">
      <c r="BU6148" s="18"/>
    </row>
    <row r="6149" spans="73:73">
      <c r="BU6149" s="18"/>
    </row>
    <row r="6150" spans="73:73">
      <c r="BU6150" s="18"/>
    </row>
    <row r="6151" spans="73:73">
      <c r="BU6151" s="18"/>
    </row>
    <row r="6152" spans="73:73">
      <c r="BU6152" s="18"/>
    </row>
    <row r="6153" spans="73:73">
      <c r="BU6153" s="18"/>
    </row>
    <row r="6154" spans="73:73">
      <c r="BU6154" s="18"/>
    </row>
    <row r="6155" spans="73:73">
      <c r="BU6155" s="18"/>
    </row>
    <row r="6156" spans="73:73">
      <c r="BU6156" s="18"/>
    </row>
    <row r="6157" spans="73:73">
      <c r="BU6157" s="18"/>
    </row>
    <row r="6158" spans="73:73">
      <c r="BU6158" s="18"/>
    </row>
    <row r="6159" spans="73:73">
      <c r="BU6159" s="18"/>
    </row>
    <row r="6160" spans="73:73">
      <c r="BU6160" s="18"/>
    </row>
    <row r="6161" spans="73:73">
      <c r="BU6161" s="18"/>
    </row>
    <row r="6162" spans="73:73">
      <c r="BU6162" s="18"/>
    </row>
    <row r="6163" spans="73:73">
      <c r="BU6163" s="18"/>
    </row>
    <row r="6164" spans="73:73">
      <c r="BU6164" s="18"/>
    </row>
    <row r="6165" spans="73:73">
      <c r="BU6165" s="18"/>
    </row>
    <row r="6166" spans="73:73">
      <c r="BU6166" s="18"/>
    </row>
    <row r="6167" spans="73:73">
      <c r="BU6167" s="18"/>
    </row>
    <row r="6168" spans="73:73">
      <c r="BU6168" s="18"/>
    </row>
    <row r="6169" spans="73:73">
      <c r="BU6169" s="18"/>
    </row>
    <row r="6170" spans="73:73">
      <c r="BU6170" s="18"/>
    </row>
    <row r="6171" spans="73:73">
      <c r="BU6171" s="18"/>
    </row>
    <row r="6172" spans="73:73">
      <c r="BU6172" s="18"/>
    </row>
    <row r="6173" spans="73:73">
      <c r="BU6173" s="18"/>
    </row>
    <row r="6174" spans="73:73">
      <c r="BU6174" s="18"/>
    </row>
    <row r="6175" spans="73:73">
      <c r="BU6175" s="18"/>
    </row>
    <row r="6176" spans="73:73">
      <c r="BU6176" s="18"/>
    </row>
    <row r="6177" spans="73:73">
      <c r="BU6177" s="18"/>
    </row>
    <row r="6178" spans="73:73">
      <c r="BU6178" s="18"/>
    </row>
    <row r="6179" spans="73:73">
      <c r="BU6179" s="18"/>
    </row>
    <row r="6180" spans="73:73">
      <c r="BU6180" s="18"/>
    </row>
    <row r="6181" spans="73:73">
      <c r="BU6181" s="18"/>
    </row>
    <row r="6182" spans="73:73">
      <c r="BU6182" s="18"/>
    </row>
    <row r="6183" spans="73:73">
      <c r="BU6183" s="18"/>
    </row>
    <row r="6184" spans="73:73">
      <c r="BU6184" s="18"/>
    </row>
    <row r="6185" spans="73:73">
      <c r="BU6185" s="18"/>
    </row>
    <row r="6186" spans="73:73">
      <c r="BU6186" s="18"/>
    </row>
    <row r="6187" spans="73:73">
      <c r="BU6187" s="18"/>
    </row>
    <row r="6188" spans="73:73">
      <c r="BU6188" s="18"/>
    </row>
    <row r="6189" spans="73:73">
      <c r="BU6189" s="18"/>
    </row>
    <row r="6190" spans="73:73">
      <c r="BU6190" s="18"/>
    </row>
    <row r="6191" spans="73:73">
      <c r="BU6191" s="18"/>
    </row>
    <row r="6192" spans="73:73">
      <c r="BU6192" s="18"/>
    </row>
    <row r="6193" spans="73:73">
      <c r="BU6193" s="18"/>
    </row>
    <row r="6194" spans="73:73">
      <c r="BU6194" s="18"/>
    </row>
    <row r="6195" spans="73:73">
      <c r="BU6195" s="18"/>
    </row>
    <row r="6196" spans="73:73">
      <c r="BU6196" s="18"/>
    </row>
    <row r="6197" spans="73:73">
      <c r="BU6197" s="18"/>
    </row>
    <row r="6198" spans="73:73">
      <c r="BU6198" s="18"/>
    </row>
    <row r="6199" spans="73:73">
      <c r="BU6199" s="18"/>
    </row>
    <row r="6200" spans="73:73">
      <c r="BU6200" s="18"/>
    </row>
    <row r="6201" spans="73:73">
      <c r="BU6201" s="18"/>
    </row>
    <row r="6202" spans="73:73">
      <c r="BU6202" s="18"/>
    </row>
    <row r="6203" spans="73:73">
      <c r="BU6203" s="18"/>
    </row>
    <row r="6204" spans="73:73">
      <c r="BU6204" s="18"/>
    </row>
    <row r="6205" spans="73:73">
      <c r="BU6205" s="18"/>
    </row>
    <row r="6206" spans="73:73">
      <c r="BU6206" s="18"/>
    </row>
    <row r="6207" spans="73:73">
      <c r="BU6207" s="18"/>
    </row>
    <row r="6208" spans="73:73">
      <c r="BU6208" s="18"/>
    </row>
    <row r="6209" spans="73:73">
      <c r="BU6209" s="18"/>
    </row>
    <row r="6210" spans="73:73">
      <c r="BU6210" s="18"/>
    </row>
    <row r="6211" spans="73:73">
      <c r="BU6211" s="18"/>
    </row>
    <row r="6212" spans="73:73">
      <c r="BU6212" s="18"/>
    </row>
    <row r="6213" spans="73:73">
      <c r="BU6213" s="18"/>
    </row>
    <row r="6214" spans="73:73">
      <c r="BU6214" s="18"/>
    </row>
    <row r="6215" spans="73:73">
      <c r="BU6215" s="18"/>
    </row>
    <row r="6216" spans="73:73">
      <c r="BU6216" s="18"/>
    </row>
    <row r="6217" spans="73:73">
      <c r="BU6217" s="18"/>
    </row>
    <row r="6218" spans="73:73">
      <c r="BU6218" s="18"/>
    </row>
    <row r="6219" spans="73:73">
      <c r="BU6219" s="18"/>
    </row>
    <row r="6220" spans="73:73">
      <c r="BU6220" s="18"/>
    </row>
    <row r="6221" spans="73:73">
      <c r="BU6221" s="18"/>
    </row>
    <row r="6222" spans="73:73">
      <c r="BU6222" s="18"/>
    </row>
    <row r="6223" spans="73:73">
      <c r="BU6223" s="18"/>
    </row>
    <row r="6224" spans="73:73">
      <c r="BU6224" s="18"/>
    </row>
    <row r="6225" spans="73:73">
      <c r="BU6225" s="18"/>
    </row>
    <row r="6226" spans="73:73">
      <c r="BU6226" s="18"/>
    </row>
    <row r="6227" spans="73:73">
      <c r="BU6227" s="18"/>
    </row>
    <row r="6228" spans="73:73">
      <c r="BU6228" s="18"/>
    </row>
    <row r="6229" spans="73:73">
      <c r="BU6229" s="18"/>
    </row>
    <row r="6230" spans="73:73">
      <c r="BU6230" s="18"/>
    </row>
    <row r="6231" spans="73:73">
      <c r="BU6231" s="18"/>
    </row>
    <row r="6232" spans="73:73">
      <c r="BU6232" s="18"/>
    </row>
    <row r="6233" spans="73:73">
      <c r="BU6233" s="18"/>
    </row>
    <row r="6234" spans="73:73">
      <c r="BU6234" s="18"/>
    </row>
    <row r="6235" spans="73:73">
      <c r="BU6235" s="18"/>
    </row>
    <row r="6236" spans="73:73">
      <c r="BU6236" s="18"/>
    </row>
    <row r="6237" spans="73:73">
      <c r="BU6237" s="18"/>
    </row>
    <row r="6238" spans="73:73">
      <c r="BU6238" s="18"/>
    </row>
    <row r="6239" spans="73:73">
      <c r="BU6239" s="18"/>
    </row>
    <row r="6240" spans="73:73">
      <c r="BU6240" s="18"/>
    </row>
    <row r="6241" spans="73:73">
      <c r="BU6241" s="18"/>
    </row>
    <row r="6242" spans="73:73">
      <c r="BU6242" s="18"/>
    </row>
    <row r="6243" spans="73:73">
      <c r="BU6243" s="18"/>
    </row>
    <row r="6244" spans="73:73">
      <c r="BU6244" s="18"/>
    </row>
    <row r="6245" spans="73:73">
      <c r="BU6245" s="18"/>
    </row>
    <row r="6246" spans="73:73">
      <c r="BU6246" s="18"/>
    </row>
    <row r="6247" spans="73:73">
      <c r="BU6247" s="18"/>
    </row>
    <row r="6248" spans="73:73">
      <c r="BU6248" s="18"/>
    </row>
    <row r="6249" spans="73:73">
      <c r="BU6249" s="18"/>
    </row>
    <row r="6250" spans="73:73">
      <c r="BU6250" s="18"/>
    </row>
    <row r="6251" spans="73:73">
      <c r="BU6251" s="18"/>
    </row>
    <row r="6252" spans="73:73">
      <c r="BU6252" s="18"/>
    </row>
    <row r="6253" spans="73:73">
      <c r="BU6253" s="18"/>
    </row>
    <row r="6254" spans="73:73">
      <c r="BU6254" s="18"/>
    </row>
    <row r="6255" spans="73:73">
      <c r="BU6255" s="18"/>
    </row>
    <row r="6256" spans="73:73">
      <c r="BU6256" s="18"/>
    </row>
    <row r="6257" spans="73:73">
      <c r="BU6257" s="18"/>
    </row>
    <row r="6258" spans="73:73">
      <c r="BU6258" s="18"/>
    </row>
    <row r="6259" spans="73:73">
      <c r="BU6259" s="18"/>
    </row>
    <row r="6260" spans="73:73">
      <c r="BU6260" s="18"/>
    </row>
    <row r="6261" spans="73:73">
      <c r="BU6261" s="18"/>
    </row>
    <row r="6262" spans="73:73">
      <c r="BU6262" s="18"/>
    </row>
    <row r="6263" spans="73:73">
      <c r="BU6263" s="18"/>
    </row>
    <row r="6264" spans="73:73">
      <c r="BU6264" s="18"/>
    </row>
    <row r="6265" spans="73:73">
      <c r="BU6265" s="18"/>
    </row>
    <row r="6266" spans="73:73">
      <c r="BU6266" s="18"/>
    </row>
    <row r="6267" spans="73:73">
      <c r="BU6267" s="18"/>
    </row>
    <row r="6268" spans="73:73">
      <c r="BU6268" s="18"/>
    </row>
    <row r="6269" spans="73:73">
      <c r="BU6269" s="18"/>
    </row>
    <row r="6270" spans="73:73">
      <c r="BU6270" s="18"/>
    </row>
    <row r="6271" spans="73:73">
      <c r="BU6271" s="18"/>
    </row>
    <row r="6272" spans="73:73">
      <c r="BU6272" s="18"/>
    </row>
    <row r="6273" spans="73:73">
      <c r="BU6273" s="18"/>
    </row>
    <row r="6274" spans="73:73">
      <c r="BU6274" s="18"/>
    </row>
    <row r="6275" spans="73:73">
      <c r="BU6275" s="18"/>
    </row>
    <row r="6276" spans="73:73">
      <c r="BU6276" s="18"/>
    </row>
    <row r="6277" spans="73:73">
      <c r="BU6277" s="18"/>
    </row>
    <row r="6278" spans="73:73">
      <c r="BU6278" s="18"/>
    </row>
    <row r="6279" spans="73:73">
      <c r="BU6279" s="18"/>
    </row>
    <row r="6280" spans="73:73">
      <c r="BU6280" s="18"/>
    </row>
    <row r="6281" spans="73:73">
      <c r="BU6281" s="18"/>
    </row>
    <row r="6282" spans="73:73">
      <c r="BU6282" s="18"/>
    </row>
    <row r="6283" spans="73:73">
      <c r="BU6283" s="18"/>
    </row>
    <row r="6284" spans="73:73">
      <c r="BU6284" s="18"/>
    </row>
    <row r="6285" spans="73:73">
      <c r="BU6285" s="18"/>
    </row>
    <row r="6286" spans="73:73">
      <c r="BU6286" s="18"/>
    </row>
    <row r="6287" spans="73:73">
      <c r="BU6287" s="18"/>
    </row>
    <row r="6288" spans="73:73">
      <c r="BU6288" s="18"/>
    </row>
    <row r="6289" spans="73:73">
      <c r="BU6289" s="18"/>
    </row>
    <row r="6290" spans="73:73">
      <c r="BU6290" s="18"/>
    </row>
    <row r="6291" spans="73:73">
      <c r="BU6291" s="18"/>
    </row>
    <row r="6292" spans="73:73">
      <c r="BU6292" s="18"/>
    </row>
    <row r="6293" spans="73:73">
      <c r="BU6293" s="18"/>
    </row>
    <row r="6294" spans="73:73">
      <c r="BU6294" s="18"/>
    </row>
    <row r="6295" spans="73:73">
      <c r="BU6295" s="18"/>
    </row>
    <row r="6296" spans="73:73">
      <c r="BU6296" s="18"/>
    </row>
    <row r="6297" spans="73:73">
      <c r="BU6297" s="18"/>
    </row>
    <row r="6298" spans="73:73">
      <c r="BU6298" s="18"/>
    </row>
    <row r="6299" spans="73:73">
      <c r="BU6299" s="18"/>
    </row>
    <row r="6300" spans="73:73">
      <c r="BU6300" s="18"/>
    </row>
    <row r="6301" spans="73:73">
      <c r="BU6301" s="18"/>
    </row>
    <row r="6302" spans="73:73">
      <c r="BU6302" s="18"/>
    </row>
    <row r="6303" spans="73:73">
      <c r="BU6303" s="18"/>
    </row>
    <row r="6304" spans="73:73">
      <c r="BU6304" s="18"/>
    </row>
    <row r="6305" spans="73:73">
      <c r="BU6305" s="18"/>
    </row>
    <row r="6306" spans="73:73">
      <c r="BU6306" s="18"/>
    </row>
    <row r="6307" spans="73:73">
      <c r="BU6307" s="18"/>
    </row>
    <row r="6308" spans="73:73">
      <c r="BU6308" s="18"/>
    </row>
    <row r="6309" spans="73:73">
      <c r="BU6309" s="18"/>
    </row>
    <row r="6310" spans="73:73">
      <c r="BU6310" s="18"/>
    </row>
    <row r="6311" spans="73:73">
      <c r="BU6311" s="18"/>
    </row>
    <row r="6312" spans="73:73">
      <c r="BU6312" s="18"/>
    </row>
    <row r="6313" spans="73:73">
      <c r="BU6313" s="18"/>
    </row>
    <row r="6314" spans="73:73">
      <c r="BU6314" s="18"/>
    </row>
    <row r="6315" spans="73:73">
      <c r="BU6315" s="18"/>
    </row>
    <row r="6316" spans="73:73">
      <c r="BU6316" s="18"/>
    </row>
    <row r="6317" spans="73:73">
      <c r="BU6317" s="18"/>
    </row>
    <row r="6318" spans="73:73">
      <c r="BU6318" s="18"/>
    </row>
    <row r="6319" spans="73:73">
      <c r="BU6319" s="18"/>
    </row>
    <row r="6320" spans="73:73">
      <c r="BU6320" s="18"/>
    </row>
    <row r="6321" spans="73:73">
      <c r="BU6321" s="18"/>
    </row>
    <row r="6322" spans="73:73">
      <c r="BU6322" s="18"/>
    </row>
    <row r="6323" spans="73:73">
      <c r="BU6323" s="18"/>
    </row>
    <row r="6324" spans="73:73">
      <c r="BU6324" s="18"/>
    </row>
    <row r="6325" spans="73:73">
      <c r="BU6325" s="18"/>
    </row>
    <row r="6326" spans="73:73">
      <c r="BU6326" s="18"/>
    </row>
    <row r="6327" spans="73:73">
      <c r="BU6327" s="18"/>
    </row>
    <row r="6328" spans="73:73">
      <c r="BU6328" s="18"/>
    </row>
    <row r="6329" spans="73:73">
      <c r="BU6329" s="18"/>
    </row>
    <row r="6330" spans="73:73">
      <c r="BU6330" s="18"/>
    </row>
    <row r="6331" spans="73:73">
      <c r="BU6331" s="18"/>
    </row>
    <row r="6332" spans="73:73">
      <c r="BU6332" s="18"/>
    </row>
    <row r="6333" spans="73:73">
      <c r="BU6333" s="18"/>
    </row>
    <row r="6334" spans="73:73">
      <c r="BU6334" s="18"/>
    </row>
    <row r="6335" spans="73:73">
      <c r="BU6335" s="18"/>
    </row>
    <row r="6336" spans="73:73">
      <c r="BU6336" s="18"/>
    </row>
    <row r="6337" spans="73:73">
      <c r="BU6337" s="18"/>
    </row>
    <row r="6338" spans="73:73">
      <c r="BU6338" s="18"/>
    </row>
    <row r="6339" spans="73:73">
      <c r="BU6339" s="18"/>
    </row>
    <row r="6340" spans="73:73">
      <c r="BU6340" s="18"/>
    </row>
    <row r="6341" spans="73:73">
      <c r="BU6341" s="18"/>
    </row>
    <row r="6342" spans="73:73">
      <c r="BU6342" s="18"/>
    </row>
    <row r="6343" spans="73:73">
      <c r="BU6343" s="18"/>
    </row>
    <row r="6344" spans="73:73">
      <c r="BU6344" s="18"/>
    </row>
    <row r="6345" spans="73:73">
      <c r="BU6345" s="18"/>
    </row>
    <row r="6346" spans="73:73">
      <c r="BU6346" s="18"/>
    </row>
    <row r="6347" spans="73:73">
      <c r="BU6347" s="18"/>
    </row>
    <row r="6348" spans="73:73">
      <c r="BU6348" s="18"/>
    </row>
    <row r="6349" spans="73:73">
      <c r="BU6349" s="18"/>
    </row>
    <row r="6350" spans="73:73">
      <c r="BU6350" s="18"/>
    </row>
    <row r="6351" spans="73:73">
      <c r="BU6351" s="18"/>
    </row>
    <row r="6352" spans="73:73">
      <c r="BU6352" s="18"/>
    </row>
    <row r="6353" spans="73:73">
      <c r="BU6353" s="18"/>
    </row>
    <row r="6354" spans="73:73">
      <c r="BU6354" s="18"/>
    </row>
    <row r="6355" spans="73:73">
      <c r="BU6355" s="18"/>
    </row>
    <row r="6356" spans="73:73">
      <c r="BU6356" s="18"/>
    </row>
    <row r="6357" spans="73:73">
      <c r="BU6357" s="18"/>
    </row>
    <row r="6358" spans="73:73">
      <c r="BU6358" s="18"/>
    </row>
    <row r="6359" spans="73:73">
      <c r="BU6359" s="18"/>
    </row>
    <row r="6360" spans="73:73">
      <c r="BU6360" s="18"/>
    </row>
    <row r="6361" spans="73:73">
      <c r="BU6361" s="18"/>
    </row>
    <row r="6362" spans="73:73">
      <c r="BU6362" s="18"/>
    </row>
    <row r="6363" spans="73:73">
      <c r="BU6363" s="18"/>
    </row>
    <row r="6364" spans="73:73">
      <c r="BU6364" s="18"/>
    </row>
    <row r="6365" spans="73:73">
      <c r="BU6365" s="18"/>
    </row>
    <row r="6366" spans="73:73">
      <c r="BU6366" s="18"/>
    </row>
    <row r="6367" spans="73:73">
      <c r="BU6367" s="18"/>
    </row>
    <row r="6368" spans="73:73">
      <c r="BU6368" s="18"/>
    </row>
    <row r="6369" spans="73:73">
      <c r="BU6369" s="18"/>
    </row>
    <row r="6370" spans="73:73">
      <c r="BU6370" s="18"/>
    </row>
    <row r="6371" spans="73:73">
      <c r="BU6371" s="18"/>
    </row>
    <row r="6372" spans="73:73">
      <c r="BU6372" s="18"/>
    </row>
    <row r="6373" spans="73:73">
      <c r="BU6373" s="18"/>
    </row>
    <row r="6374" spans="73:73">
      <c r="BU6374" s="18"/>
    </row>
    <row r="6375" spans="73:73">
      <c r="BU6375" s="18"/>
    </row>
    <row r="6376" spans="73:73">
      <c r="BU6376" s="18"/>
    </row>
    <row r="6377" spans="73:73">
      <c r="BU6377" s="18"/>
    </row>
    <row r="6378" spans="73:73">
      <c r="BU6378" s="18"/>
    </row>
    <row r="6379" spans="73:73">
      <c r="BU6379" s="18"/>
    </row>
    <row r="6380" spans="73:73">
      <c r="BU6380" s="18"/>
    </row>
    <row r="6381" spans="73:73">
      <c r="BU6381" s="18"/>
    </row>
    <row r="6382" spans="73:73">
      <c r="BU6382" s="18"/>
    </row>
    <row r="6383" spans="73:73">
      <c r="BU6383" s="18"/>
    </row>
    <row r="6384" spans="73:73">
      <c r="BU6384" s="18"/>
    </row>
    <row r="6385" spans="73:73">
      <c r="BU6385" s="18"/>
    </row>
    <row r="6386" spans="73:73">
      <c r="BU6386" s="18"/>
    </row>
    <row r="6387" spans="73:73">
      <c r="BU6387" s="18"/>
    </row>
    <row r="6388" spans="73:73">
      <c r="BU6388" s="18"/>
    </row>
    <row r="6389" spans="73:73">
      <c r="BU6389" s="18"/>
    </row>
    <row r="6390" spans="73:73">
      <c r="BU6390" s="18"/>
    </row>
    <row r="6391" spans="73:73">
      <c r="BU6391" s="18"/>
    </row>
    <row r="6392" spans="73:73">
      <c r="BU6392" s="18"/>
    </row>
    <row r="6393" spans="73:73">
      <c r="BU6393" s="18"/>
    </row>
    <row r="6394" spans="73:73">
      <c r="BU6394" s="18"/>
    </row>
    <row r="6395" spans="73:73">
      <c r="BU6395" s="18"/>
    </row>
    <row r="6396" spans="73:73">
      <c r="BU6396" s="18"/>
    </row>
    <row r="6397" spans="73:73">
      <c r="BU6397" s="18"/>
    </row>
    <row r="6398" spans="73:73">
      <c r="BU6398" s="18"/>
    </row>
    <row r="6399" spans="73:73">
      <c r="BU6399" s="18"/>
    </row>
    <row r="6400" spans="73:73">
      <c r="BU6400" s="18"/>
    </row>
    <row r="6401" spans="73:73">
      <c r="BU6401" s="18"/>
    </row>
    <row r="6402" spans="73:73">
      <c r="BU6402" s="18"/>
    </row>
    <row r="6403" spans="73:73">
      <c r="BU6403" s="18"/>
    </row>
    <row r="6404" spans="73:73">
      <c r="BU6404" s="18"/>
    </row>
    <row r="6405" spans="73:73">
      <c r="BU6405" s="18"/>
    </row>
    <row r="6406" spans="73:73">
      <c r="BU6406" s="18"/>
    </row>
    <row r="6407" spans="73:73">
      <c r="BU6407" s="18"/>
    </row>
    <row r="6408" spans="73:73">
      <c r="BU6408" s="18"/>
    </row>
    <row r="6409" spans="73:73">
      <c r="BU6409" s="18"/>
    </row>
    <row r="6410" spans="73:73">
      <c r="BU6410" s="18"/>
    </row>
    <row r="6411" spans="73:73">
      <c r="BU6411" s="18"/>
    </row>
    <row r="6412" spans="73:73">
      <c r="BU6412" s="18"/>
    </row>
    <row r="6413" spans="73:73">
      <c r="BU6413" s="18"/>
    </row>
    <row r="6414" spans="73:73">
      <c r="BU6414" s="18"/>
    </row>
    <row r="6415" spans="73:73">
      <c r="BU6415" s="18"/>
    </row>
    <row r="6416" spans="73:73">
      <c r="BU6416" s="18"/>
    </row>
    <row r="6417" spans="73:73">
      <c r="BU6417" s="18"/>
    </row>
    <row r="6418" spans="73:73">
      <c r="BU6418" s="18"/>
    </row>
    <row r="6419" spans="73:73">
      <c r="BU6419" s="18"/>
    </row>
    <row r="6420" spans="73:73">
      <c r="BU6420" s="18"/>
    </row>
    <row r="6421" spans="73:73">
      <c r="BU6421" s="18"/>
    </row>
    <row r="6422" spans="73:73">
      <c r="BU6422" s="18"/>
    </row>
    <row r="6423" spans="73:73">
      <c r="BU6423" s="18"/>
    </row>
    <row r="6424" spans="73:73">
      <c r="BU6424" s="18"/>
    </row>
    <row r="6425" spans="73:73">
      <c r="BU6425" s="18"/>
    </row>
    <row r="6426" spans="73:73">
      <c r="BU6426" s="18"/>
    </row>
    <row r="6427" spans="73:73">
      <c r="BU6427" s="18"/>
    </row>
    <row r="6428" spans="73:73">
      <c r="BU6428" s="18"/>
    </row>
    <row r="6429" spans="73:73">
      <c r="BU6429" s="18"/>
    </row>
    <row r="6430" spans="73:73">
      <c r="BU6430" s="18"/>
    </row>
    <row r="6431" spans="73:73">
      <c r="BU6431" s="18"/>
    </row>
    <row r="6432" spans="73:73">
      <c r="BU6432" s="18"/>
    </row>
    <row r="6433" spans="73:73">
      <c r="BU6433" s="18"/>
    </row>
    <row r="6434" spans="73:73">
      <c r="BU6434" s="18"/>
    </row>
    <row r="6435" spans="73:73">
      <c r="BU6435" s="18"/>
    </row>
    <row r="6436" spans="73:73">
      <c r="BU6436" s="18"/>
    </row>
    <row r="6437" spans="73:73">
      <c r="BU6437" s="18"/>
    </row>
    <row r="6438" spans="73:73">
      <c r="BU6438" s="18"/>
    </row>
    <row r="6439" spans="73:73">
      <c r="BU6439" s="18"/>
    </row>
    <row r="6440" spans="73:73">
      <c r="BU6440" s="18"/>
    </row>
    <row r="6441" spans="73:73">
      <c r="BU6441" s="18"/>
    </row>
    <row r="6442" spans="73:73">
      <c r="BU6442" s="18"/>
    </row>
    <row r="6443" spans="73:73">
      <c r="BU6443" s="18"/>
    </row>
    <row r="6444" spans="73:73">
      <c r="BU6444" s="18"/>
    </row>
    <row r="6445" spans="73:73">
      <c r="BU6445" s="18"/>
    </row>
    <row r="6446" spans="73:73">
      <c r="BU6446" s="18"/>
    </row>
    <row r="6447" spans="73:73">
      <c r="BU6447" s="18"/>
    </row>
    <row r="6448" spans="73:73">
      <c r="BU6448" s="18"/>
    </row>
    <row r="6449" spans="73:73">
      <c r="BU6449" s="18"/>
    </row>
    <row r="6450" spans="73:73">
      <c r="BU6450" s="18"/>
    </row>
    <row r="6451" spans="73:73">
      <c r="BU6451" s="18"/>
    </row>
    <row r="6452" spans="73:73">
      <c r="BU6452" s="18"/>
    </row>
    <row r="6453" spans="73:73">
      <c r="BU6453" s="18"/>
    </row>
    <row r="6454" spans="73:73">
      <c r="BU6454" s="18"/>
    </row>
    <row r="6455" spans="73:73">
      <c r="BU6455" s="18"/>
    </row>
    <row r="6456" spans="73:73">
      <c r="BU6456" s="18"/>
    </row>
    <row r="6457" spans="73:73">
      <c r="BU6457" s="18"/>
    </row>
    <row r="6458" spans="73:73">
      <c r="BU6458" s="18"/>
    </row>
    <row r="6459" spans="73:73">
      <c r="BU6459" s="18"/>
    </row>
    <row r="6460" spans="73:73">
      <c r="BU6460" s="18"/>
    </row>
    <row r="6461" spans="73:73">
      <c r="BU6461" s="18"/>
    </row>
    <row r="6462" spans="73:73">
      <c r="BU6462" s="18"/>
    </row>
    <row r="6463" spans="73:73">
      <c r="BU6463" s="18"/>
    </row>
    <row r="6464" spans="73:73">
      <c r="BU6464" s="18"/>
    </row>
    <row r="6465" spans="73:73">
      <c r="BU6465" s="18"/>
    </row>
    <row r="6466" spans="73:73">
      <c r="BU6466" s="18"/>
    </row>
    <row r="6467" spans="73:73">
      <c r="BU6467" s="18"/>
    </row>
    <row r="6468" spans="73:73">
      <c r="BU6468" s="18"/>
    </row>
    <row r="6469" spans="73:73">
      <c r="BU6469" s="18"/>
    </row>
    <row r="6470" spans="73:73">
      <c r="BU6470" s="18"/>
    </row>
    <row r="6471" spans="73:73">
      <c r="BU6471" s="18"/>
    </row>
    <row r="6472" spans="73:73">
      <c r="BU6472" s="18"/>
    </row>
    <row r="6473" spans="73:73">
      <c r="BU6473" s="18"/>
    </row>
    <row r="6474" spans="73:73">
      <c r="BU6474" s="18"/>
    </row>
    <row r="6475" spans="73:73">
      <c r="BU6475" s="18"/>
    </row>
    <row r="6476" spans="73:73">
      <c r="BU6476" s="18"/>
    </row>
    <row r="6477" spans="73:73">
      <c r="BU6477" s="18"/>
    </row>
    <row r="6478" spans="73:73">
      <c r="BU6478" s="18"/>
    </row>
    <row r="6479" spans="73:73">
      <c r="BU6479" s="18"/>
    </row>
    <row r="6480" spans="73:73">
      <c r="BU6480" s="18"/>
    </row>
    <row r="6481" spans="73:73">
      <c r="BU6481" s="18"/>
    </row>
    <row r="6482" spans="73:73">
      <c r="BU6482" s="18"/>
    </row>
    <row r="6483" spans="73:73">
      <c r="BU6483" s="18"/>
    </row>
    <row r="6484" spans="73:73">
      <c r="BU6484" s="18"/>
    </row>
    <row r="6485" spans="73:73">
      <c r="BU6485" s="18"/>
    </row>
    <row r="6486" spans="73:73">
      <c r="BU6486" s="18"/>
    </row>
    <row r="6487" spans="73:73">
      <c r="BU6487" s="18"/>
    </row>
    <row r="6488" spans="73:73">
      <c r="BU6488" s="18"/>
    </row>
    <row r="6489" spans="73:73">
      <c r="BU6489" s="18"/>
    </row>
    <row r="6490" spans="73:73">
      <c r="BU6490" s="18"/>
    </row>
    <row r="6491" spans="73:73">
      <c r="BU6491" s="18"/>
    </row>
    <row r="6492" spans="73:73">
      <c r="BU6492" s="18"/>
    </row>
    <row r="6493" spans="73:73">
      <c r="BU6493" s="18"/>
    </row>
    <row r="6494" spans="73:73">
      <c r="BU6494" s="18"/>
    </row>
    <row r="6495" spans="73:73">
      <c r="BU6495" s="18"/>
    </row>
    <row r="6496" spans="73:73">
      <c r="BU6496" s="18"/>
    </row>
    <row r="6497" spans="73:73">
      <c r="BU6497" s="18"/>
    </row>
    <row r="6498" spans="73:73">
      <c r="BU6498" s="18"/>
    </row>
    <row r="6499" spans="73:73">
      <c r="BU6499" s="18"/>
    </row>
    <row r="6500" spans="73:73">
      <c r="BU6500" s="18"/>
    </row>
    <row r="6501" spans="73:73">
      <c r="BU6501" s="18"/>
    </row>
    <row r="6502" spans="73:73">
      <c r="BU6502" s="18"/>
    </row>
    <row r="6503" spans="73:73">
      <c r="BU6503" s="18"/>
    </row>
    <row r="6504" spans="73:73">
      <c r="BU6504" s="18"/>
    </row>
    <row r="6505" spans="73:73">
      <c r="BU6505" s="18"/>
    </row>
    <row r="6506" spans="73:73">
      <c r="BU6506" s="18"/>
    </row>
    <row r="6507" spans="73:73">
      <c r="BU6507" s="18"/>
    </row>
    <row r="6508" spans="73:73">
      <c r="BU6508" s="18"/>
    </row>
    <row r="6509" spans="73:73">
      <c r="BU6509" s="18"/>
    </row>
    <row r="6510" spans="73:73">
      <c r="BU6510" s="18"/>
    </row>
    <row r="6511" spans="73:73">
      <c r="BU6511" s="18"/>
    </row>
    <row r="6512" spans="73:73">
      <c r="BU6512" s="18"/>
    </row>
    <row r="6513" spans="73:73">
      <c r="BU6513" s="18"/>
    </row>
    <row r="6514" spans="73:73">
      <c r="BU6514" s="18"/>
    </row>
    <row r="6515" spans="73:73">
      <c r="BU6515" s="18"/>
    </row>
    <row r="6516" spans="73:73">
      <c r="BU6516" s="18"/>
    </row>
    <row r="6517" spans="73:73">
      <c r="BU6517" s="18"/>
    </row>
    <row r="6518" spans="73:73">
      <c r="BU6518" s="18"/>
    </row>
    <row r="6519" spans="73:73">
      <c r="BU6519" s="18"/>
    </row>
    <row r="6520" spans="73:73">
      <c r="BU6520" s="18"/>
    </row>
    <row r="6521" spans="73:73">
      <c r="BU6521" s="18"/>
    </row>
    <row r="6522" spans="73:73">
      <c r="BU6522" s="18"/>
    </row>
    <row r="6523" spans="73:73">
      <c r="BU6523" s="18"/>
    </row>
    <row r="6524" spans="73:73">
      <c r="BU6524" s="18"/>
    </row>
    <row r="6525" spans="73:73">
      <c r="BU6525" s="18"/>
    </row>
    <row r="6526" spans="73:73">
      <c r="BU6526" s="18"/>
    </row>
    <row r="6527" spans="73:73">
      <c r="BU6527" s="18"/>
    </row>
    <row r="6528" spans="73:73">
      <c r="BU6528" s="18"/>
    </row>
    <row r="6529" spans="73:73">
      <c r="BU6529" s="18"/>
    </row>
    <row r="6530" spans="73:73">
      <c r="BU6530" s="18"/>
    </row>
    <row r="6531" spans="73:73">
      <c r="BU6531" s="18"/>
    </row>
    <row r="6532" spans="73:73">
      <c r="BU6532" s="18"/>
    </row>
    <row r="6533" spans="73:73">
      <c r="BU6533" s="18"/>
    </row>
    <row r="6534" spans="73:73">
      <c r="BU6534" s="18"/>
    </row>
    <row r="6535" spans="73:73">
      <c r="BU6535" s="18"/>
    </row>
    <row r="6536" spans="73:73">
      <c r="BU6536" s="18"/>
    </row>
    <row r="6537" spans="73:73">
      <c r="BU6537" s="18"/>
    </row>
    <row r="6538" spans="73:73">
      <c r="BU6538" s="18"/>
    </row>
    <row r="6539" spans="73:73">
      <c r="BU6539" s="18"/>
    </row>
    <row r="6540" spans="73:73">
      <c r="BU6540" s="18"/>
    </row>
    <row r="6541" spans="73:73">
      <c r="BU6541" s="18"/>
    </row>
    <row r="6542" spans="73:73">
      <c r="BU6542" s="18"/>
    </row>
    <row r="6543" spans="73:73">
      <c r="BU6543" s="18"/>
    </row>
    <row r="6544" spans="73:73">
      <c r="BU6544" s="18"/>
    </row>
    <row r="6545" spans="73:73">
      <c r="BU6545" s="18"/>
    </row>
    <row r="6546" spans="73:73">
      <c r="BU6546" s="18"/>
    </row>
    <row r="6547" spans="73:73">
      <c r="BU6547" s="18"/>
    </row>
    <row r="6548" spans="73:73">
      <c r="BU6548" s="18"/>
    </row>
    <row r="6549" spans="73:73">
      <c r="BU6549" s="18"/>
    </row>
    <row r="6550" spans="73:73">
      <c r="BU6550" s="18"/>
    </row>
    <row r="6551" spans="73:73">
      <c r="BU6551" s="18"/>
    </row>
    <row r="6552" spans="73:73">
      <c r="BU6552" s="18"/>
    </row>
    <row r="6553" spans="73:73">
      <c r="BU6553" s="18"/>
    </row>
    <row r="6554" spans="73:73">
      <c r="BU6554" s="18"/>
    </row>
    <row r="6555" spans="73:73">
      <c r="BU6555" s="18"/>
    </row>
    <row r="6556" spans="73:73">
      <c r="BU6556" s="18"/>
    </row>
    <row r="6557" spans="73:73">
      <c r="BU6557" s="18"/>
    </row>
    <row r="6558" spans="73:73">
      <c r="BU6558" s="18"/>
    </row>
    <row r="6559" spans="73:73">
      <c r="BU6559" s="18"/>
    </row>
    <row r="6560" spans="73:73">
      <c r="BU6560" s="18"/>
    </row>
    <row r="6561" spans="73:73">
      <c r="BU6561" s="18"/>
    </row>
    <row r="6562" spans="73:73">
      <c r="BU6562" s="18"/>
    </row>
    <row r="6563" spans="73:73">
      <c r="BU6563" s="18"/>
    </row>
    <row r="6564" spans="73:73">
      <c r="BU6564" s="18"/>
    </row>
    <row r="6565" spans="73:73">
      <c r="BU6565" s="18"/>
    </row>
    <row r="6566" spans="73:73">
      <c r="BU6566" s="18"/>
    </row>
    <row r="6567" spans="73:73">
      <c r="BU6567" s="18"/>
    </row>
    <row r="6568" spans="73:73">
      <c r="BU6568" s="18"/>
    </row>
    <row r="6569" spans="73:73">
      <c r="BU6569" s="18"/>
    </row>
    <row r="6570" spans="73:73">
      <c r="BU6570" s="18"/>
    </row>
    <row r="6571" spans="73:73">
      <c r="BU6571" s="18"/>
    </row>
    <row r="6572" spans="73:73">
      <c r="BU6572" s="18"/>
    </row>
    <row r="6573" spans="73:73">
      <c r="BU6573" s="18"/>
    </row>
    <row r="6574" spans="73:73">
      <c r="BU6574" s="18"/>
    </row>
    <row r="6575" spans="73:73">
      <c r="BU6575" s="18"/>
    </row>
    <row r="6576" spans="73:73">
      <c r="BU6576" s="18"/>
    </row>
    <row r="6577" spans="73:73">
      <c r="BU6577" s="18"/>
    </row>
    <row r="6578" spans="73:73">
      <c r="BU6578" s="18"/>
    </row>
    <row r="6579" spans="73:73">
      <c r="BU6579" s="18"/>
    </row>
    <row r="6580" spans="73:73">
      <c r="BU6580" s="18"/>
    </row>
    <row r="6581" spans="73:73">
      <c r="BU6581" s="18"/>
    </row>
    <row r="6582" spans="73:73">
      <c r="BU6582" s="18"/>
    </row>
    <row r="6583" spans="73:73">
      <c r="BU6583" s="18"/>
    </row>
    <row r="6584" spans="73:73">
      <c r="BU6584" s="18"/>
    </row>
    <row r="6585" spans="73:73">
      <c r="BU6585" s="18"/>
    </row>
    <row r="6586" spans="73:73">
      <c r="BU6586" s="18"/>
    </row>
    <row r="6587" spans="73:73">
      <c r="BU6587" s="18"/>
    </row>
    <row r="6588" spans="73:73">
      <c r="BU6588" s="18"/>
    </row>
    <row r="6589" spans="73:73">
      <c r="BU6589" s="18"/>
    </row>
    <row r="6590" spans="73:73">
      <c r="BU6590" s="18"/>
    </row>
    <row r="6591" spans="73:73">
      <c r="BU6591" s="18"/>
    </row>
    <row r="6592" spans="73:73">
      <c r="BU6592" s="18"/>
    </row>
    <row r="6593" spans="73:73">
      <c r="BU6593" s="18"/>
    </row>
    <row r="6594" spans="73:73">
      <c r="BU6594" s="18"/>
    </row>
    <row r="6595" spans="73:73">
      <c r="BU6595" s="18"/>
    </row>
    <row r="6596" spans="73:73">
      <c r="BU6596" s="18"/>
    </row>
    <row r="6597" spans="73:73">
      <c r="BU6597" s="18"/>
    </row>
    <row r="6598" spans="73:73">
      <c r="BU6598" s="18"/>
    </row>
    <row r="6599" spans="73:73">
      <c r="BU6599" s="18"/>
    </row>
    <row r="6600" spans="73:73">
      <c r="BU6600" s="18"/>
    </row>
    <row r="6601" spans="73:73">
      <c r="BU6601" s="18"/>
    </row>
    <row r="6602" spans="73:73">
      <c r="BU6602" s="18"/>
    </row>
    <row r="6603" spans="73:73">
      <c r="BU6603" s="18"/>
    </row>
    <row r="6604" spans="73:73">
      <c r="BU6604" s="18"/>
    </row>
    <row r="6605" spans="73:73">
      <c r="BU6605" s="18"/>
    </row>
    <row r="6606" spans="73:73">
      <c r="BU6606" s="18"/>
    </row>
    <row r="6607" spans="73:73">
      <c r="BU6607" s="18"/>
    </row>
    <row r="6608" spans="73:73">
      <c r="BU6608" s="18"/>
    </row>
    <row r="6609" spans="73:73">
      <c r="BU6609" s="18"/>
    </row>
    <row r="6610" spans="73:73">
      <c r="BU6610" s="18"/>
    </row>
    <row r="6611" spans="73:73">
      <c r="BU6611" s="18"/>
    </row>
    <row r="6612" spans="73:73">
      <c r="BU6612" s="18"/>
    </row>
    <row r="6613" spans="73:73">
      <c r="BU6613" s="18"/>
    </row>
    <row r="6614" spans="73:73">
      <c r="BU6614" s="18"/>
    </row>
    <row r="6615" spans="73:73">
      <c r="BU6615" s="18"/>
    </row>
    <row r="6616" spans="73:73">
      <c r="BU6616" s="18"/>
    </row>
    <row r="6617" spans="73:73">
      <c r="BU6617" s="18"/>
    </row>
    <row r="6618" spans="73:73">
      <c r="BU6618" s="18"/>
    </row>
    <row r="6619" spans="73:73">
      <c r="BU6619" s="18"/>
    </row>
    <row r="6620" spans="73:73">
      <c r="BU6620" s="18"/>
    </row>
    <row r="6621" spans="73:73">
      <c r="BU6621" s="18"/>
    </row>
    <row r="6622" spans="73:73">
      <c r="BU6622" s="18"/>
    </row>
    <row r="6623" spans="73:73">
      <c r="BU6623" s="18"/>
    </row>
    <row r="6624" spans="73:73">
      <c r="BU6624" s="18"/>
    </row>
    <row r="6625" spans="73:73">
      <c r="BU6625" s="18"/>
    </row>
    <row r="6626" spans="73:73">
      <c r="BU6626" s="18"/>
    </row>
    <row r="6627" spans="73:73">
      <c r="BU6627" s="18"/>
    </row>
    <row r="6628" spans="73:73">
      <c r="BU6628" s="18"/>
    </row>
    <row r="6629" spans="73:73">
      <c r="BU6629" s="18"/>
    </row>
    <row r="6630" spans="73:73">
      <c r="BU6630" s="18"/>
    </row>
    <row r="6631" spans="73:73">
      <c r="BU6631" s="18"/>
    </row>
    <row r="6632" spans="73:73">
      <c r="BU6632" s="18"/>
    </row>
    <row r="6633" spans="73:73">
      <c r="BU6633" s="18"/>
    </row>
    <row r="6634" spans="73:73">
      <c r="BU6634" s="18"/>
    </row>
    <row r="6635" spans="73:73">
      <c r="BU6635" s="18"/>
    </row>
    <row r="6636" spans="73:73">
      <c r="BU6636" s="18"/>
    </row>
    <row r="6637" spans="73:73">
      <c r="BU6637" s="18"/>
    </row>
    <row r="6638" spans="73:73">
      <c r="BU6638" s="18"/>
    </row>
    <row r="6639" spans="73:73">
      <c r="BU6639" s="18"/>
    </row>
    <row r="6640" spans="73:73">
      <c r="BU6640" s="18"/>
    </row>
    <row r="6641" spans="73:73">
      <c r="BU6641" s="18"/>
    </row>
    <row r="6642" spans="73:73">
      <c r="BU6642" s="18"/>
    </row>
    <row r="6643" spans="73:73">
      <c r="BU6643" s="18"/>
    </row>
    <row r="6644" spans="73:73">
      <c r="BU6644" s="18"/>
    </row>
    <row r="6645" spans="73:73">
      <c r="BU6645" s="18"/>
    </row>
    <row r="6646" spans="73:73">
      <c r="BU6646" s="18"/>
    </row>
    <row r="6647" spans="73:73">
      <c r="BU6647" s="18"/>
    </row>
    <row r="6648" spans="73:73">
      <c r="BU6648" s="18"/>
    </row>
    <row r="6649" spans="73:73">
      <c r="BU6649" s="18"/>
    </row>
    <row r="6650" spans="73:73">
      <c r="BU6650" s="18"/>
    </row>
    <row r="6651" spans="73:73">
      <c r="BU6651" s="18"/>
    </row>
    <row r="6652" spans="73:73">
      <c r="BU6652" s="18"/>
    </row>
    <row r="6653" spans="73:73">
      <c r="BU6653" s="18"/>
    </row>
    <row r="6654" spans="73:73">
      <c r="BU6654" s="18"/>
    </row>
    <row r="6655" spans="73:73">
      <c r="BU6655" s="18"/>
    </row>
    <row r="6656" spans="73:73">
      <c r="BU6656" s="18"/>
    </row>
    <row r="6657" spans="73:73">
      <c r="BU6657" s="18"/>
    </row>
    <row r="6658" spans="73:73">
      <c r="BU6658" s="18"/>
    </row>
    <row r="6659" spans="73:73">
      <c r="BU6659" s="18"/>
    </row>
    <row r="6660" spans="73:73">
      <c r="BU6660" s="18"/>
    </row>
    <row r="6661" spans="73:73">
      <c r="BU6661" s="18"/>
    </row>
    <row r="6662" spans="73:73">
      <c r="BU6662" s="18"/>
    </row>
    <row r="6663" spans="73:73">
      <c r="BU6663" s="18"/>
    </row>
    <row r="6664" spans="73:73">
      <c r="BU6664" s="18"/>
    </row>
    <row r="6665" spans="73:73">
      <c r="BU6665" s="18"/>
    </row>
    <row r="6666" spans="73:73">
      <c r="BU6666" s="18"/>
    </row>
    <row r="6667" spans="73:73">
      <c r="BU6667" s="18"/>
    </row>
    <row r="6668" spans="73:73">
      <c r="BU6668" s="18"/>
    </row>
    <row r="6669" spans="73:73">
      <c r="BU6669" s="18"/>
    </row>
    <row r="6670" spans="73:73">
      <c r="BU6670" s="18"/>
    </row>
    <row r="6671" spans="73:73">
      <c r="BU6671" s="18"/>
    </row>
    <row r="6672" spans="73:73">
      <c r="BU6672" s="18"/>
    </row>
    <row r="6673" spans="73:73">
      <c r="BU6673" s="18"/>
    </row>
    <row r="6674" spans="73:73">
      <c r="BU6674" s="18"/>
    </row>
    <row r="6675" spans="73:73">
      <c r="BU6675" s="18"/>
    </row>
    <row r="6676" spans="73:73">
      <c r="BU6676" s="18"/>
    </row>
    <row r="6677" spans="73:73">
      <c r="BU6677" s="18"/>
    </row>
    <row r="6678" spans="73:73">
      <c r="BU6678" s="18"/>
    </row>
    <row r="6679" spans="73:73">
      <c r="BU6679" s="18"/>
    </row>
    <row r="6680" spans="73:73">
      <c r="BU6680" s="18"/>
    </row>
    <row r="6681" spans="73:73">
      <c r="BU6681" s="18"/>
    </row>
    <row r="6682" spans="73:73">
      <c r="BU6682" s="18"/>
    </row>
    <row r="6683" spans="73:73">
      <c r="BU6683" s="18"/>
    </row>
    <row r="6684" spans="73:73">
      <c r="BU6684" s="18"/>
    </row>
    <row r="6685" spans="73:73">
      <c r="BU6685" s="18"/>
    </row>
    <row r="6686" spans="73:73">
      <c r="BU6686" s="18"/>
    </row>
    <row r="6687" spans="73:73">
      <c r="BU6687" s="18"/>
    </row>
    <row r="6688" spans="73:73">
      <c r="BU6688" s="18"/>
    </row>
    <row r="6689" spans="73:73">
      <c r="BU6689" s="18"/>
    </row>
    <row r="6690" spans="73:73">
      <c r="BU6690" s="18"/>
    </row>
    <row r="6691" spans="73:73">
      <c r="BU6691" s="18"/>
    </row>
    <row r="6692" spans="73:73">
      <c r="BU6692" s="18"/>
    </row>
    <row r="6693" spans="73:73">
      <c r="BU6693" s="18"/>
    </row>
    <row r="6694" spans="73:73">
      <c r="BU6694" s="18"/>
    </row>
    <row r="6695" spans="73:73">
      <c r="BU6695" s="18"/>
    </row>
    <row r="6696" spans="73:73">
      <c r="BU6696" s="18"/>
    </row>
    <row r="6697" spans="73:73">
      <c r="BU6697" s="18"/>
    </row>
    <row r="6698" spans="73:73">
      <c r="BU6698" s="18"/>
    </row>
    <row r="6699" spans="73:73">
      <c r="BU6699" s="18"/>
    </row>
    <row r="6700" spans="73:73">
      <c r="BU6700" s="18"/>
    </row>
    <row r="6701" spans="73:73">
      <c r="BU6701" s="18"/>
    </row>
    <row r="6702" spans="73:73">
      <c r="BU6702" s="18"/>
    </row>
    <row r="6703" spans="73:73">
      <c r="BU6703" s="18"/>
    </row>
    <row r="6704" spans="73:73">
      <c r="BU6704" s="18"/>
    </row>
    <row r="6705" spans="73:73">
      <c r="BU6705" s="18"/>
    </row>
    <row r="6706" spans="73:73">
      <c r="BU6706" s="18"/>
    </row>
    <row r="6707" spans="73:73">
      <c r="BU6707" s="18"/>
    </row>
    <row r="6708" spans="73:73">
      <c r="BU6708" s="18"/>
    </row>
    <row r="6709" spans="73:73">
      <c r="BU6709" s="18"/>
    </row>
    <row r="6710" spans="73:73">
      <c r="BU6710" s="18"/>
    </row>
    <row r="6711" spans="73:73">
      <c r="BU6711" s="18"/>
    </row>
    <row r="6712" spans="73:73">
      <c r="BU6712" s="18"/>
    </row>
    <row r="6713" spans="73:73">
      <c r="BU6713" s="18"/>
    </row>
    <row r="6714" spans="73:73">
      <c r="BU6714" s="18"/>
    </row>
    <row r="6715" spans="73:73">
      <c r="BU6715" s="18"/>
    </row>
    <row r="6716" spans="73:73">
      <c r="BU6716" s="18"/>
    </row>
    <row r="6717" spans="73:73">
      <c r="BU6717" s="18"/>
    </row>
    <row r="6718" spans="73:73">
      <c r="BU6718" s="18"/>
    </row>
    <row r="6719" spans="73:73">
      <c r="BU6719" s="18"/>
    </row>
    <row r="6720" spans="73:73">
      <c r="BU6720" s="18"/>
    </row>
    <row r="6721" spans="73:73">
      <c r="BU6721" s="18"/>
    </row>
    <row r="6722" spans="73:73">
      <c r="BU6722" s="18"/>
    </row>
    <row r="6723" spans="73:73">
      <c r="BU6723" s="18"/>
    </row>
    <row r="6724" spans="73:73">
      <c r="BU6724" s="18"/>
    </row>
    <row r="6725" spans="73:73">
      <c r="BU6725" s="18"/>
    </row>
    <row r="6726" spans="73:73">
      <c r="BU6726" s="18"/>
    </row>
    <row r="6727" spans="73:73">
      <c r="BU6727" s="18"/>
    </row>
    <row r="6728" spans="73:73">
      <c r="BU6728" s="18"/>
    </row>
    <row r="6729" spans="73:73">
      <c r="BU6729" s="18"/>
    </row>
    <row r="6730" spans="73:73">
      <c r="BU6730" s="18"/>
    </row>
    <row r="6731" spans="73:73">
      <c r="BU6731" s="18"/>
    </row>
    <row r="6732" spans="73:73">
      <c r="BU6732" s="18"/>
    </row>
    <row r="6733" spans="73:73">
      <c r="BU6733" s="18"/>
    </row>
    <row r="6734" spans="73:73">
      <c r="BU6734" s="18"/>
    </row>
    <row r="6735" spans="73:73">
      <c r="BU6735" s="18"/>
    </row>
    <row r="6736" spans="73:73">
      <c r="BU6736" s="18"/>
    </row>
    <row r="6737" spans="73:73">
      <c r="BU6737" s="18"/>
    </row>
    <row r="6738" spans="73:73">
      <c r="BU6738" s="18"/>
    </row>
    <row r="6739" spans="73:73">
      <c r="BU6739" s="18"/>
    </row>
    <row r="6740" spans="73:73">
      <c r="BU6740" s="18"/>
    </row>
    <row r="6741" spans="73:73">
      <c r="BU6741" s="18"/>
    </row>
    <row r="6742" spans="73:73">
      <c r="BU6742" s="18"/>
    </row>
    <row r="6743" spans="73:73">
      <c r="BU6743" s="18"/>
    </row>
    <row r="6744" spans="73:73">
      <c r="BU6744" s="18"/>
    </row>
    <row r="6745" spans="73:73">
      <c r="BU6745" s="18"/>
    </row>
    <row r="6746" spans="73:73">
      <c r="BU6746" s="18"/>
    </row>
    <row r="6747" spans="73:73">
      <c r="BU6747" s="18"/>
    </row>
    <row r="6748" spans="73:73">
      <c r="BU6748" s="18"/>
    </row>
    <row r="6749" spans="73:73">
      <c r="BU6749" s="18"/>
    </row>
    <row r="6750" spans="73:73">
      <c r="BU6750" s="18"/>
    </row>
    <row r="6751" spans="73:73">
      <c r="BU6751" s="18"/>
    </row>
    <row r="6752" spans="73:73">
      <c r="BU6752" s="18"/>
    </row>
    <row r="6753" spans="73:73">
      <c r="BU6753" s="18"/>
    </row>
    <row r="6754" spans="73:73">
      <c r="BU6754" s="18"/>
    </row>
    <row r="6755" spans="73:73">
      <c r="BU6755" s="18"/>
    </row>
    <row r="6756" spans="73:73">
      <c r="BU6756" s="18"/>
    </row>
    <row r="6757" spans="73:73">
      <c r="BU6757" s="18"/>
    </row>
    <row r="6758" spans="73:73">
      <c r="BU6758" s="18"/>
    </row>
    <row r="6759" spans="73:73">
      <c r="BU6759" s="18"/>
    </row>
    <row r="6760" spans="73:73">
      <c r="BU6760" s="18"/>
    </row>
    <row r="6761" spans="73:73">
      <c r="BU6761" s="18"/>
    </row>
    <row r="6762" spans="73:73">
      <c r="BU6762" s="18"/>
    </row>
    <row r="6763" spans="73:73">
      <c r="BU6763" s="18"/>
    </row>
    <row r="6764" spans="73:73">
      <c r="BU6764" s="18"/>
    </row>
    <row r="6765" spans="73:73">
      <c r="BU6765" s="18"/>
    </row>
    <row r="6766" spans="73:73">
      <c r="BU6766" s="18"/>
    </row>
    <row r="6767" spans="73:73">
      <c r="BU6767" s="18"/>
    </row>
    <row r="6768" spans="73:73">
      <c r="BU6768" s="18"/>
    </row>
    <row r="6769" spans="73:73">
      <c r="BU6769" s="18"/>
    </row>
    <row r="6770" spans="73:73">
      <c r="BU6770" s="18"/>
    </row>
    <row r="6771" spans="73:73">
      <c r="BU6771" s="18"/>
    </row>
    <row r="6772" spans="73:73">
      <c r="BU6772" s="18"/>
    </row>
    <row r="6773" spans="73:73">
      <c r="BU6773" s="18"/>
    </row>
    <row r="6774" spans="73:73">
      <c r="BU6774" s="18"/>
    </row>
    <row r="6775" spans="73:73">
      <c r="BU6775" s="18"/>
    </row>
    <row r="6776" spans="73:73">
      <c r="BU6776" s="18"/>
    </row>
    <row r="6777" spans="73:73">
      <c r="BU6777" s="18"/>
    </row>
    <row r="6778" spans="73:73">
      <c r="BU6778" s="18"/>
    </row>
    <row r="6779" spans="73:73">
      <c r="BU6779" s="18"/>
    </row>
    <row r="6780" spans="73:73">
      <c r="BU6780" s="18"/>
    </row>
    <row r="6781" spans="73:73">
      <c r="BU6781" s="18"/>
    </row>
    <row r="6782" spans="73:73">
      <c r="BU6782" s="18"/>
    </row>
    <row r="6783" spans="73:73">
      <c r="BU6783" s="18"/>
    </row>
    <row r="6784" spans="73:73">
      <c r="BU6784" s="18"/>
    </row>
    <row r="6785" spans="73:73">
      <c r="BU6785" s="18"/>
    </row>
    <row r="6786" spans="73:73">
      <c r="BU6786" s="18"/>
    </row>
    <row r="6787" spans="73:73">
      <c r="BU6787" s="18"/>
    </row>
    <row r="6788" spans="73:73">
      <c r="BU6788" s="18"/>
    </row>
    <row r="6789" spans="73:73">
      <c r="BU6789" s="18"/>
    </row>
    <row r="6790" spans="73:73">
      <c r="BU6790" s="18"/>
    </row>
    <row r="6791" spans="73:73">
      <c r="BU6791" s="18"/>
    </row>
    <row r="6792" spans="73:73">
      <c r="BU6792" s="18"/>
    </row>
    <row r="6793" spans="73:73">
      <c r="BU6793" s="18"/>
    </row>
    <row r="6794" spans="73:73">
      <c r="BU6794" s="18"/>
    </row>
    <row r="6795" spans="73:73">
      <c r="BU6795" s="18"/>
    </row>
    <row r="6796" spans="73:73">
      <c r="BU6796" s="18"/>
    </row>
    <row r="6797" spans="73:73">
      <c r="BU6797" s="18"/>
    </row>
    <row r="6798" spans="73:73">
      <c r="BU6798" s="18"/>
    </row>
    <row r="6799" spans="73:73">
      <c r="BU6799" s="18"/>
    </row>
    <row r="6800" spans="73:73">
      <c r="BU6800" s="18"/>
    </row>
    <row r="6801" spans="73:73">
      <c r="BU6801" s="18"/>
    </row>
    <row r="6802" spans="73:73">
      <c r="BU6802" s="18"/>
    </row>
    <row r="6803" spans="73:73">
      <c r="BU6803" s="18"/>
    </row>
    <row r="6804" spans="73:73">
      <c r="BU6804" s="18"/>
    </row>
    <row r="6805" spans="73:73">
      <c r="BU6805" s="18"/>
    </row>
    <row r="6806" spans="73:73">
      <c r="BU6806" s="18"/>
    </row>
    <row r="6807" spans="73:73">
      <c r="BU6807" s="18"/>
    </row>
    <row r="6808" spans="73:73">
      <c r="BU6808" s="18"/>
    </row>
    <row r="6809" spans="73:73">
      <c r="BU6809" s="18"/>
    </row>
    <row r="6810" spans="73:73">
      <c r="BU6810" s="18"/>
    </row>
    <row r="6811" spans="73:73">
      <c r="BU6811" s="18"/>
    </row>
    <row r="6812" spans="73:73">
      <c r="BU6812" s="18"/>
    </row>
    <row r="6813" spans="73:73">
      <c r="BU6813" s="18"/>
    </row>
    <row r="6814" spans="73:73">
      <c r="BU6814" s="18"/>
    </row>
    <row r="6815" spans="73:73">
      <c r="BU6815" s="18"/>
    </row>
    <row r="6816" spans="73:73">
      <c r="BU6816" s="18"/>
    </row>
    <row r="6817" spans="73:73">
      <c r="BU6817" s="18"/>
    </row>
    <row r="6818" spans="73:73">
      <c r="BU6818" s="18"/>
    </row>
    <row r="6819" spans="73:73">
      <c r="BU6819" s="18"/>
    </row>
    <row r="6820" spans="73:73">
      <c r="BU6820" s="18"/>
    </row>
    <row r="6821" spans="73:73">
      <c r="BU6821" s="18"/>
    </row>
    <row r="6822" spans="73:73">
      <c r="BU6822" s="18"/>
    </row>
    <row r="6823" spans="73:73">
      <c r="BU6823" s="18"/>
    </row>
    <row r="6824" spans="73:73">
      <c r="BU6824" s="18"/>
    </row>
    <row r="6825" spans="73:73">
      <c r="BU6825" s="18"/>
    </row>
    <row r="6826" spans="73:73">
      <c r="BU6826" s="18"/>
    </row>
    <row r="6827" spans="73:73">
      <c r="BU6827" s="18"/>
    </row>
    <row r="6828" spans="73:73">
      <c r="BU6828" s="18"/>
    </row>
    <row r="6829" spans="73:73">
      <c r="BU6829" s="18"/>
    </row>
    <row r="6830" spans="73:73">
      <c r="BU6830" s="18"/>
    </row>
    <row r="6831" spans="73:73">
      <c r="BU6831" s="18"/>
    </row>
    <row r="6832" spans="73:73">
      <c r="BU6832" s="18"/>
    </row>
    <row r="6833" spans="73:73">
      <c r="BU6833" s="18"/>
    </row>
    <row r="6834" spans="73:73">
      <c r="BU6834" s="18"/>
    </row>
    <row r="6835" spans="73:73">
      <c r="BU6835" s="18"/>
    </row>
    <row r="6836" spans="73:73">
      <c r="BU6836" s="18"/>
    </row>
    <row r="6837" spans="73:73">
      <c r="BU6837" s="18"/>
    </row>
    <row r="6838" spans="73:73">
      <c r="BU6838" s="18"/>
    </row>
    <row r="6839" spans="73:73">
      <c r="BU6839" s="18"/>
    </row>
    <row r="6840" spans="73:73">
      <c r="BU6840" s="18"/>
    </row>
    <row r="6841" spans="73:73">
      <c r="BU6841" s="18"/>
    </row>
    <row r="6842" spans="73:73">
      <c r="BU6842" s="18"/>
    </row>
    <row r="6843" spans="73:73">
      <c r="BU6843" s="18"/>
    </row>
    <row r="6844" spans="73:73">
      <c r="BU6844" s="18"/>
    </row>
    <row r="6845" spans="73:73">
      <c r="BU6845" s="18"/>
    </row>
    <row r="6846" spans="73:73">
      <c r="BU6846" s="18"/>
    </row>
    <row r="6847" spans="73:73">
      <c r="BU6847" s="18"/>
    </row>
    <row r="6848" spans="73:73">
      <c r="BU6848" s="18"/>
    </row>
    <row r="6849" spans="73:73">
      <c r="BU6849" s="18"/>
    </row>
    <row r="6850" spans="73:73">
      <c r="BU6850" s="18"/>
    </row>
    <row r="6851" spans="73:73">
      <c r="BU6851" s="18"/>
    </row>
    <row r="6852" spans="73:73">
      <c r="BU6852" s="18"/>
    </row>
    <row r="6853" spans="73:73">
      <c r="BU6853" s="18"/>
    </row>
    <row r="6854" spans="73:73">
      <c r="BU6854" s="18"/>
    </row>
    <row r="6855" spans="73:73">
      <c r="BU6855" s="18"/>
    </row>
    <row r="6856" spans="73:73">
      <c r="BU6856" s="18"/>
    </row>
    <row r="6857" spans="73:73">
      <c r="BU6857" s="18"/>
    </row>
    <row r="6858" spans="73:73">
      <c r="BU6858" s="18"/>
    </row>
    <row r="6859" spans="73:73">
      <c r="BU6859" s="18"/>
    </row>
    <row r="6860" spans="73:73">
      <c r="BU6860" s="18"/>
    </row>
    <row r="6861" spans="73:73">
      <c r="BU6861" s="18"/>
    </row>
    <row r="6862" spans="73:73">
      <c r="BU6862" s="18"/>
    </row>
    <row r="6863" spans="73:73">
      <c r="BU6863" s="18"/>
    </row>
    <row r="6864" spans="73:73">
      <c r="BU6864" s="18"/>
    </row>
    <row r="6865" spans="73:73">
      <c r="BU6865" s="18"/>
    </row>
    <row r="6866" spans="73:73">
      <c r="BU6866" s="18"/>
    </row>
    <row r="6867" spans="73:73">
      <c r="BU6867" s="18"/>
    </row>
    <row r="6868" spans="73:73">
      <c r="BU6868" s="18"/>
    </row>
    <row r="6869" spans="73:73">
      <c r="BU6869" s="18"/>
    </row>
    <row r="6870" spans="73:73">
      <c r="BU6870" s="18"/>
    </row>
    <row r="6871" spans="73:73">
      <c r="BU6871" s="18"/>
    </row>
    <row r="6872" spans="73:73">
      <c r="BU6872" s="18"/>
    </row>
    <row r="6873" spans="73:73">
      <c r="BU6873" s="18"/>
    </row>
    <row r="6874" spans="73:73">
      <c r="BU6874" s="18"/>
    </row>
    <row r="6875" spans="73:73">
      <c r="BU6875" s="18"/>
    </row>
    <row r="6876" spans="73:73">
      <c r="BU6876" s="18"/>
    </row>
    <row r="6877" spans="73:73">
      <c r="BU6877" s="18"/>
    </row>
    <row r="6878" spans="73:73">
      <c r="BU6878" s="18"/>
    </row>
    <row r="6879" spans="73:73">
      <c r="BU6879" s="18"/>
    </row>
    <row r="6880" spans="73:73">
      <c r="BU6880" s="18"/>
    </row>
    <row r="6881" spans="73:73">
      <c r="BU6881" s="18"/>
    </row>
    <row r="6882" spans="73:73">
      <c r="BU6882" s="18"/>
    </row>
    <row r="6883" spans="73:73">
      <c r="BU6883" s="18"/>
    </row>
    <row r="6884" spans="73:73">
      <c r="BU6884" s="18"/>
    </row>
    <row r="6885" spans="73:73">
      <c r="BU6885" s="18"/>
    </row>
    <row r="6886" spans="73:73">
      <c r="BU6886" s="18"/>
    </row>
    <row r="6887" spans="73:73">
      <c r="BU6887" s="18"/>
    </row>
    <row r="6888" spans="73:73">
      <c r="BU6888" s="18"/>
    </row>
    <row r="6889" spans="73:73">
      <c r="BU6889" s="18"/>
    </row>
    <row r="6890" spans="73:73">
      <c r="BU6890" s="18"/>
    </row>
    <row r="6891" spans="73:73">
      <c r="BU6891" s="18"/>
    </row>
    <row r="6892" spans="73:73">
      <c r="BU6892" s="18"/>
    </row>
    <row r="6893" spans="73:73">
      <c r="BU6893" s="18"/>
    </row>
    <row r="6894" spans="73:73">
      <c r="BU6894" s="18"/>
    </row>
    <row r="6895" spans="73:73">
      <c r="BU6895" s="18"/>
    </row>
    <row r="6896" spans="73:73">
      <c r="BU6896" s="18"/>
    </row>
    <row r="6897" spans="73:73">
      <c r="BU6897" s="18"/>
    </row>
    <row r="6898" spans="73:73">
      <c r="BU6898" s="18"/>
    </row>
    <row r="6899" spans="73:73">
      <c r="BU6899" s="18"/>
    </row>
    <row r="6900" spans="73:73">
      <c r="BU6900" s="18"/>
    </row>
    <row r="6901" spans="73:73">
      <c r="BU6901" s="18"/>
    </row>
    <row r="6902" spans="73:73">
      <c r="BU6902" s="18"/>
    </row>
    <row r="6903" spans="73:73">
      <c r="BU6903" s="18"/>
    </row>
    <row r="6904" spans="73:73">
      <c r="BU6904" s="18"/>
    </row>
    <row r="6905" spans="73:73">
      <c r="BU6905" s="18"/>
    </row>
    <row r="6906" spans="73:73">
      <c r="BU6906" s="18"/>
    </row>
    <row r="6907" spans="73:73">
      <c r="BU6907" s="18"/>
    </row>
    <row r="6908" spans="73:73">
      <c r="BU6908" s="18"/>
    </row>
    <row r="6909" spans="73:73">
      <c r="BU6909" s="18"/>
    </row>
    <row r="6910" spans="73:73">
      <c r="BU6910" s="18"/>
    </row>
    <row r="6911" spans="73:73">
      <c r="BU6911" s="18"/>
    </row>
    <row r="6912" spans="73:73">
      <c r="BU6912" s="18"/>
    </row>
    <row r="6913" spans="73:73">
      <c r="BU6913" s="18"/>
    </row>
    <row r="6914" spans="73:73">
      <c r="BU6914" s="18"/>
    </row>
    <row r="6915" spans="73:73">
      <c r="BU6915" s="18"/>
    </row>
    <row r="6916" spans="73:73">
      <c r="BU6916" s="18"/>
    </row>
    <row r="6917" spans="73:73">
      <c r="BU6917" s="18"/>
    </row>
    <row r="6918" spans="73:73">
      <c r="BU6918" s="18"/>
    </row>
    <row r="6919" spans="73:73">
      <c r="BU6919" s="18"/>
    </row>
    <row r="6920" spans="73:73">
      <c r="BU6920" s="18"/>
    </row>
    <row r="6921" spans="73:73">
      <c r="BU6921" s="18"/>
    </row>
    <row r="6922" spans="73:73">
      <c r="BU6922" s="18"/>
    </row>
    <row r="6923" spans="73:73">
      <c r="BU6923" s="18"/>
    </row>
    <row r="6924" spans="73:73">
      <c r="BU6924" s="18"/>
    </row>
    <row r="6925" spans="73:73">
      <c r="BU6925" s="18"/>
    </row>
    <row r="6926" spans="73:73">
      <c r="BU6926" s="18"/>
    </row>
    <row r="6927" spans="73:73">
      <c r="BU6927" s="18"/>
    </row>
    <row r="6928" spans="73:73">
      <c r="BU6928" s="18"/>
    </row>
    <row r="6929" spans="73:73">
      <c r="BU6929" s="18"/>
    </row>
    <row r="6930" spans="73:73">
      <c r="BU6930" s="18"/>
    </row>
    <row r="6931" spans="73:73">
      <c r="BU6931" s="18"/>
    </row>
    <row r="6932" spans="73:73">
      <c r="BU6932" s="18"/>
    </row>
    <row r="6933" spans="73:73">
      <c r="BU6933" s="18"/>
    </row>
    <row r="6934" spans="73:73">
      <c r="BU6934" s="18"/>
    </row>
    <row r="6935" spans="73:73">
      <c r="BU6935" s="18"/>
    </row>
    <row r="6936" spans="73:73">
      <c r="BU6936" s="18"/>
    </row>
    <row r="6937" spans="73:73">
      <c r="BU6937" s="18"/>
    </row>
    <row r="6938" spans="73:73">
      <c r="BU6938" s="18"/>
    </row>
    <row r="6939" spans="73:73">
      <c r="BU6939" s="18"/>
    </row>
    <row r="6940" spans="73:73">
      <c r="BU6940" s="18"/>
    </row>
    <row r="6941" spans="73:73">
      <c r="BU6941" s="18"/>
    </row>
    <row r="6942" spans="73:73">
      <c r="BU6942" s="18"/>
    </row>
    <row r="6943" spans="73:73">
      <c r="BU6943" s="18"/>
    </row>
    <row r="6944" spans="73:73">
      <c r="BU6944" s="18"/>
    </row>
    <row r="6945" spans="73:73">
      <c r="BU6945" s="18"/>
    </row>
    <row r="6946" spans="73:73">
      <c r="BU6946" s="18"/>
    </row>
    <row r="6947" spans="73:73">
      <c r="BU6947" s="18"/>
    </row>
    <row r="6948" spans="73:73">
      <c r="BU6948" s="18"/>
    </row>
    <row r="6949" spans="73:73">
      <c r="BU6949" s="18"/>
    </row>
    <row r="6950" spans="73:73">
      <c r="BU6950" s="18"/>
    </row>
    <row r="6951" spans="73:73">
      <c r="BU6951" s="18"/>
    </row>
    <row r="6952" spans="73:73">
      <c r="BU6952" s="18"/>
    </row>
    <row r="6953" spans="73:73">
      <c r="BU6953" s="18"/>
    </row>
    <row r="6954" spans="73:73">
      <c r="BU6954" s="18"/>
    </row>
    <row r="6955" spans="73:73">
      <c r="BU6955" s="18"/>
    </row>
    <row r="6956" spans="73:73">
      <c r="BU6956" s="18"/>
    </row>
    <row r="6957" spans="73:73">
      <c r="BU6957" s="18"/>
    </row>
    <row r="6958" spans="73:73">
      <c r="BU6958" s="18"/>
    </row>
    <row r="6959" spans="73:73">
      <c r="BU6959" s="18"/>
    </row>
    <row r="6960" spans="73:73">
      <c r="BU6960" s="18"/>
    </row>
    <row r="6961" spans="73:73">
      <c r="BU6961" s="18"/>
    </row>
    <row r="6962" spans="73:73">
      <c r="BU6962" s="18"/>
    </row>
    <row r="6963" spans="73:73">
      <c r="BU6963" s="18"/>
    </row>
    <row r="6964" spans="73:73">
      <c r="BU6964" s="18"/>
    </row>
    <row r="6965" spans="73:73">
      <c r="BU6965" s="18"/>
    </row>
    <row r="6966" spans="73:73">
      <c r="BU6966" s="18"/>
    </row>
    <row r="6967" spans="73:73">
      <c r="BU6967" s="18"/>
    </row>
    <row r="6968" spans="73:73">
      <c r="BU6968" s="18"/>
    </row>
    <row r="6969" spans="73:73">
      <c r="BU6969" s="18"/>
    </row>
    <row r="6970" spans="73:73">
      <c r="BU6970" s="18"/>
    </row>
    <row r="6971" spans="73:73">
      <c r="BU6971" s="18"/>
    </row>
    <row r="6972" spans="73:73">
      <c r="BU6972" s="18"/>
    </row>
    <row r="6973" spans="73:73">
      <c r="BU6973" s="18"/>
    </row>
    <row r="6974" spans="73:73">
      <c r="BU6974" s="18"/>
    </row>
    <row r="6975" spans="73:73">
      <c r="BU6975" s="18"/>
    </row>
    <row r="6976" spans="73:73">
      <c r="BU6976" s="18"/>
    </row>
    <row r="6977" spans="73:73">
      <c r="BU6977" s="18"/>
    </row>
    <row r="6978" spans="73:73">
      <c r="BU6978" s="18"/>
    </row>
    <row r="6979" spans="73:73">
      <c r="BU6979" s="18"/>
    </row>
    <row r="6980" spans="73:73">
      <c r="BU6980" s="18"/>
    </row>
    <row r="6981" spans="73:73">
      <c r="BU6981" s="18"/>
    </row>
    <row r="6982" spans="73:73">
      <c r="BU6982" s="18"/>
    </row>
    <row r="6983" spans="73:73">
      <c r="BU6983" s="18"/>
    </row>
    <row r="6984" spans="73:73">
      <c r="BU6984" s="18"/>
    </row>
    <row r="6985" spans="73:73">
      <c r="BU6985" s="18"/>
    </row>
    <row r="6986" spans="73:73">
      <c r="BU6986" s="18"/>
    </row>
    <row r="6987" spans="73:73">
      <c r="BU6987" s="18"/>
    </row>
    <row r="6988" spans="73:73">
      <c r="BU6988" s="18"/>
    </row>
    <row r="6989" spans="73:73">
      <c r="BU6989" s="18"/>
    </row>
    <row r="6990" spans="73:73">
      <c r="BU6990" s="18"/>
    </row>
    <row r="6991" spans="73:73">
      <c r="BU6991" s="18"/>
    </row>
    <row r="6992" spans="73:73">
      <c r="BU6992" s="18"/>
    </row>
    <row r="6993" spans="73:73">
      <c r="BU6993" s="18"/>
    </row>
    <row r="6994" spans="73:73">
      <c r="BU6994" s="18"/>
    </row>
    <row r="6995" spans="73:73">
      <c r="BU6995" s="18"/>
    </row>
    <row r="6996" spans="73:73">
      <c r="BU6996" s="18"/>
    </row>
    <row r="6997" spans="73:73">
      <c r="BU6997" s="18"/>
    </row>
    <row r="6998" spans="73:73">
      <c r="BU6998" s="18"/>
    </row>
    <row r="6999" spans="73:73">
      <c r="BU6999" s="18"/>
    </row>
    <row r="7000" spans="73:73">
      <c r="BU7000" s="18"/>
    </row>
    <row r="7001" spans="73:73">
      <c r="BU7001" s="18"/>
    </row>
    <row r="7002" spans="73:73">
      <c r="BU7002" s="18"/>
    </row>
    <row r="7003" spans="73:73">
      <c r="BU7003" s="18"/>
    </row>
    <row r="7004" spans="73:73">
      <c r="BU7004" s="18"/>
    </row>
    <row r="7005" spans="73:73">
      <c r="BU7005" s="18"/>
    </row>
    <row r="7006" spans="73:73">
      <c r="BU7006" s="18"/>
    </row>
    <row r="7007" spans="73:73">
      <c r="BU7007" s="18"/>
    </row>
    <row r="7008" spans="73:73">
      <c r="BU7008" s="18"/>
    </row>
    <row r="7009" spans="73:73">
      <c r="BU7009" s="18"/>
    </row>
    <row r="7010" spans="73:73">
      <c r="BU7010" s="18"/>
    </row>
    <row r="7011" spans="73:73">
      <c r="BU7011" s="18"/>
    </row>
    <row r="7012" spans="73:73">
      <c r="BU7012" s="18"/>
    </row>
    <row r="7013" spans="73:73">
      <c r="BU7013" s="18"/>
    </row>
    <row r="7014" spans="73:73">
      <c r="BU7014" s="18"/>
    </row>
    <row r="7015" spans="73:73">
      <c r="BU7015" s="18"/>
    </row>
    <row r="7016" spans="73:73">
      <c r="BU7016" s="18"/>
    </row>
    <row r="7017" spans="73:73">
      <c r="BU7017" s="18"/>
    </row>
    <row r="7018" spans="73:73">
      <c r="BU7018" s="18"/>
    </row>
    <row r="7019" spans="73:73">
      <c r="BU7019" s="18"/>
    </row>
    <row r="7020" spans="73:73">
      <c r="BU7020" s="18"/>
    </row>
    <row r="7021" spans="73:73">
      <c r="BU7021" s="18"/>
    </row>
    <row r="7022" spans="73:73">
      <c r="BU7022" s="18"/>
    </row>
    <row r="7023" spans="73:73">
      <c r="BU7023" s="18"/>
    </row>
    <row r="7024" spans="73:73">
      <c r="BU7024" s="18"/>
    </row>
    <row r="7025" spans="73:73">
      <c r="BU7025" s="18"/>
    </row>
    <row r="7026" spans="73:73">
      <c r="BU7026" s="18"/>
    </row>
    <row r="7027" spans="73:73">
      <c r="BU7027" s="18"/>
    </row>
    <row r="7028" spans="73:73">
      <c r="BU7028" s="18"/>
    </row>
    <row r="7029" spans="73:73">
      <c r="BU7029" s="18"/>
    </row>
    <row r="7030" spans="73:73">
      <c r="BU7030" s="18"/>
    </row>
    <row r="7031" spans="73:73">
      <c r="BU7031" s="18"/>
    </row>
    <row r="7032" spans="73:73">
      <c r="BU7032" s="18"/>
    </row>
    <row r="7033" spans="73:73">
      <c r="BU7033" s="18"/>
    </row>
    <row r="7034" spans="73:73">
      <c r="BU7034" s="18"/>
    </row>
    <row r="7035" spans="73:73">
      <c r="BU7035" s="18"/>
    </row>
    <row r="7036" spans="73:73">
      <c r="BU7036" s="18"/>
    </row>
    <row r="7037" spans="73:73">
      <c r="BU7037" s="18"/>
    </row>
    <row r="7038" spans="73:73">
      <c r="BU7038" s="18"/>
    </row>
    <row r="7039" spans="73:73">
      <c r="BU7039" s="18"/>
    </row>
    <row r="7040" spans="73:73">
      <c r="BU7040" s="18"/>
    </row>
    <row r="7041" spans="73:73">
      <c r="BU7041" s="18"/>
    </row>
    <row r="7042" spans="73:73">
      <c r="BU7042" s="18"/>
    </row>
    <row r="7043" spans="73:73">
      <c r="BU7043" s="18"/>
    </row>
    <row r="7044" spans="73:73">
      <c r="BU7044" s="18"/>
    </row>
    <row r="7045" spans="73:73">
      <c r="BU7045" s="18"/>
    </row>
    <row r="7046" spans="73:73">
      <c r="BU7046" s="18"/>
    </row>
    <row r="7047" spans="73:73">
      <c r="BU7047" s="18"/>
    </row>
    <row r="7048" spans="73:73">
      <c r="BU7048" s="18"/>
    </row>
    <row r="7049" spans="73:73">
      <c r="BU7049" s="18"/>
    </row>
    <row r="7050" spans="73:73">
      <c r="BU7050" s="18"/>
    </row>
    <row r="7051" spans="73:73">
      <c r="BU7051" s="18"/>
    </row>
    <row r="7052" spans="73:73">
      <c r="BU7052" s="18"/>
    </row>
    <row r="7053" spans="73:73">
      <c r="BU7053" s="18"/>
    </row>
    <row r="7054" spans="73:73">
      <c r="BU7054" s="18"/>
    </row>
    <row r="7055" spans="73:73">
      <c r="BU7055" s="18"/>
    </row>
    <row r="7056" spans="73:73">
      <c r="BU7056" s="18"/>
    </row>
    <row r="7057" spans="73:73">
      <c r="BU7057" s="18"/>
    </row>
    <row r="7058" spans="73:73">
      <c r="BU7058" s="18"/>
    </row>
    <row r="7059" spans="73:73">
      <c r="BU7059" s="18"/>
    </row>
    <row r="7060" spans="73:73">
      <c r="BU7060" s="18"/>
    </row>
    <row r="7061" spans="73:73">
      <c r="BU7061" s="18"/>
    </row>
    <row r="7062" spans="73:73">
      <c r="BU7062" s="18"/>
    </row>
    <row r="7063" spans="73:73">
      <c r="BU7063" s="18"/>
    </row>
    <row r="7064" spans="73:73">
      <c r="BU7064" s="18"/>
    </row>
    <row r="7065" spans="73:73">
      <c r="BU7065" s="18"/>
    </row>
    <row r="7066" spans="73:73">
      <c r="BU7066" s="18"/>
    </row>
    <row r="7067" spans="73:73">
      <c r="BU7067" s="18"/>
    </row>
    <row r="7068" spans="73:73">
      <c r="BU7068" s="18"/>
    </row>
    <row r="7069" spans="73:73">
      <c r="BU7069" s="18"/>
    </row>
    <row r="7070" spans="73:73">
      <c r="BU7070" s="18"/>
    </row>
    <row r="7071" spans="73:73">
      <c r="BU7071" s="18"/>
    </row>
    <row r="7072" spans="73:73">
      <c r="BU7072" s="18"/>
    </row>
    <row r="7073" spans="73:73">
      <c r="BU7073" s="18"/>
    </row>
    <row r="7074" spans="73:73">
      <c r="BU7074" s="18"/>
    </row>
    <row r="7075" spans="73:73">
      <c r="BU7075" s="18"/>
    </row>
    <row r="7076" spans="73:73">
      <c r="BU7076" s="18"/>
    </row>
    <row r="7077" spans="73:73">
      <c r="BU7077" s="18"/>
    </row>
    <row r="7078" spans="73:73">
      <c r="BU7078" s="18"/>
    </row>
    <row r="7079" spans="73:73">
      <c r="BU7079" s="18"/>
    </row>
    <row r="7080" spans="73:73">
      <c r="BU7080" s="18"/>
    </row>
    <row r="7081" spans="73:73">
      <c r="BU7081" s="18"/>
    </row>
    <row r="7082" spans="73:73">
      <c r="BU7082" s="18"/>
    </row>
    <row r="7083" spans="73:73">
      <c r="BU7083" s="18"/>
    </row>
    <row r="7084" spans="73:73">
      <c r="BU7084" s="18"/>
    </row>
    <row r="7085" spans="73:73">
      <c r="BU7085" s="18"/>
    </row>
    <row r="7086" spans="73:73">
      <c r="BU7086" s="18"/>
    </row>
    <row r="7087" spans="73:73">
      <c r="BU7087" s="18"/>
    </row>
    <row r="7088" spans="73:73">
      <c r="BU7088" s="18"/>
    </row>
    <row r="7089" spans="73:73">
      <c r="BU7089" s="18"/>
    </row>
    <row r="7090" spans="73:73">
      <c r="BU7090" s="18"/>
    </row>
    <row r="7091" spans="73:73">
      <c r="BU7091" s="18"/>
    </row>
    <row r="7092" spans="73:73">
      <c r="BU7092" s="18"/>
    </row>
    <row r="7093" spans="73:73">
      <c r="BU7093" s="18"/>
    </row>
    <row r="7094" spans="73:73">
      <c r="BU7094" s="18"/>
    </row>
    <row r="7095" spans="73:73">
      <c r="BU7095" s="18"/>
    </row>
    <row r="7096" spans="73:73">
      <c r="BU7096" s="18"/>
    </row>
    <row r="7097" spans="73:73">
      <c r="BU7097" s="18"/>
    </row>
    <row r="7098" spans="73:73">
      <c r="BU7098" s="18"/>
    </row>
    <row r="7099" spans="73:73">
      <c r="BU7099" s="18"/>
    </row>
    <row r="7100" spans="73:73">
      <c r="BU7100" s="18"/>
    </row>
    <row r="7101" spans="73:73">
      <c r="BU7101" s="18"/>
    </row>
    <row r="7102" spans="73:73">
      <c r="BU7102" s="18"/>
    </row>
    <row r="7103" spans="73:73">
      <c r="BU7103" s="18"/>
    </row>
    <row r="7104" spans="73:73">
      <c r="BU7104" s="18"/>
    </row>
    <row r="7105" spans="73:73">
      <c r="BU7105" s="18"/>
    </row>
    <row r="7106" spans="73:73">
      <c r="BU7106" s="18"/>
    </row>
    <row r="7107" spans="73:73">
      <c r="BU7107" s="18"/>
    </row>
    <row r="7108" spans="73:73">
      <c r="BU7108" s="18"/>
    </row>
    <row r="7109" spans="73:73">
      <c r="BU7109" s="18"/>
    </row>
    <row r="7110" spans="73:73">
      <c r="BU7110" s="18"/>
    </row>
    <row r="7111" spans="73:73">
      <c r="BU7111" s="18"/>
    </row>
    <row r="7112" spans="73:73">
      <c r="BU7112" s="18"/>
    </row>
    <row r="7113" spans="73:73">
      <c r="BU7113" s="18"/>
    </row>
    <row r="7114" spans="73:73">
      <c r="BU7114" s="18"/>
    </row>
    <row r="7115" spans="73:73">
      <c r="BU7115" s="18"/>
    </row>
    <row r="7116" spans="73:73">
      <c r="BU7116" s="18"/>
    </row>
    <row r="7117" spans="73:73">
      <c r="BU7117" s="18"/>
    </row>
    <row r="7118" spans="73:73">
      <c r="BU7118" s="18"/>
    </row>
    <row r="7119" spans="73:73">
      <c r="BU7119" s="18"/>
    </row>
    <row r="7120" spans="73:73">
      <c r="BU7120" s="18"/>
    </row>
    <row r="7121" spans="73:73">
      <c r="BU7121" s="18"/>
    </row>
    <row r="7122" spans="73:73">
      <c r="BU7122" s="18"/>
    </row>
    <row r="7123" spans="73:73">
      <c r="BU7123" s="18"/>
    </row>
    <row r="7124" spans="73:73">
      <c r="BU7124" s="18"/>
    </row>
    <row r="7125" spans="73:73">
      <c r="BU7125" s="18"/>
    </row>
    <row r="7126" spans="73:73">
      <c r="BU7126" s="18"/>
    </row>
    <row r="7127" spans="73:73">
      <c r="BU7127" s="18"/>
    </row>
    <row r="7128" spans="73:73">
      <c r="BU7128" s="18"/>
    </row>
    <row r="7129" spans="73:73">
      <c r="BU7129" s="18"/>
    </row>
    <row r="7130" spans="73:73">
      <c r="BU7130" s="18"/>
    </row>
    <row r="7131" spans="73:73">
      <c r="BU7131" s="18"/>
    </row>
    <row r="7132" spans="73:73">
      <c r="BU7132" s="18"/>
    </row>
    <row r="7133" spans="73:73">
      <c r="BU7133" s="18"/>
    </row>
    <row r="7134" spans="73:73">
      <c r="BU7134" s="18"/>
    </row>
    <row r="7135" spans="73:73">
      <c r="BU7135" s="18"/>
    </row>
    <row r="7136" spans="73:73">
      <c r="BU7136" s="18"/>
    </row>
    <row r="7137" spans="73:73">
      <c r="BU7137" s="18"/>
    </row>
    <row r="7138" spans="73:73">
      <c r="BU7138" s="18"/>
    </row>
    <row r="7139" spans="73:73">
      <c r="BU7139" s="18"/>
    </row>
    <row r="7140" spans="73:73">
      <c r="BU7140" s="18"/>
    </row>
    <row r="7141" spans="73:73">
      <c r="BU7141" s="18"/>
    </row>
    <row r="7142" spans="73:73">
      <c r="BU7142" s="18"/>
    </row>
    <row r="7143" spans="73:73">
      <c r="BU7143" s="18"/>
    </row>
    <row r="7144" spans="73:73">
      <c r="BU7144" s="18"/>
    </row>
    <row r="7145" spans="73:73">
      <c r="BU7145" s="18"/>
    </row>
    <row r="7146" spans="73:73">
      <c r="BU7146" s="18"/>
    </row>
    <row r="7147" spans="73:73">
      <c r="BU7147" s="18"/>
    </row>
    <row r="7148" spans="73:73">
      <c r="BU7148" s="18"/>
    </row>
    <row r="7149" spans="73:73">
      <c r="BU7149" s="18"/>
    </row>
    <row r="7150" spans="73:73">
      <c r="BU7150" s="18"/>
    </row>
    <row r="7151" spans="73:73">
      <c r="BU7151" s="18"/>
    </row>
    <row r="7152" spans="73:73">
      <c r="BU7152" s="18"/>
    </row>
    <row r="7153" spans="73:73">
      <c r="BU7153" s="18"/>
    </row>
    <row r="7154" spans="73:73">
      <c r="BU7154" s="18"/>
    </row>
    <row r="7155" spans="73:73">
      <c r="BU7155" s="18"/>
    </row>
    <row r="7156" spans="73:73">
      <c r="BU7156" s="18"/>
    </row>
    <row r="7157" spans="73:73">
      <c r="BU7157" s="18"/>
    </row>
    <row r="7158" spans="73:73">
      <c r="BU7158" s="18"/>
    </row>
    <row r="7159" spans="73:73">
      <c r="BU7159" s="18"/>
    </row>
    <row r="7160" spans="73:73">
      <c r="BU7160" s="18"/>
    </row>
    <row r="7161" spans="73:73">
      <c r="BU7161" s="18"/>
    </row>
    <row r="7162" spans="73:73">
      <c r="BU7162" s="18"/>
    </row>
    <row r="7163" spans="73:73">
      <c r="BU7163" s="18"/>
    </row>
    <row r="7164" spans="73:73">
      <c r="BU7164" s="18"/>
    </row>
    <row r="7165" spans="73:73">
      <c r="BU7165" s="18"/>
    </row>
    <row r="7166" spans="73:73">
      <c r="BU7166" s="18"/>
    </row>
    <row r="7167" spans="73:73">
      <c r="BU7167" s="18"/>
    </row>
    <row r="7168" spans="73:73">
      <c r="BU7168" s="18"/>
    </row>
    <row r="7169" spans="73:73">
      <c r="BU7169" s="18"/>
    </row>
    <row r="7170" spans="73:73">
      <c r="BU7170" s="18"/>
    </row>
    <row r="7171" spans="73:73">
      <c r="BU7171" s="18"/>
    </row>
    <row r="7172" spans="73:73">
      <c r="BU7172" s="18"/>
    </row>
    <row r="7173" spans="73:73">
      <c r="BU7173" s="18"/>
    </row>
    <row r="7174" spans="73:73">
      <c r="BU7174" s="18"/>
    </row>
    <row r="7175" spans="73:73">
      <c r="BU7175" s="18"/>
    </row>
    <row r="7176" spans="73:73">
      <c r="BU7176" s="18"/>
    </row>
    <row r="7177" spans="73:73">
      <c r="BU7177" s="18"/>
    </row>
    <row r="7178" spans="73:73">
      <c r="BU7178" s="18"/>
    </row>
    <row r="7179" spans="73:73">
      <c r="BU7179" s="18"/>
    </row>
    <row r="7180" spans="73:73">
      <c r="BU7180" s="18"/>
    </row>
    <row r="7181" spans="73:73">
      <c r="BU7181" s="18"/>
    </row>
    <row r="7182" spans="73:73">
      <c r="BU7182" s="18"/>
    </row>
    <row r="7183" spans="73:73">
      <c r="BU7183" s="18"/>
    </row>
    <row r="7184" spans="73:73">
      <c r="BU7184" s="18"/>
    </row>
    <row r="7185" spans="73:73">
      <c r="BU7185" s="18"/>
    </row>
    <row r="7186" spans="73:73">
      <c r="BU7186" s="18"/>
    </row>
    <row r="7187" spans="73:73">
      <c r="BU7187" s="18"/>
    </row>
    <row r="7188" spans="73:73">
      <c r="BU7188" s="18"/>
    </row>
    <row r="7189" spans="73:73">
      <c r="BU7189" s="18"/>
    </row>
    <row r="7190" spans="73:73">
      <c r="BU7190" s="18"/>
    </row>
    <row r="7191" spans="73:73">
      <c r="BU7191" s="18"/>
    </row>
    <row r="7192" spans="73:73">
      <c r="BU7192" s="18"/>
    </row>
    <row r="7193" spans="73:73">
      <c r="BU7193" s="18"/>
    </row>
    <row r="7194" spans="73:73">
      <c r="BU7194" s="18"/>
    </row>
    <row r="7195" spans="73:73">
      <c r="BU7195" s="18"/>
    </row>
    <row r="7196" spans="73:73">
      <c r="BU7196" s="18"/>
    </row>
    <row r="7197" spans="73:73">
      <c r="BU7197" s="18"/>
    </row>
    <row r="7198" spans="73:73">
      <c r="BU7198" s="18"/>
    </row>
    <row r="7199" spans="73:73">
      <c r="BU7199" s="18"/>
    </row>
    <row r="7200" spans="73:73">
      <c r="BU7200" s="18"/>
    </row>
    <row r="7201" spans="73:73">
      <c r="BU7201" s="18"/>
    </row>
    <row r="7202" spans="73:73">
      <c r="BU7202" s="18"/>
    </row>
    <row r="7203" spans="73:73">
      <c r="BU7203" s="18"/>
    </row>
    <row r="7204" spans="73:73">
      <c r="BU7204" s="18"/>
    </row>
    <row r="7205" spans="73:73">
      <c r="BU7205" s="18"/>
    </row>
    <row r="7206" spans="73:73">
      <c r="BU7206" s="18"/>
    </row>
    <row r="7207" spans="73:73">
      <c r="BU7207" s="18"/>
    </row>
    <row r="7208" spans="73:73">
      <c r="BU7208" s="18"/>
    </row>
    <row r="7209" spans="73:73">
      <c r="BU7209" s="18"/>
    </row>
    <row r="7210" spans="73:73">
      <c r="BU7210" s="18"/>
    </row>
    <row r="7211" spans="73:73">
      <c r="BU7211" s="18"/>
    </row>
    <row r="7212" spans="73:73">
      <c r="BU7212" s="18"/>
    </row>
    <row r="7213" spans="73:73">
      <c r="BU7213" s="18"/>
    </row>
    <row r="7214" spans="73:73">
      <c r="BU7214" s="18"/>
    </row>
    <row r="7215" spans="73:73">
      <c r="BU7215" s="18"/>
    </row>
    <row r="7216" spans="73:73">
      <c r="BU7216" s="18"/>
    </row>
    <row r="7217" spans="73:73">
      <c r="BU7217" s="18"/>
    </row>
    <row r="7218" spans="73:73">
      <c r="BU7218" s="18"/>
    </row>
    <row r="7219" spans="73:73">
      <c r="BU7219" s="18"/>
    </row>
    <row r="7220" spans="73:73">
      <c r="BU7220" s="18"/>
    </row>
    <row r="7221" spans="73:73">
      <c r="BU7221" s="18"/>
    </row>
    <row r="7222" spans="73:73">
      <c r="BU7222" s="18"/>
    </row>
    <row r="7223" spans="73:73">
      <c r="BU7223" s="18"/>
    </row>
    <row r="7224" spans="73:73">
      <c r="BU7224" s="18"/>
    </row>
    <row r="7225" spans="73:73">
      <c r="BU7225" s="18"/>
    </row>
    <row r="7226" spans="73:73">
      <c r="BU7226" s="18"/>
    </row>
    <row r="7227" spans="73:73">
      <c r="BU7227" s="18"/>
    </row>
    <row r="7228" spans="73:73">
      <c r="BU7228" s="18"/>
    </row>
    <row r="7229" spans="73:73">
      <c r="BU7229" s="18"/>
    </row>
    <row r="7230" spans="73:73">
      <c r="BU7230" s="18"/>
    </row>
    <row r="7231" spans="73:73">
      <c r="BU7231" s="18"/>
    </row>
    <row r="7232" spans="73:73">
      <c r="BU7232" s="18"/>
    </row>
    <row r="7233" spans="73:73">
      <c r="BU7233" s="18"/>
    </row>
    <row r="7234" spans="73:73">
      <c r="BU7234" s="18"/>
    </row>
    <row r="7235" spans="73:73">
      <c r="BU7235" s="18"/>
    </row>
    <row r="7236" spans="73:73">
      <c r="BU7236" s="18"/>
    </row>
    <row r="7237" spans="73:73">
      <c r="BU7237" s="18"/>
    </row>
    <row r="7238" spans="73:73">
      <c r="BU7238" s="18"/>
    </row>
    <row r="7239" spans="73:73">
      <c r="BU7239" s="18"/>
    </row>
    <row r="7240" spans="73:73">
      <c r="BU7240" s="18"/>
    </row>
    <row r="7241" spans="73:73">
      <c r="BU7241" s="18"/>
    </row>
    <row r="7242" spans="73:73">
      <c r="BU7242" s="18"/>
    </row>
    <row r="7243" spans="73:73">
      <c r="BU7243" s="18"/>
    </row>
    <row r="7244" spans="73:73">
      <c r="BU7244" s="18"/>
    </row>
    <row r="7245" spans="73:73">
      <c r="BU7245" s="18"/>
    </row>
    <row r="7246" spans="73:73">
      <c r="BU7246" s="18"/>
    </row>
    <row r="7247" spans="73:73">
      <c r="BU7247" s="18"/>
    </row>
    <row r="7248" spans="73:73">
      <c r="BU7248" s="18"/>
    </row>
    <row r="7249" spans="73:73">
      <c r="BU7249" s="18"/>
    </row>
    <row r="7250" spans="73:73">
      <c r="BU7250" s="18"/>
    </row>
    <row r="7251" spans="73:73">
      <c r="BU7251" s="18"/>
    </row>
    <row r="7252" spans="73:73">
      <c r="BU7252" s="18"/>
    </row>
    <row r="7253" spans="73:73">
      <c r="BU7253" s="18"/>
    </row>
    <row r="7254" spans="73:73">
      <c r="BU7254" s="18"/>
    </row>
    <row r="7255" spans="73:73">
      <c r="BU7255" s="18"/>
    </row>
    <row r="7256" spans="73:73">
      <c r="BU7256" s="18"/>
    </row>
    <row r="7257" spans="73:73">
      <c r="BU7257" s="18"/>
    </row>
    <row r="7258" spans="73:73">
      <c r="BU7258" s="18"/>
    </row>
    <row r="7259" spans="73:73">
      <c r="BU7259" s="18"/>
    </row>
    <row r="7260" spans="73:73">
      <c r="BU7260" s="18"/>
    </row>
    <row r="7261" spans="73:73">
      <c r="BU7261" s="18"/>
    </row>
    <row r="7262" spans="73:73">
      <c r="BU7262" s="18"/>
    </row>
    <row r="7263" spans="73:73">
      <c r="BU7263" s="18"/>
    </row>
    <row r="7264" spans="73:73">
      <c r="BU7264" s="18"/>
    </row>
    <row r="7265" spans="73:73">
      <c r="BU7265" s="18"/>
    </row>
    <row r="7266" spans="73:73">
      <c r="BU7266" s="18"/>
    </row>
    <row r="7267" spans="73:73">
      <c r="BU7267" s="18"/>
    </row>
    <row r="7268" spans="73:73">
      <c r="BU7268" s="18"/>
    </row>
    <row r="7269" spans="73:73">
      <c r="BU7269" s="18"/>
    </row>
    <row r="7270" spans="73:73">
      <c r="BU7270" s="18"/>
    </row>
    <row r="7271" spans="73:73">
      <c r="BU7271" s="18"/>
    </row>
    <row r="7272" spans="73:73">
      <c r="BU7272" s="18"/>
    </row>
    <row r="7273" spans="73:73">
      <c r="BU7273" s="18"/>
    </row>
    <row r="7274" spans="73:73">
      <c r="BU7274" s="18"/>
    </row>
    <row r="7275" spans="73:73">
      <c r="BU7275" s="18"/>
    </row>
    <row r="7276" spans="73:73">
      <c r="BU7276" s="18"/>
    </row>
    <row r="7277" spans="73:73">
      <c r="BU7277" s="18"/>
    </row>
    <row r="7278" spans="73:73">
      <c r="BU7278" s="18"/>
    </row>
    <row r="7279" spans="73:73">
      <c r="BU7279" s="18"/>
    </row>
    <row r="7280" spans="73:73">
      <c r="BU7280" s="18"/>
    </row>
    <row r="7281" spans="73:73">
      <c r="BU7281" s="18"/>
    </row>
    <row r="7282" spans="73:73">
      <c r="BU7282" s="18"/>
    </row>
    <row r="7283" spans="73:73">
      <c r="BU7283" s="18"/>
    </row>
    <row r="7284" spans="73:73">
      <c r="BU7284" s="18"/>
    </row>
    <row r="7285" spans="73:73">
      <c r="BU7285" s="18"/>
    </row>
    <row r="7286" spans="73:73">
      <c r="BU7286" s="18"/>
    </row>
    <row r="7287" spans="73:73">
      <c r="BU7287" s="18"/>
    </row>
    <row r="7288" spans="73:73">
      <c r="BU7288" s="18"/>
    </row>
    <row r="7289" spans="73:73">
      <c r="BU7289" s="18"/>
    </row>
    <row r="7290" spans="73:73">
      <c r="BU7290" s="18"/>
    </row>
    <row r="7291" spans="73:73">
      <c r="BU7291" s="18"/>
    </row>
    <row r="7292" spans="73:73">
      <c r="BU7292" s="18"/>
    </row>
    <row r="7293" spans="73:73">
      <c r="BU7293" s="18"/>
    </row>
    <row r="7294" spans="73:73">
      <c r="BU7294" s="18"/>
    </row>
    <row r="7295" spans="73:73">
      <c r="BU7295" s="18"/>
    </row>
    <row r="7296" spans="73:73">
      <c r="BU7296" s="18"/>
    </row>
    <row r="7297" spans="73:73">
      <c r="BU7297" s="18"/>
    </row>
    <row r="7298" spans="73:73">
      <c r="BU7298" s="18"/>
    </row>
    <row r="7299" spans="73:73">
      <c r="BU7299" s="18"/>
    </row>
    <row r="7300" spans="73:73">
      <c r="BU7300" s="18"/>
    </row>
    <row r="7301" spans="73:73">
      <c r="BU7301" s="18"/>
    </row>
    <row r="7302" spans="73:73">
      <c r="BU7302" s="18"/>
    </row>
    <row r="7303" spans="73:73">
      <c r="BU7303" s="18"/>
    </row>
    <row r="7304" spans="73:73">
      <c r="BU7304" s="18"/>
    </row>
    <row r="7305" spans="73:73">
      <c r="BU7305" s="18"/>
    </row>
    <row r="7306" spans="73:73">
      <c r="BU7306" s="18"/>
    </row>
    <row r="7307" spans="73:73">
      <c r="BU7307" s="18"/>
    </row>
    <row r="7308" spans="73:73">
      <c r="BU7308" s="18"/>
    </row>
    <row r="7309" spans="73:73">
      <c r="BU7309" s="18"/>
    </row>
    <row r="7310" spans="73:73">
      <c r="BU7310" s="18"/>
    </row>
    <row r="7311" spans="73:73">
      <c r="BU7311" s="18"/>
    </row>
    <row r="7312" spans="73:73">
      <c r="BU7312" s="18"/>
    </row>
    <row r="7313" spans="73:73">
      <c r="BU7313" s="18"/>
    </row>
    <row r="7314" spans="73:73">
      <c r="BU7314" s="18"/>
    </row>
    <row r="7315" spans="73:73">
      <c r="BU7315" s="18"/>
    </row>
    <row r="7316" spans="73:73">
      <c r="BU7316" s="18"/>
    </row>
    <row r="7317" spans="73:73">
      <c r="BU7317" s="18"/>
    </row>
    <row r="7318" spans="73:73">
      <c r="BU7318" s="18"/>
    </row>
    <row r="7319" spans="73:73">
      <c r="BU7319" s="18"/>
    </row>
    <row r="7320" spans="73:73">
      <c r="BU7320" s="18"/>
    </row>
    <row r="7321" spans="73:73">
      <c r="BU7321" s="18"/>
    </row>
    <row r="7322" spans="73:73">
      <c r="BU7322" s="18"/>
    </row>
    <row r="7323" spans="73:73">
      <c r="BU7323" s="18"/>
    </row>
    <row r="7324" spans="73:73">
      <c r="BU7324" s="18"/>
    </row>
    <row r="7325" spans="73:73">
      <c r="BU7325" s="18"/>
    </row>
    <row r="7326" spans="73:73">
      <c r="BU7326" s="18"/>
    </row>
    <row r="7327" spans="73:73">
      <c r="BU7327" s="18"/>
    </row>
    <row r="7328" spans="73:73">
      <c r="BU7328" s="18"/>
    </row>
    <row r="7329" spans="73:73">
      <c r="BU7329" s="18"/>
    </row>
    <row r="7330" spans="73:73">
      <c r="BU7330" s="18"/>
    </row>
    <row r="7331" spans="73:73">
      <c r="BU7331" s="18"/>
    </row>
    <row r="7332" spans="73:73">
      <c r="BU7332" s="18"/>
    </row>
    <row r="7333" spans="73:73">
      <c r="BU7333" s="18"/>
    </row>
    <row r="7334" spans="73:73">
      <c r="BU7334" s="18"/>
    </row>
    <row r="7335" spans="73:73">
      <c r="BU7335" s="18"/>
    </row>
    <row r="7336" spans="73:73">
      <c r="BU7336" s="18"/>
    </row>
    <row r="7337" spans="73:73">
      <c r="BU7337" s="18"/>
    </row>
    <row r="7338" spans="73:73">
      <c r="BU7338" s="18"/>
    </row>
    <row r="7339" spans="73:73">
      <c r="BU7339" s="18"/>
    </row>
    <row r="7340" spans="73:73">
      <c r="BU7340" s="18"/>
    </row>
    <row r="7341" spans="73:73">
      <c r="BU7341" s="18"/>
    </row>
    <row r="7342" spans="73:73">
      <c r="BU7342" s="18"/>
    </row>
    <row r="7343" spans="73:73">
      <c r="BU7343" s="18"/>
    </row>
    <row r="7344" spans="73:73">
      <c r="BU7344" s="18"/>
    </row>
    <row r="7345" spans="73:73">
      <c r="BU7345" s="18"/>
    </row>
    <row r="7346" spans="73:73">
      <c r="BU7346" s="18"/>
    </row>
    <row r="7347" spans="73:73">
      <c r="BU7347" s="18"/>
    </row>
    <row r="7348" spans="73:73">
      <c r="BU7348" s="18"/>
    </row>
    <row r="7349" spans="73:73">
      <c r="BU7349" s="18"/>
    </row>
    <row r="7350" spans="73:73">
      <c r="BU7350" s="18"/>
    </row>
    <row r="7351" spans="73:73">
      <c r="BU7351" s="18"/>
    </row>
    <row r="7352" spans="73:73">
      <c r="BU7352" s="18"/>
    </row>
    <row r="7353" spans="73:73">
      <c r="BU7353" s="18"/>
    </row>
    <row r="7354" spans="73:73">
      <c r="BU7354" s="18"/>
    </row>
    <row r="7355" spans="73:73">
      <c r="BU7355" s="18"/>
    </row>
    <row r="7356" spans="73:73">
      <c r="BU7356" s="18"/>
    </row>
    <row r="7357" spans="73:73">
      <c r="BU7357" s="18"/>
    </row>
    <row r="7358" spans="73:73">
      <c r="BU7358" s="18"/>
    </row>
    <row r="7359" spans="73:73">
      <c r="BU7359" s="18"/>
    </row>
    <row r="7360" spans="73:73">
      <c r="BU7360" s="18"/>
    </row>
    <row r="7361" spans="73:73">
      <c r="BU7361" s="18"/>
    </row>
    <row r="7362" spans="73:73">
      <c r="BU7362" s="18"/>
    </row>
    <row r="7363" spans="73:73">
      <c r="BU7363" s="18"/>
    </row>
    <row r="7364" spans="73:73">
      <c r="BU7364" s="18"/>
    </row>
    <row r="7365" spans="73:73">
      <c r="BU7365" s="18"/>
    </row>
    <row r="7366" spans="73:73">
      <c r="BU7366" s="18"/>
    </row>
    <row r="7367" spans="73:73">
      <c r="BU7367" s="18"/>
    </row>
    <row r="7368" spans="73:73">
      <c r="BU7368" s="18"/>
    </row>
    <row r="7369" spans="73:73">
      <c r="BU7369" s="18"/>
    </row>
    <row r="7370" spans="73:73">
      <c r="BU7370" s="18"/>
    </row>
    <row r="7371" spans="73:73">
      <c r="BU7371" s="18"/>
    </row>
    <row r="7372" spans="73:73">
      <c r="BU7372" s="18"/>
    </row>
    <row r="7373" spans="73:73">
      <c r="BU7373" s="18"/>
    </row>
    <row r="7374" spans="73:73">
      <c r="BU7374" s="18"/>
    </row>
    <row r="7375" spans="73:73">
      <c r="BU7375" s="18"/>
    </row>
    <row r="7376" spans="73:73">
      <c r="BU7376" s="18"/>
    </row>
    <row r="7377" spans="73:73">
      <c r="BU7377" s="18"/>
    </row>
    <row r="7378" spans="73:73">
      <c r="BU7378" s="18"/>
    </row>
    <row r="7379" spans="73:73">
      <c r="BU7379" s="18"/>
    </row>
    <row r="7380" spans="73:73">
      <c r="BU7380" s="18"/>
    </row>
    <row r="7381" spans="73:73">
      <c r="BU7381" s="18"/>
    </row>
    <row r="7382" spans="73:73">
      <c r="BU7382" s="18"/>
    </row>
    <row r="7383" spans="73:73">
      <c r="BU7383" s="18"/>
    </row>
    <row r="7384" spans="73:73">
      <c r="BU7384" s="18"/>
    </row>
    <row r="7385" spans="73:73">
      <c r="BU7385" s="18"/>
    </row>
    <row r="7386" spans="73:73">
      <c r="BU7386" s="18"/>
    </row>
    <row r="7387" spans="73:73">
      <c r="BU7387" s="18"/>
    </row>
    <row r="7388" spans="73:73">
      <c r="BU7388" s="18"/>
    </row>
    <row r="7389" spans="73:73">
      <c r="BU7389" s="18"/>
    </row>
    <row r="7390" spans="73:73">
      <c r="BU7390" s="18"/>
    </row>
    <row r="7391" spans="73:73">
      <c r="BU7391" s="18"/>
    </row>
    <row r="7392" spans="73:73">
      <c r="BU7392" s="18"/>
    </row>
    <row r="7393" spans="73:73">
      <c r="BU7393" s="18"/>
    </row>
    <row r="7394" spans="73:73">
      <c r="BU7394" s="18"/>
    </row>
    <row r="7395" spans="73:73">
      <c r="BU7395" s="18"/>
    </row>
    <row r="7396" spans="73:73">
      <c r="BU7396" s="18"/>
    </row>
    <row r="7397" spans="73:73">
      <c r="BU7397" s="18"/>
    </row>
    <row r="7398" spans="73:73">
      <c r="BU7398" s="18"/>
    </row>
    <row r="7399" spans="73:73">
      <c r="BU7399" s="18"/>
    </row>
    <row r="7400" spans="73:73">
      <c r="BU7400" s="18"/>
    </row>
    <row r="7401" spans="73:73">
      <c r="BU7401" s="18"/>
    </row>
    <row r="7402" spans="73:73">
      <c r="BU7402" s="18"/>
    </row>
    <row r="7403" spans="73:73">
      <c r="BU7403" s="18"/>
    </row>
    <row r="7404" spans="73:73">
      <c r="BU7404" s="18"/>
    </row>
    <row r="7405" spans="73:73">
      <c r="BU7405" s="18"/>
    </row>
    <row r="7406" spans="73:73">
      <c r="BU7406" s="18"/>
    </row>
    <row r="7407" spans="73:73">
      <c r="BU7407" s="18"/>
    </row>
    <row r="7408" spans="73:73">
      <c r="BU7408" s="18"/>
    </row>
    <row r="7409" spans="73:73">
      <c r="BU7409" s="18"/>
    </row>
    <row r="7410" spans="73:73">
      <c r="BU7410" s="18"/>
    </row>
    <row r="7411" spans="73:73">
      <c r="BU7411" s="18"/>
    </row>
    <row r="7412" spans="73:73">
      <c r="BU7412" s="18"/>
    </row>
    <row r="7413" spans="73:73">
      <c r="BU7413" s="18"/>
    </row>
    <row r="7414" spans="73:73">
      <c r="BU7414" s="18"/>
    </row>
    <row r="7415" spans="73:73">
      <c r="BU7415" s="18"/>
    </row>
    <row r="7416" spans="73:73">
      <c r="BU7416" s="18"/>
    </row>
    <row r="7417" spans="73:73">
      <c r="BU7417" s="18"/>
    </row>
    <row r="7418" spans="73:73">
      <c r="BU7418" s="18"/>
    </row>
    <row r="7419" spans="73:73">
      <c r="BU7419" s="18"/>
    </row>
    <row r="7420" spans="73:73">
      <c r="BU7420" s="18"/>
    </row>
    <row r="7421" spans="73:73">
      <c r="BU7421" s="18"/>
    </row>
    <row r="7422" spans="73:73">
      <c r="BU7422" s="18"/>
    </row>
    <row r="7423" spans="73:73">
      <c r="BU7423" s="18"/>
    </row>
    <row r="7424" spans="73:73">
      <c r="BU7424" s="18"/>
    </row>
    <row r="7425" spans="73:73">
      <c r="BU7425" s="18"/>
    </row>
    <row r="7426" spans="73:73">
      <c r="BU7426" s="18"/>
    </row>
    <row r="7427" spans="73:73">
      <c r="BU7427" s="18"/>
    </row>
    <row r="7428" spans="73:73">
      <c r="BU7428" s="18"/>
    </row>
    <row r="7429" spans="73:73">
      <c r="BU7429" s="18"/>
    </row>
    <row r="7430" spans="73:73">
      <c r="BU7430" s="18"/>
    </row>
    <row r="7431" spans="73:73">
      <c r="BU7431" s="18"/>
    </row>
    <row r="7432" spans="73:73">
      <c r="BU7432" s="18"/>
    </row>
    <row r="7433" spans="73:73">
      <c r="BU7433" s="18"/>
    </row>
    <row r="7434" spans="73:73">
      <c r="BU7434" s="18"/>
    </row>
    <row r="7435" spans="73:73">
      <c r="BU7435" s="18"/>
    </row>
    <row r="7436" spans="73:73">
      <c r="BU7436" s="18"/>
    </row>
    <row r="7437" spans="73:73">
      <c r="BU7437" s="18"/>
    </row>
    <row r="7438" spans="73:73">
      <c r="BU7438" s="18"/>
    </row>
    <row r="7439" spans="73:73">
      <c r="BU7439" s="18"/>
    </row>
    <row r="7440" spans="73:73">
      <c r="BU7440" s="18"/>
    </row>
    <row r="7441" spans="73:73">
      <c r="BU7441" s="18"/>
    </row>
    <row r="7442" spans="73:73">
      <c r="BU7442" s="18"/>
    </row>
    <row r="7443" spans="73:73">
      <c r="BU7443" s="18"/>
    </row>
    <row r="7444" spans="73:73">
      <c r="BU7444" s="18"/>
    </row>
    <row r="7445" spans="73:73">
      <c r="BU7445" s="18"/>
    </row>
    <row r="7446" spans="73:73">
      <c r="BU7446" s="18"/>
    </row>
    <row r="7447" spans="73:73">
      <c r="BU7447" s="18"/>
    </row>
    <row r="7448" spans="73:73">
      <c r="BU7448" s="18"/>
    </row>
    <row r="7449" spans="73:73">
      <c r="BU7449" s="18"/>
    </row>
    <row r="7450" spans="73:73">
      <c r="BU7450" s="18"/>
    </row>
    <row r="7451" spans="73:73">
      <c r="BU7451" s="18"/>
    </row>
    <row r="7452" spans="73:73">
      <c r="BU7452" s="18"/>
    </row>
    <row r="7453" spans="73:73">
      <c r="BU7453" s="18"/>
    </row>
    <row r="7454" spans="73:73">
      <c r="BU7454" s="18"/>
    </row>
    <row r="7455" spans="73:73">
      <c r="BU7455" s="18"/>
    </row>
    <row r="7456" spans="73:73">
      <c r="BU7456" s="18"/>
    </row>
    <row r="7457" spans="73:73">
      <c r="BU7457" s="18"/>
    </row>
    <row r="7458" spans="73:73">
      <c r="BU7458" s="18"/>
    </row>
    <row r="7459" spans="73:73">
      <c r="BU7459" s="18"/>
    </row>
    <row r="7460" spans="73:73">
      <c r="BU7460" s="18"/>
    </row>
    <row r="7461" spans="73:73">
      <c r="BU7461" s="18"/>
    </row>
    <row r="7462" spans="73:73">
      <c r="BU7462" s="18"/>
    </row>
    <row r="7463" spans="73:73">
      <c r="BU7463" s="18"/>
    </row>
    <row r="7464" spans="73:73">
      <c r="BU7464" s="18"/>
    </row>
    <row r="7465" spans="73:73">
      <c r="BU7465" s="18"/>
    </row>
    <row r="7466" spans="73:73">
      <c r="BU7466" s="18"/>
    </row>
    <row r="7467" spans="73:73">
      <c r="BU7467" s="18"/>
    </row>
    <row r="7468" spans="73:73">
      <c r="BU7468" s="18"/>
    </row>
    <row r="7469" spans="73:73">
      <c r="BU7469" s="18"/>
    </row>
    <row r="7470" spans="73:73">
      <c r="BU7470" s="18"/>
    </row>
    <row r="7471" spans="73:73">
      <c r="BU7471" s="18"/>
    </row>
    <row r="7472" spans="73:73">
      <c r="BU7472" s="18"/>
    </row>
    <row r="7473" spans="73:73">
      <c r="BU7473" s="18"/>
    </row>
    <row r="7474" spans="73:73">
      <c r="BU7474" s="18"/>
    </row>
    <row r="7475" spans="73:73">
      <c r="BU7475" s="18"/>
    </row>
    <row r="7476" spans="73:73">
      <c r="BU7476" s="18"/>
    </row>
    <row r="7477" spans="73:73">
      <c r="BU7477" s="18"/>
    </row>
    <row r="7478" spans="73:73">
      <c r="BU7478" s="18"/>
    </row>
    <row r="7479" spans="73:73">
      <c r="BU7479" s="18"/>
    </row>
    <row r="7480" spans="73:73">
      <c r="BU7480" s="18"/>
    </row>
    <row r="7481" spans="73:73">
      <c r="BU7481" s="18"/>
    </row>
    <row r="7482" spans="73:73">
      <c r="BU7482" s="18"/>
    </row>
    <row r="7483" spans="73:73">
      <c r="BU7483" s="18"/>
    </row>
    <row r="7484" spans="73:73">
      <c r="BU7484" s="18"/>
    </row>
    <row r="7485" spans="73:73">
      <c r="BU7485" s="18"/>
    </row>
    <row r="7486" spans="73:73">
      <c r="BU7486" s="18"/>
    </row>
    <row r="7487" spans="73:73">
      <c r="BU7487" s="18"/>
    </row>
    <row r="7488" spans="73:73">
      <c r="BU7488" s="18"/>
    </row>
    <row r="7489" spans="73:73">
      <c r="BU7489" s="18"/>
    </row>
    <row r="7490" spans="73:73">
      <c r="BU7490" s="18"/>
    </row>
    <row r="7491" spans="73:73">
      <c r="BU7491" s="18"/>
    </row>
    <row r="7492" spans="73:73">
      <c r="BU7492" s="18"/>
    </row>
    <row r="7493" spans="73:73">
      <c r="BU7493" s="18"/>
    </row>
    <row r="7494" spans="73:73">
      <c r="BU7494" s="18"/>
    </row>
    <row r="7495" spans="73:73">
      <c r="BU7495" s="18"/>
    </row>
    <row r="7496" spans="73:73">
      <c r="BU7496" s="18"/>
    </row>
    <row r="7497" spans="73:73">
      <c r="BU7497" s="18"/>
    </row>
    <row r="7498" spans="73:73">
      <c r="BU7498" s="18"/>
    </row>
    <row r="7499" spans="73:73">
      <c r="BU7499" s="18"/>
    </row>
    <row r="7500" spans="73:73">
      <c r="BU7500" s="18"/>
    </row>
    <row r="7501" spans="73:73">
      <c r="BU7501" s="18"/>
    </row>
    <row r="7502" spans="73:73">
      <c r="BU7502" s="18"/>
    </row>
    <row r="7503" spans="73:73">
      <c r="BU7503" s="18"/>
    </row>
    <row r="7504" spans="73:73">
      <c r="BU7504" s="18"/>
    </row>
    <row r="7505" spans="73:73">
      <c r="BU7505" s="18"/>
    </row>
    <row r="7506" spans="73:73">
      <c r="BU7506" s="18"/>
    </row>
    <row r="7507" spans="73:73">
      <c r="BU7507" s="18"/>
    </row>
    <row r="7508" spans="73:73">
      <c r="BU7508" s="18"/>
    </row>
    <row r="7509" spans="73:73">
      <c r="BU7509" s="18"/>
    </row>
    <row r="7510" spans="73:73">
      <c r="BU7510" s="18"/>
    </row>
    <row r="7511" spans="73:73">
      <c r="BU7511" s="18"/>
    </row>
    <row r="7512" spans="73:73">
      <c r="BU7512" s="18"/>
    </row>
    <row r="7513" spans="73:73">
      <c r="BU7513" s="18"/>
    </row>
    <row r="7514" spans="73:73">
      <c r="BU7514" s="18"/>
    </row>
    <row r="7515" spans="73:73">
      <c r="BU7515" s="18"/>
    </row>
    <row r="7516" spans="73:73">
      <c r="BU7516" s="18"/>
    </row>
    <row r="7517" spans="73:73">
      <c r="BU7517" s="18"/>
    </row>
    <row r="7518" spans="73:73">
      <c r="BU7518" s="18"/>
    </row>
    <row r="7519" spans="73:73">
      <c r="BU7519" s="18"/>
    </row>
    <row r="7520" spans="73:73">
      <c r="BU7520" s="18"/>
    </row>
    <row r="7521" spans="73:73">
      <c r="BU7521" s="18"/>
    </row>
    <row r="7522" spans="73:73">
      <c r="BU7522" s="18"/>
    </row>
    <row r="7523" spans="73:73">
      <c r="BU7523" s="18"/>
    </row>
    <row r="7524" spans="73:73">
      <c r="BU7524" s="18"/>
    </row>
    <row r="7525" spans="73:73">
      <c r="BU7525" s="18"/>
    </row>
    <row r="7526" spans="73:73">
      <c r="BU7526" s="18"/>
    </row>
    <row r="7527" spans="73:73">
      <c r="BU7527" s="18"/>
    </row>
    <row r="7528" spans="73:73">
      <c r="BU7528" s="18"/>
    </row>
    <row r="7529" spans="73:73">
      <c r="BU7529" s="18"/>
    </row>
    <row r="7530" spans="73:73">
      <c r="BU7530" s="18"/>
    </row>
    <row r="7531" spans="73:73">
      <c r="BU7531" s="18"/>
    </row>
    <row r="7532" spans="73:73">
      <c r="BU7532" s="18"/>
    </row>
    <row r="7533" spans="73:73">
      <c r="BU7533" s="18"/>
    </row>
    <row r="7534" spans="73:73">
      <c r="BU7534" s="18"/>
    </row>
    <row r="7535" spans="73:73">
      <c r="BU7535" s="18"/>
    </row>
    <row r="7536" spans="73:73">
      <c r="BU7536" s="18"/>
    </row>
    <row r="7537" spans="73:73">
      <c r="BU7537" s="18"/>
    </row>
    <row r="7538" spans="73:73">
      <c r="BU7538" s="18"/>
    </row>
    <row r="7539" spans="73:73">
      <c r="BU7539" s="18"/>
    </row>
    <row r="7540" spans="73:73">
      <c r="BU7540" s="18"/>
    </row>
    <row r="7541" spans="73:73">
      <c r="BU7541" s="18"/>
    </row>
    <row r="7542" spans="73:73">
      <c r="BU7542" s="18"/>
    </row>
    <row r="7543" spans="73:73">
      <c r="BU7543" s="18"/>
    </row>
    <row r="7544" spans="73:73">
      <c r="BU7544" s="18"/>
    </row>
    <row r="7545" spans="73:73">
      <c r="BU7545" s="18"/>
    </row>
    <row r="7546" spans="73:73">
      <c r="BU7546" s="18"/>
    </row>
    <row r="7547" spans="73:73">
      <c r="BU7547" s="18"/>
    </row>
    <row r="7548" spans="73:73">
      <c r="BU7548" s="18"/>
    </row>
    <row r="7549" spans="73:73">
      <c r="BU7549" s="18"/>
    </row>
    <row r="7550" spans="73:73">
      <c r="BU7550" s="18"/>
    </row>
    <row r="7551" spans="73:73">
      <c r="BU7551" s="18"/>
    </row>
    <row r="7552" spans="73:73">
      <c r="BU7552" s="18"/>
    </row>
    <row r="7553" spans="73:73">
      <c r="BU7553" s="18"/>
    </row>
    <row r="7554" spans="73:73">
      <c r="BU7554" s="18"/>
    </row>
    <row r="7555" spans="73:73">
      <c r="BU7555" s="18"/>
    </row>
    <row r="7556" spans="73:73">
      <c r="BU7556" s="18"/>
    </row>
    <row r="7557" spans="73:73">
      <c r="BU7557" s="18"/>
    </row>
    <row r="7558" spans="73:73">
      <c r="BU7558" s="18"/>
    </row>
    <row r="7559" spans="73:73">
      <c r="BU7559" s="18"/>
    </row>
    <row r="7560" spans="73:73">
      <c r="BU7560" s="18"/>
    </row>
    <row r="7561" spans="73:73">
      <c r="BU7561" s="18"/>
    </row>
    <row r="7562" spans="73:73">
      <c r="BU7562" s="18"/>
    </row>
    <row r="7563" spans="73:73">
      <c r="BU7563" s="18"/>
    </row>
    <row r="7564" spans="73:73">
      <c r="BU7564" s="18"/>
    </row>
    <row r="7565" spans="73:73">
      <c r="BU7565" s="18"/>
    </row>
    <row r="7566" spans="73:73">
      <c r="BU7566" s="18"/>
    </row>
    <row r="7567" spans="73:73">
      <c r="BU7567" s="18"/>
    </row>
    <row r="7568" spans="73:73">
      <c r="BU7568" s="18"/>
    </row>
    <row r="7569" spans="73:73">
      <c r="BU7569" s="18"/>
    </row>
    <row r="7570" spans="73:73">
      <c r="BU7570" s="18"/>
    </row>
    <row r="7571" spans="73:73">
      <c r="BU7571" s="18"/>
    </row>
    <row r="7572" spans="73:73">
      <c r="BU7572" s="18"/>
    </row>
    <row r="7573" spans="73:73">
      <c r="BU7573" s="18"/>
    </row>
    <row r="7574" spans="73:73">
      <c r="BU7574" s="18"/>
    </row>
    <row r="7575" spans="73:73">
      <c r="BU7575" s="18"/>
    </row>
    <row r="7576" spans="73:73">
      <c r="BU7576" s="18"/>
    </row>
    <row r="7577" spans="73:73">
      <c r="BU7577" s="18"/>
    </row>
    <row r="7578" spans="73:73">
      <c r="BU7578" s="18"/>
    </row>
    <row r="7579" spans="73:73">
      <c r="BU7579" s="18"/>
    </row>
    <row r="7580" spans="73:73">
      <c r="BU7580" s="18"/>
    </row>
    <row r="7581" spans="73:73">
      <c r="BU7581" s="18"/>
    </row>
    <row r="7582" spans="73:73">
      <c r="BU7582" s="18"/>
    </row>
    <row r="7583" spans="73:73">
      <c r="BU7583" s="18"/>
    </row>
    <row r="7584" spans="73:73">
      <c r="BU7584" s="18"/>
    </row>
    <row r="7585" spans="73:73">
      <c r="BU7585" s="18"/>
    </row>
    <row r="7586" spans="73:73">
      <c r="BU7586" s="18"/>
    </row>
    <row r="7587" spans="73:73">
      <c r="BU7587" s="18"/>
    </row>
    <row r="7588" spans="73:73">
      <c r="BU7588" s="18"/>
    </row>
    <row r="7589" spans="73:73">
      <c r="BU7589" s="18"/>
    </row>
    <row r="7590" spans="73:73">
      <c r="BU7590" s="18"/>
    </row>
    <row r="7591" spans="73:73">
      <c r="BU7591" s="18"/>
    </row>
    <row r="7592" spans="73:73">
      <c r="BU7592" s="18"/>
    </row>
    <row r="7593" spans="73:73">
      <c r="BU7593" s="18"/>
    </row>
    <row r="7594" spans="73:73">
      <c r="BU7594" s="18"/>
    </row>
    <row r="7595" spans="73:73">
      <c r="BU7595" s="18"/>
    </row>
    <row r="7596" spans="73:73">
      <c r="BU7596" s="18"/>
    </row>
    <row r="7597" spans="73:73">
      <c r="BU7597" s="18"/>
    </row>
    <row r="7598" spans="73:73">
      <c r="BU7598" s="18"/>
    </row>
    <row r="7599" spans="73:73">
      <c r="BU7599" s="18"/>
    </row>
    <row r="7600" spans="73:73">
      <c r="BU7600" s="18"/>
    </row>
    <row r="7601" spans="73:73">
      <c r="BU7601" s="18"/>
    </row>
    <row r="7602" spans="73:73">
      <c r="BU7602" s="18"/>
    </row>
    <row r="7603" spans="73:73">
      <c r="BU7603" s="18"/>
    </row>
    <row r="7604" spans="73:73">
      <c r="BU7604" s="18"/>
    </row>
    <row r="7605" spans="73:73">
      <c r="BU7605" s="18"/>
    </row>
    <row r="7606" spans="73:73">
      <c r="BU7606" s="18"/>
    </row>
    <row r="7607" spans="73:73">
      <c r="BU7607" s="18"/>
    </row>
    <row r="7608" spans="73:73">
      <c r="BU7608" s="18"/>
    </row>
    <row r="7609" spans="73:73">
      <c r="BU7609" s="18"/>
    </row>
    <row r="7610" spans="73:73">
      <c r="BU7610" s="18"/>
    </row>
    <row r="7611" spans="73:73">
      <c r="BU7611" s="18"/>
    </row>
    <row r="7612" spans="73:73">
      <c r="BU7612" s="18"/>
    </row>
    <row r="7613" spans="73:73">
      <c r="BU7613" s="18"/>
    </row>
    <row r="7614" spans="73:73">
      <c r="BU7614" s="18"/>
    </row>
    <row r="7615" spans="73:73">
      <c r="BU7615" s="18"/>
    </row>
    <row r="7616" spans="73:73">
      <c r="BU7616" s="18"/>
    </row>
    <row r="7617" spans="73:73">
      <c r="BU7617" s="18"/>
    </row>
    <row r="7618" spans="73:73">
      <c r="BU7618" s="18"/>
    </row>
    <row r="7619" spans="73:73">
      <c r="BU7619" s="18"/>
    </row>
    <row r="7620" spans="73:73">
      <c r="BU7620" s="18"/>
    </row>
    <row r="7621" spans="73:73">
      <c r="BU7621" s="18"/>
    </row>
    <row r="7622" spans="73:73">
      <c r="BU7622" s="18"/>
    </row>
    <row r="7623" spans="73:73">
      <c r="BU7623" s="18"/>
    </row>
    <row r="7624" spans="73:73">
      <c r="BU7624" s="18"/>
    </row>
    <row r="7625" spans="73:73">
      <c r="BU7625" s="18"/>
    </row>
    <row r="7626" spans="73:73">
      <c r="BU7626" s="18"/>
    </row>
    <row r="7627" spans="73:73">
      <c r="BU7627" s="18"/>
    </row>
    <row r="7628" spans="73:73">
      <c r="BU7628" s="18"/>
    </row>
    <row r="7629" spans="73:73">
      <c r="BU7629" s="18"/>
    </row>
    <row r="7630" spans="73:73">
      <c r="BU7630" s="18"/>
    </row>
    <row r="7631" spans="73:73">
      <c r="BU7631" s="18"/>
    </row>
    <row r="7632" spans="73:73">
      <c r="BU7632" s="18"/>
    </row>
    <row r="7633" spans="73:73">
      <c r="BU7633" s="18"/>
    </row>
    <row r="7634" spans="73:73">
      <c r="BU7634" s="18"/>
    </row>
    <row r="7635" spans="73:73">
      <c r="BU7635" s="18"/>
    </row>
    <row r="7636" spans="73:73">
      <c r="BU7636" s="18"/>
    </row>
    <row r="7637" spans="73:73">
      <c r="BU7637" s="18"/>
    </row>
    <row r="7638" spans="73:73">
      <c r="BU7638" s="18"/>
    </row>
    <row r="7639" spans="73:73">
      <c r="BU7639" s="18"/>
    </row>
    <row r="7640" spans="73:73">
      <c r="BU7640" s="18"/>
    </row>
    <row r="7641" spans="73:73">
      <c r="BU7641" s="18"/>
    </row>
    <row r="7642" spans="73:73">
      <c r="BU7642" s="18"/>
    </row>
    <row r="7643" spans="73:73">
      <c r="BU7643" s="18"/>
    </row>
    <row r="7644" spans="73:73">
      <c r="BU7644" s="18"/>
    </row>
    <row r="7645" spans="73:73">
      <c r="BU7645" s="18"/>
    </row>
    <row r="7646" spans="73:73">
      <c r="BU7646" s="18"/>
    </row>
    <row r="7647" spans="73:73">
      <c r="BU7647" s="18"/>
    </row>
    <row r="7648" spans="73:73">
      <c r="BU7648" s="18"/>
    </row>
    <row r="7649" spans="73:73">
      <c r="BU7649" s="18"/>
    </row>
    <row r="7650" spans="73:73">
      <c r="BU7650" s="18"/>
    </row>
    <row r="7651" spans="73:73">
      <c r="BU7651" s="18"/>
    </row>
    <row r="7652" spans="73:73">
      <c r="BU7652" s="18"/>
    </row>
    <row r="7653" spans="73:73">
      <c r="BU7653" s="18"/>
    </row>
    <row r="7654" spans="73:73">
      <c r="BU7654" s="18"/>
    </row>
    <row r="7655" spans="73:73">
      <c r="BU7655" s="18"/>
    </row>
    <row r="7656" spans="73:73">
      <c r="BU7656" s="18"/>
    </row>
    <row r="7657" spans="73:73">
      <c r="BU7657" s="18"/>
    </row>
    <row r="7658" spans="73:73">
      <c r="BU7658" s="18"/>
    </row>
    <row r="7659" spans="73:73">
      <c r="BU7659" s="18"/>
    </row>
    <row r="7660" spans="73:73">
      <c r="BU7660" s="18"/>
    </row>
    <row r="7661" spans="73:73">
      <c r="BU7661" s="18"/>
    </row>
    <row r="7662" spans="73:73">
      <c r="BU7662" s="18"/>
    </row>
    <row r="7663" spans="73:73">
      <c r="BU7663" s="18"/>
    </row>
    <row r="7664" spans="73:73">
      <c r="BU7664" s="18"/>
    </row>
    <row r="7665" spans="73:73">
      <c r="BU7665" s="18"/>
    </row>
    <row r="7666" spans="73:73">
      <c r="BU7666" s="18"/>
    </row>
    <row r="7667" spans="73:73">
      <c r="BU7667" s="18"/>
    </row>
    <row r="7668" spans="73:73">
      <c r="BU7668" s="18"/>
    </row>
    <row r="7669" spans="73:73">
      <c r="BU7669" s="18"/>
    </row>
    <row r="7670" spans="73:73">
      <c r="BU7670" s="18"/>
    </row>
    <row r="7671" spans="73:73">
      <c r="BU7671" s="18"/>
    </row>
    <row r="7672" spans="73:73">
      <c r="BU7672" s="18"/>
    </row>
    <row r="7673" spans="73:73">
      <c r="BU7673" s="18"/>
    </row>
    <row r="7674" spans="73:73">
      <c r="BU7674" s="18"/>
    </row>
    <row r="7675" spans="73:73">
      <c r="BU7675" s="18"/>
    </row>
    <row r="7676" spans="73:73">
      <c r="BU7676" s="18"/>
    </row>
    <row r="7677" spans="73:73">
      <c r="BU7677" s="18"/>
    </row>
    <row r="7678" spans="73:73">
      <c r="BU7678" s="18"/>
    </row>
    <row r="7679" spans="73:73">
      <c r="BU7679" s="18"/>
    </row>
    <row r="7680" spans="73:73">
      <c r="BU7680" s="18"/>
    </row>
    <row r="7681" spans="73:73">
      <c r="BU7681" s="18"/>
    </row>
    <row r="7682" spans="73:73">
      <c r="BU7682" s="18"/>
    </row>
    <row r="7683" spans="73:73">
      <c r="BU7683" s="18"/>
    </row>
    <row r="7684" spans="73:73">
      <c r="BU7684" s="18"/>
    </row>
    <row r="7685" spans="73:73">
      <c r="BU7685" s="18"/>
    </row>
    <row r="7686" spans="73:73">
      <c r="BU7686" s="18"/>
    </row>
    <row r="7687" spans="73:73">
      <c r="BU7687" s="18"/>
    </row>
    <row r="7688" spans="73:73">
      <c r="BU7688" s="18"/>
    </row>
    <row r="7689" spans="73:73">
      <c r="BU7689" s="18"/>
    </row>
    <row r="7690" spans="73:73">
      <c r="BU7690" s="18"/>
    </row>
    <row r="7691" spans="73:73">
      <c r="BU7691" s="18"/>
    </row>
    <row r="7692" spans="73:73">
      <c r="BU7692" s="18"/>
    </row>
    <row r="7693" spans="73:73">
      <c r="BU7693" s="18"/>
    </row>
    <row r="7694" spans="73:73">
      <c r="BU7694" s="18"/>
    </row>
    <row r="7695" spans="73:73">
      <c r="BU7695" s="18"/>
    </row>
    <row r="7696" spans="73:73">
      <c r="BU7696" s="18"/>
    </row>
    <row r="7697" spans="73:73">
      <c r="BU7697" s="18"/>
    </row>
    <row r="7698" spans="73:73">
      <c r="BU7698" s="18"/>
    </row>
    <row r="7699" spans="73:73">
      <c r="BU7699" s="18"/>
    </row>
    <row r="7700" spans="73:73">
      <c r="BU7700" s="18"/>
    </row>
    <row r="7701" spans="73:73">
      <c r="BU7701" s="18"/>
    </row>
    <row r="7702" spans="73:73">
      <c r="BU7702" s="18"/>
    </row>
    <row r="7703" spans="73:73">
      <c r="BU7703" s="18"/>
    </row>
    <row r="7704" spans="73:73">
      <c r="BU7704" s="18"/>
    </row>
    <row r="7705" spans="73:73">
      <c r="BU7705" s="18"/>
    </row>
    <row r="7706" spans="73:73">
      <c r="BU7706" s="18"/>
    </row>
    <row r="7707" spans="73:73">
      <c r="BU7707" s="18"/>
    </row>
    <row r="7708" spans="73:73">
      <c r="BU7708" s="18"/>
    </row>
    <row r="7709" spans="73:73">
      <c r="BU7709" s="18"/>
    </row>
    <row r="7710" spans="73:73">
      <c r="BU7710" s="18"/>
    </row>
    <row r="7711" spans="73:73">
      <c r="BU7711" s="18"/>
    </row>
    <row r="7712" spans="73:73">
      <c r="BU7712" s="18"/>
    </row>
    <row r="7713" spans="73:73">
      <c r="BU7713" s="18"/>
    </row>
    <row r="7714" spans="73:73">
      <c r="BU7714" s="18"/>
    </row>
    <row r="7715" spans="73:73">
      <c r="BU7715" s="18"/>
    </row>
    <row r="7716" spans="73:73">
      <c r="BU7716" s="18"/>
    </row>
    <row r="7717" spans="73:73">
      <c r="BU7717" s="18"/>
    </row>
    <row r="7718" spans="73:73">
      <c r="BU7718" s="18"/>
    </row>
    <row r="7719" spans="73:73">
      <c r="BU7719" s="18"/>
    </row>
    <row r="7720" spans="73:73">
      <c r="BU7720" s="18"/>
    </row>
    <row r="7721" spans="73:73">
      <c r="BU7721" s="18"/>
    </row>
    <row r="7722" spans="73:73">
      <c r="BU7722" s="18"/>
    </row>
    <row r="7723" spans="73:73">
      <c r="BU7723" s="18"/>
    </row>
    <row r="7724" spans="73:73">
      <c r="BU7724" s="18"/>
    </row>
    <row r="7725" spans="73:73">
      <c r="BU7725" s="18"/>
    </row>
    <row r="7726" spans="73:73">
      <c r="BU7726" s="18"/>
    </row>
    <row r="7727" spans="73:73">
      <c r="BU7727" s="18"/>
    </row>
    <row r="7728" spans="73:73">
      <c r="BU7728" s="18"/>
    </row>
    <row r="7729" spans="73:73">
      <c r="BU7729" s="18"/>
    </row>
    <row r="7730" spans="73:73">
      <c r="BU7730" s="18"/>
    </row>
    <row r="7731" spans="73:73">
      <c r="BU7731" s="18"/>
    </row>
    <row r="7732" spans="73:73">
      <c r="BU7732" s="18"/>
    </row>
    <row r="7733" spans="73:73">
      <c r="BU7733" s="18"/>
    </row>
    <row r="7734" spans="73:73">
      <c r="BU7734" s="18"/>
    </row>
    <row r="7735" spans="73:73">
      <c r="BU7735" s="18"/>
    </row>
    <row r="7736" spans="73:73">
      <c r="BU7736" s="18"/>
    </row>
    <row r="7737" spans="73:73">
      <c r="BU7737" s="18"/>
    </row>
    <row r="7738" spans="73:73">
      <c r="BU7738" s="18"/>
    </row>
    <row r="7739" spans="73:73">
      <c r="BU7739" s="18"/>
    </row>
    <row r="7740" spans="73:73">
      <c r="BU7740" s="18"/>
    </row>
    <row r="7741" spans="73:73">
      <c r="BU7741" s="18"/>
    </row>
    <row r="7742" spans="73:73">
      <c r="BU7742" s="18"/>
    </row>
    <row r="7743" spans="73:73">
      <c r="BU7743" s="18"/>
    </row>
    <row r="7744" spans="73:73">
      <c r="BU7744" s="18"/>
    </row>
    <row r="7745" spans="73:73">
      <c r="BU7745" s="18"/>
    </row>
    <row r="7746" spans="73:73">
      <c r="BU7746" s="18"/>
    </row>
    <row r="7747" spans="73:73">
      <c r="BU7747" s="18"/>
    </row>
    <row r="7748" spans="73:73">
      <c r="BU7748" s="18"/>
    </row>
    <row r="7749" spans="73:73">
      <c r="BU7749" s="18"/>
    </row>
    <row r="7750" spans="73:73">
      <c r="BU7750" s="18"/>
    </row>
    <row r="7751" spans="73:73">
      <c r="BU7751" s="18"/>
    </row>
    <row r="7752" spans="73:73">
      <c r="BU7752" s="18"/>
    </row>
    <row r="7753" spans="73:73">
      <c r="BU7753" s="18"/>
    </row>
    <row r="7754" spans="73:73">
      <c r="BU7754" s="18"/>
    </row>
    <row r="7755" spans="73:73">
      <c r="BU7755" s="18"/>
    </row>
    <row r="7756" spans="73:73">
      <c r="BU7756" s="18"/>
    </row>
    <row r="7757" spans="73:73">
      <c r="BU7757" s="18"/>
    </row>
    <row r="7758" spans="73:73">
      <c r="BU7758" s="18"/>
    </row>
    <row r="7759" spans="73:73">
      <c r="BU7759" s="18"/>
    </row>
    <row r="7760" spans="73:73">
      <c r="BU7760" s="18"/>
    </row>
    <row r="7761" spans="73:73">
      <c r="BU7761" s="18"/>
    </row>
    <row r="7762" spans="73:73">
      <c r="BU7762" s="18"/>
    </row>
    <row r="7763" spans="73:73">
      <c r="BU7763" s="18"/>
    </row>
    <row r="7764" spans="73:73">
      <c r="BU7764" s="18"/>
    </row>
    <row r="7765" spans="73:73">
      <c r="BU7765" s="18"/>
    </row>
    <row r="7766" spans="73:73">
      <c r="BU7766" s="18"/>
    </row>
    <row r="7767" spans="73:73">
      <c r="BU7767" s="18"/>
    </row>
    <row r="7768" spans="73:73">
      <c r="BU7768" s="18"/>
    </row>
    <row r="7769" spans="73:73">
      <c r="BU7769" s="18"/>
    </row>
    <row r="7770" spans="73:73">
      <c r="BU7770" s="18"/>
    </row>
    <row r="7771" spans="73:73">
      <c r="BU7771" s="18"/>
    </row>
    <row r="7772" spans="73:73">
      <c r="BU7772" s="18"/>
    </row>
    <row r="7773" spans="73:73">
      <c r="BU7773" s="18"/>
    </row>
    <row r="7774" spans="73:73">
      <c r="BU7774" s="18"/>
    </row>
    <row r="7775" spans="73:73">
      <c r="BU7775" s="18"/>
    </row>
    <row r="7776" spans="73:73">
      <c r="BU7776" s="18"/>
    </row>
    <row r="7777" spans="73:73">
      <c r="BU7777" s="18"/>
    </row>
    <row r="7778" spans="73:73">
      <c r="BU7778" s="18"/>
    </row>
    <row r="7779" spans="73:73">
      <c r="BU7779" s="18"/>
    </row>
    <row r="7780" spans="73:73">
      <c r="BU7780" s="18"/>
    </row>
    <row r="7781" spans="73:73">
      <c r="BU7781" s="18"/>
    </row>
    <row r="7782" spans="73:73">
      <c r="BU7782" s="18"/>
    </row>
    <row r="7783" spans="73:73">
      <c r="BU7783" s="18"/>
    </row>
    <row r="7784" spans="73:73">
      <c r="BU7784" s="18"/>
    </row>
    <row r="7785" spans="73:73">
      <c r="BU7785" s="18"/>
    </row>
    <row r="7786" spans="73:73">
      <c r="BU7786" s="18"/>
    </row>
    <row r="7787" spans="73:73">
      <c r="BU7787" s="18"/>
    </row>
    <row r="7788" spans="73:73">
      <c r="BU7788" s="18"/>
    </row>
    <row r="7789" spans="73:73">
      <c r="BU7789" s="18"/>
    </row>
    <row r="7790" spans="73:73">
      <c r="BU7790" s="18"/>
    </row>
    <row r="7791" spans="73:73">
      <c r="BU7791" s="18"/>
    </row>
    <row r="7792" spans="73:73">
      <c r="BU7792" s="18"/>
    </row>
    <row r="7793" spans="73:73">
      <c r="BU7793" s="18"/>
    </row>
    <row r="7794" spans="73:73">
      <c r="BU7794" s="18"/>
    </row>
    <row r="7795" spans="73:73">
      <c r="BU7795" s="18"/>
    </row>
    <row r="7796" spans="73:73">
      <c r="BU7796" s="18"/>
    </row>
    <row r="7797" spans="73:73">
      <c r="BU7797" s="18"/>
    </row>
    <row r="7798" spans="73:73">
      <c r="BU7798" s="18"/>
    </row>
    <row r="7799" spans="73:73">
      <c r="BU7799" s="18"/>
    </row>
    <row r="7800" spans="73:73">
      <c r="BU7800" s="18"/>
    </row>
    <row r="7801" spans="73:73">
      <c r="BU7801" s="18"/>
    </row>
    <row r="7802" spans="73:73">
      <c r="BU7802" s="18"/>
    </row>
    <row r="7803" spans="73:73">
      <c r="BU7803" s="18"/>
    </row>
    <row r="7804" spans="73:73">
      <c r="BU7804" s="18"/>
    </row>
    <row r="7805" spans="73:73">
      <c r="BU7805" s="18"/>
    </row>
    <row r="7806" spans="73:73">
      <c r="BU7806" s="18"/>
    </row>
    <row r="7807" spans="73:73">
      <c r="BU7807" s="18"/>
    </row>
    <row r="7808" spans="73:73">
      <c r="BU7808" s="18"/>
    </row>
    <row r="7809" spans="73:73">
      <c r="BU7809" s="18"/>
    </row>
    <row r="7810" spans="73:73">
      <c r="BU7810" s="18"/>
    </row>
    <row r="7811" spans="73:73">
      <c r="BU7811" s="18"/>
    </row>
    <row r="7812" spans="73:73">
      <c r="BU7812" s="18"/>
    </row>
    <row r="7813" spans="73:73">
      <c r="BU7813" s="18"/>
    </row>
    <row r="7814" spans="73:73">
      <c r="BU7814" s="18"/>
    </row>
    <row r="7815" spans="73:73">
      <c r="BU7815" s="18"/>
    </row>
    <row r="7816" spans="73:73">
      <c r="BU7816" s="18"/>
    </row>
    <row r="7817" spans="73:73">
      <c r="BU7817" s="18"/>
    </row>
    <row r="7818" spans="73:73">
      <c r="BU7818" s="18"/>
    </row>
    <row r="7819" spans="73:73">
      <c r="BU7819" s="18"/>
    </row>
    <row r="7820" spans="73:73">
      <c r="BU7820" s="18"/>
    </row>
    <row r="7821" spans="73:73">
      <c r="BU7821" s="18"/>
    </row>
    <row r="7822" spans="73:73">
      <c r="BU7822" s="18"/>
    </row>
    <row r="7823" spans="73:73">
      <c r="BU7823" s="18"/>
    </row>
    <row r="7824" spans="73:73">
      <c r="BU7824" s="18"/>
    </row>
    <row r="7825" spans="73:73">
      <c r="BU7825" s="18"/>
    </row>
    <row r="7826" spans="73:73">
      <c r="BU7826" s="18"/>
    </row>
    <row r="7827" spans="73:73">
      <c r="BU7827" s="18"/>
    </row>
    <row r="7828" spans="73:73">
      <c r="BU7828" s="18"/>
    </row>
    <row r="7829" spans="73:73">
      <c r="BU7829" s="18"/>
    </row>
    <row r="7830" spans="73:73">
      <c r="BU7830" s="18"/>
    </row>
    <row r="7831" spans="73:73">
      <c r="BU7831" s="18"/>
    </row>
    <row r="7832" spans="73:73">
      <c r="BU7832" s="18"/>
    </row>
    <row r="7833" spans="73:73">
      <c r="BU7833" s="18"/>
    </row>
    <row r="7834" spans="73:73">
      <c r="BU7834" s="18"/>
    </row>
    <row r="7835" spans="73:73">
      <c r="BU7835" s="18"/>
    </row>
    <row r="7836" spans="73:73">
      <c r="BU7836" s="18"/>
    </row>
    <row r="7837" spans="73:73">
      <c r="BU7837" s="18"/>
    </row>
    <row r="7838" spans="73:73">
      <c r="BU7838" s="18"/>
    </row>
    <row r="7839" spans="73:73">
      <c r="BU7839" s="18"/>
    </row>
    <row r="7840" spans="73:73">
      <c r="BU7840" s="18"/>
    </row>
    <row r="7841" spans="73:73">
      <c r="BU7841" s="18"/>
    </row>
    <row r="7842" spans="73:73">
      <c r="BU7842" s="18"/>
    </row>
    <row r="7843" spans="73:73">
      <c r="BU7843" s="18"/>
    </row>
    <row r="7844" spans="73:73">
      <c r="BU7844" s="18"/>
    </row>
    <row r="7845" spans="73:73">
      <c r="BU7845" s="18"/>
    </row>
    <row r="7846" spans="73:73">
      <c r="BU7846" s="18"/>
    </row>
    <row r="7847" spans="73:73">
      <c r="BU7847" s="18"/>
    </row>
    <row r="7848" spans="73:73">
      <c r="BU7848" s="18"/>
    </row>
    <row r="7849" spans="73:73">
      <c r="BU7849" s="18"/>
    </row>
    <row r="7850" spans="73:73">
      <c r="BU7850" s="18"/>
    </row>
    <row r="7851" spans="73:73">
      <c r="BU7851" s="18"/>
    </row>
    <row r="7852" spans="73:73">
      <c r="BU7852" s="18"/>
    </row>
    <row r="7853" spans="73:73">
      <c r="BU7853" s="18"/>
    </row>
    <row r="7854" spans="73:73">
      <c r="BU7854" s="18"/>
    </row>
    <row r="7855" spans="73:73">
      <c r="BU7855" s="18"/>
    </row>
    <row r="7856" spans="73:73">
      <c r="BU7856" s="18"/>
    </row>
    <row r="7857" spans="73:73">
      <c r="BU7857" s="18"/>
    </row>
    <row r="7858" spans="73:73">
      <c r="BU7858" s="18"/>
    </row>
    <row r="7859" spans="73:73">
      <c r="BU7859" s="18"/>
    </row>
    <row r="7860" spans="73:73">
      <c r="BU7860" s="18"/>
    </row>
    <row r="7861" spans="73:73">
      <c r="BU7861" s="18"/>
    </row>
    <row r="7862" spans="73:73">
      <c r="BU7862" s="18"/>
    </row>
    <row r="7863" spans="73:73">
      <c r="BU7863" s="18"/>
    </row>
    <row r="7864" spans="73:73">
      <c r="BU7864" s="18"/>
    </row>
    <row r="7865" spans="73:73">
      <c r="BU7865" s="18"/>
    </row>
    <row r="7866" spans="73:73">
      <c r="BU7866" s="18"/>
    </row>
    <row r="7867" spans="73:73">
      <c r="BU7867" s="18"/>
    </row>
    <row r="7868" spans="73:73">
      <c r="BU7868" s="18"/>
    </row>
    <row r="7869" spans="73:73">
      <c r="BU7869" s="18"/>
    </row>
    <row r="7870" spans="73:73">
      <c r="BU7870" s="18"/>
    </row>
    <row r="7871" spans="73:73">
      <c r="BU7871" s="18"/>
    </row>
    <row r="7872" spans="73:73">
      <c r="BU7872" s="18"/>
    </row>
    <row r="7873" spans="73:73">
      <c r="BU7873" s="18"/>
    </row>
    <row r="7874" spans="73:73">
      <c r="BU7874" s="18"/>
    </row>
    <row r="7875" spans="73:73">
      <c r="BU7875" s="18"/>
    </row>
    <row r="7876" spans="73:73">
      <c r="BU7876" s="18"/>
    </row>
    <row r="7877" spans="73:73">
      <c r="BU7877" s="18"/>
    </row>
    <row r="7878" spans="73:73">
      <c r="BU7878" s="18"/>
    </row>
    <row r="7879" spans="73:73">
      <c r="BU7879" s="18"/>
    </row>
    <row r="7880" spans="73:73">
      <c r="BU7880" s="18"/>
    </row>
    <row r="7881" spans="73:73">
      <c r="BU7881" s="18"/>
    </row>
    <row r="7882" spans="73:73">
      <c r="BU7882" s="18"/>
    </row>
    <row r="7883" spans="73:73">
      <c r="BU7883" s="18"/>
    </row>
    <row r="7884" spans="73:73">
      <c r="BU7884" s="18"/>
    </row>
    <row r="7885" spans="73:73">
      <c r="BU7885" s="18"/>
    </row>
    <row r="7886" spans="73:73">
      <c r="BU7886" s="18"/>
    </row>
    <row r="7887" spans="73:73">
      <c r="BU7887" s="18"/>
    </row>
    <row r="7888" spans="73:73">
      <c r="BU7888" s="18"/>
    </row>
    <row r="7889" spans="73:73">
      <c r="BU7889" s="18"/>
    </row>
    <row r="7890" spans="73:73">
      <c r="BU7890" s="18"/>
    </row>
    <row r="7891" spans="73:73">
      <c r="BU7891" s="18"/>
    </row>
    <row r="7892" spans="73:73">
      <c r="BU7892" s="18"/>
    </row>
    <row r="7893" spans="73:73">
      <c r="BU7893" s="18"/>
    </row>
    <row r="7894" spans="73:73">
      <c r="BU7894" s="18"/>
    </row>
    <row r="7895" spans="73:73">
      <c r="BU7895" s="18"/>
    </row>
    <row r="7896" spans="73:73">
      <c r="BU7896" s="18"/>
    </row>
    <row r="7897" spans="73:73">
      <c r="BU7897" s="18"/>
    </row>
    <row r="7898" spans="73:73">
      <c r="BU7898" s="18"/>
    </row>
    <row r="7899" spans="73:73">
      <c r="BU7899" s="18"/>
    </row>
    <row r="7900" spans="73:73">
      <c r="BU7900" s="18"/>
    </row>
    <row r="7901" spans="73:73">
      <c r="BU7901" s="18"/>
    </row>
    <row r="7902" spans="73:73">
      <c r="BU7902" s="18"/>
    </row>
    <row r="7903" spans="73:73">
      <c r="BU7903" s="18"/>
    </row>
    <row r="7904" spans="73:73">
      <c r="BU7904" s="18"/>
    </row>
    <row r="7905" spans="73:73">
      <c r="BU7905" s="18"/>
    </row>
    <row r="7906" spans="73:73">
      <c r="BU7906" s="18"/>
    </row>
    <row r="7907" spans="73:73">
      <c r="BU7907" s="18"/>
    </row>
    <row r="7908" spans="73:73">
      <c r="BU7908" s="18"/>
    </row>
    <row r="7909" spans="73:73">
      <c r="BU7909" s="18"/>
    </row>
    <row r="7910" spans="73:73">
      <c r="BU7910" s="18"/>
    </row>
    <row r="7911" spans="73:73">
      <c r="BU7911" s="18"/>
    </row>
    <row r="7912" spans="73:73">
      <c r="BU7912" s="18"/>
    </row>
    <row r="7913" spans="73:73">
      <c r="BU7913" s="18"/>
    </row>
    <row r="7914" spans="73:73">
      <c r="BU7914" s="18"/>
    </row>
    <row r="7915" spans="73:73">
      <c r="BU7915" s="18"/>
    </row>
    <row r="7916" spans="73:73">
      <c r="BU7916" s="18"/>
    </row>
    <row r="7917" spans="73:73">
      <c r="BU7917" s="18"/>
    </row>
    <row r="7918" spans="73:73">
      <c r="BU7918" s="18"/>
    </row>
    <row r="7919" spans="73:73">
      <c r="BU7919" s="18"/>
    </row>
    <row r="7920" spans="73:73">
      <c r="BU7920" s="18"/>
    </row>
    <row r="7921" spans="73:73">
      <c r="BU7921" s="18"/>
    </row>
    <row r="7922" spans="73:73">
      <c r="BU7922" s="18"/>
    </row>
    <row r="7923" spans="73:73">
      <c r="BU7923" s="18"/>
    </row>
    <row r="7924" spans="73:73">
      <c r="BU7924" s="18"/>
    </row>
    <row r="7925" spans="73:73">
      <c r="BU7925" s="18"/>
    </row>
    <row r="7926" spans="73:73">
      <c r="BU7926" s="18"/>
    </row>
    <row r="7927" spans="73:73">
      <c r="BU7927" s="18"/>
    </row>
    <row r="7928" spans="73:73">
      <c r="BU7928" s="18"/>
    </row>
    <row r="7929" spans="73:73">
      <c r="BU7929" s="18"/>
    </row>
    <row r="7930" spans="73:73">
      <c r="BU7930" s="18"/>
    </row>
    <row r="7931" spans="73:73">
      <c r="BU7931" s="18"/>
    </row>
    <row r="7932" spans="73:73">
      <c r="BU7932" s="18"/>
    </row>
    <row r="7933" spans="73:73">
      <c r="BU7933" s="18"/>
    </row>
    <row r="7934" spans="73:73">
      <c r="BU7934" s="18"/>
    </row>
    <row r="7935" spans="73:73">
      <c r="BU7935" s="18"/>
    </row>
    <row r="7936" spans="73:73">
      <c r="BU7936" s="18"/>
    </row>
    <row r="7937" spans="73:73">
      <c r="BU7937" s="18"/>
    </row>
    <row r="7938" spans="73:73">
      <c r="BU7938" s="18"/>
    </row>
    <row r="7939" spans="73:73">
      <c r="BU7939" s="18"/>
    </row>
    <row r="7940" spans="73:73">
      <c r="BU7940" s="18"/>
    </row>
    <row r="7941" spans="73:73">
      <c r="BU7941" s="18"/>
    </row>
    <row r="7942" spans="73:73">
      <c r="BU7942" s="18"/>
    </row>
    <row r="7943" spans="73:73">
      <c r="BU7943" s="18"/>
    </row>
    <row r="7944" spans="73:73">
      <c r="BU7944" s="18"/>
    </row>
    <row r="7945" spans="73:73">
      <c r="BU7945" s="18"/>
    </row>
    <row r="7946" spans="73:73">
      <c r="BU7946" s="18"/>
    </row>
    <row r="7947" spans="73:73">
      <c r="BU7947" s="18"/>
    </row>
    <row r="7948" spans="73:73">
      <c r="BU7948" s="18"/>
    </row>
    <row r="7949" spans="73:73">
      <c r="BU7949" s="18"/>
    </row>
    <row r="7950" spans="73:73">
      <c r="BU7950" s="18"/>
    </row>
    <row r="7951" spans="73:73">
      <c r="BU7951" s="18"/>
    </row>
    <row r="7952" spans="73:73">
      <c r="BU7952" s="18"/>
    </row>
    <row r="7953" spans="73:73">
      <c r="BU7953" s="18"/>
    </row>
    <row r="7954" spans="73:73">
      <c r="BU7954" s="18"/>
    </row>
    <row r="7955" spans="73:73">
      <c r="BU7955" s="18"/>
    </row>
    <row r="7956" spans="73:73">
      <c r="BU7956" s="18"/>
    </row>
    <row r="7957" spans="73:73">
      <c r="BU7957" s="18"/>
    </row>
    <row r="7958" spans="73:73">
      <c r="BU7958" s="18"/>
    </row>
    <row r="7959" spans="73:73">
      <c r="BU7959" s="18"/>
    </row>
    <row r="7960" spans="73:73">
      <c r="BU7960" s="18"/>
    </row>
    <row r="7961" spans="73:73">
      <c r="BU7961" s="18"/>
    </row>
    <row r="7962" spans="73:73">
      <c r="BU7962" s="18"/>
    </row>
    <row r="7963" spans="73:73">
      <c r="BU7963" s="18"/>
    </row>
    <row r="7964" spans="73:73">
      <c r="BU7964" s="18"/>
    </row>
    <row r="7965" spans="73:73">
      <c r="BU7965" s="18"/>
    </row>
    <row r="7966" spans="73:73">
      <c r="BU7966" s="18"/>
    </row>
    <row r="7967" spans="73:73">
      <c r="BU7967" s="18"/>
    </row>
    <row r="7968" spans="73:73">
      <c r="BU7968" s="18"/>
    </row>
    <row r="7969" spans="73:73">
      <c r="BU7969" s="18"/>
    </row>
    <row r="7970" spans="73:73">
      <c r="BU7970" s="18"/>
    </row>
    <row r="7971" spans="73:73">
      <c r="BU7971" s="18"/>
    </row>
    <row r="7972" spans="73:73">
      <c r="BU7972" s="18"/>
    </row>
    <row r="7973" spans="73:73">
      <c r="BU7973" s="18"/>
    </row>
    <row r="7974" spans="73:73">
      <c r="BU7974" s="18"/>
    </row>
    <row r="7975" spans="73:73">
      <c r="BU7975" s="18"/>
    </row>
    <row r="7976" spans="73:73">
      <c r="BU7976" s="18"/>
    </row>
    <row r="7977" spans="73:73">
      <c r="BU7977" s="18"/>
    </row>
    <row r="7978" spans="73:73">
      <c r="BU7978" s="18"/>
    </row>
    <row r="7979" spans="73:73">
      <c r="BU7979" s="18"/>
    </row>
    <row r="7980" spans="73:73">
      <c r="BU7980" s="18"/>
    </row>
    <row r="7981" spans="73:73">
      <c r="BU7981" s="18"/>
    </row>
    <row r="7982" spans="73:73">
      <c r="BU7982" s="18"/>
    </row>
    <row r="7983" spans="73:73">
      <c r="BU7983" s="18"/>
    </row>
    <row r="7984" spans="73:73">
      <c r="BU7984" s="18"/>
    </row>
    <row r="7985" spans="73:73">
      <c r="BU7985" s="18"/>
    </row>
    <row r="7986" spans="73:73">
      <c r="BU7986" s="18"/>
    </row>
    <row r="7987" spans="73:73">
      <c r="BU7987" s="18"/>
    </row>
    <row r="7988" spans="73:73">
      <c r="BU7988" s="18"/>
    </row>
    <row r="7989" spans="73:73">
      <c r="BU7989" s="18"/>
    </row>
    <row r="7990" spans="73:73">
      <c r="BU7990" s="18"/>
    </row>
    <row r="7991" spans="73:73">
      <c r="BU7991" s="18"/>
    </row>
    <row r="7992" spans="73:73">
      <c r="BU7992" s="18"/>
    </row>
    <row r="7993" spans="73:73">
      <c r="BU7993" s="18"/>
    </row>
    <row r="7994" spans="73:73">
      <c r="BU7994" s="18"/>
    </row>
    <row r="7995" spans="73:73">
      <c r="BU7995" s="18"/>
    </row>
    <row r="7996" spans="73:73">
      <c r="BU7996" s="18"/>
    </row>
    <row r="7997" spans="73:73">
      <c r="BU7997" s="18"/>
    </row>
    <row r="7998" spans="73:73">
      <c r="BU7998" s="18"/>
    </row>
    <row r="7999" spans="73:73">
      <c r="BU7999" s="18"/>
    </row>
    <row r="8000" spans="73:73">
      <c r="BU8000" s="18"/>
    </row>
    <row r="8001" spans="73:73">
      <c r="BU8001" s="18"/>
    </row>
    <row r="8002" spans="73:73">
      <c r="BU8002" s="18"/>
    </row>
    <row r="8003" spans="73:73">
      <c r="BU8003" s="18"/>
    </row>
    <row r="8004" spans="73:73">
      <c r="BU8004" s="18"/>
    </row>
    <row r="8005" spans="73:73">
      <c r="BU8005" s="18"/>
    </row>
    <row r="8006" spans="73:73">
      <c r="BU8006" s="18"/>
    </row>
    <row r="8007" spans="73:73">
      <c r="BU8007" s="18"/>
    </row>
    <row r="8008" spans="73:73">
      <c r="BU8008" s="18"/>
    </row>
    <row r="8009" spans="73:73">
      <c r="BU8009" s="18"/>
    </row>
    <row r="8010" spans="73:73">
      <c r="BU8010" s="18"/>
    </row>
    <row r="8011" spans="73:73">
      <c r="BU8011" s="18"/>
    </row>
    <row r="8012" spans="73:73">
      <c r="BU8012" s="18"/>
    </row>
    <row r="8013" spans="73:73">
      <c r="BU8013" s="18"/>
    </row>
    <row r="8014" spans="73:73">
      <c r="BU8014" s="18"/>
    </row>
    <row r="8015" spans="73:73">
      <c r="BU8015" s="18"/>
    </row>
    <row r="8016" spans="73:73">
      <c r="BU8016" s="18"/>
    </row>
    <row r="8017" spans="73:73">
      <c r="BU8017" s="18"/>
    </row>
    <row r="8018" spans="73:73">
      <c r="BU8018" s="18"/>
    </row>
    <row r="8019" spans="73:73">
      <c r="BU8019" s="18"/>
    </row>
    <row r="8020" spans="73:73">
      <c r="BU8020" s="18"/>
    </row>
    <row r="8021" spans="73:73">
      <c r="BU8021" s="18"/>
    </row>
    <row r="8022" spans="73:73">
      <c r="BU8022" s="18"/>
    </row>
    <row r="8023" spans="73:73">
      <c r="BU8023" s="18"/>
    </row>
    <row r="8024" spans="73:73">
      <c r="BU8024" s="18"/>
    </row>
    <row r="8025" spans="73:73">
      <c r="BU8025" s="18"/>
    </row>
    <row r="8026" spans="73:73">
      <c r="BU8026" s="18"/>
    </row>
    <row r="8027" spans="73:73">
      <c r="BU8027" s="18"/>
    </row>
    <row r="8028" spans="73:73">
      <c r="BU8028" s="18"/>
    </row>
    <row r="8029" spans="73:73">
      <c r="BU8029" s="18"/>
    </row>
    <row r="8030" spans="73:73">
      <c r="BU8030" s="18"/>
    </row>
    <row r="8031" spans="73:73">
      <c r="BU8031" s="18"/>
    </row>
    <row r="8032" spans="73:73">
      <c r="BU8032" s="18"/>
    </row>
    <row r="8033" spans="73:73">
      <c r="BU8033" s="18"/>
    </row>
    <row r="8034" spans="73:73">
      <c r="BU8034" s="18"/>
    </row>
    <row r="8035" spans="73:73">
      <c r="BU8035" s="18"/>
    </row>
    <row r="8036" spans="73:73">
      <c r="BU8036" s="18"/>
    </row>
    <row r="8037" spans="73:73">
      <c r="BU8037" s="18"/>
    </row>
    <row r="8038" spans="73:73">
      <c r="BU8038" s="18"/>
    </row>
    <row r="8039" spans="73:73">
      <c r="BU8039" s="18"/>
    </row>
    <row r="8040" spans="73:73">
      <c r="BU8040" s="18"/>
    </row>
    <row r="8041" spans="73:73">
      <c r="BU8041" s="18"/>
    </row>
    <row r="8042" spans="73:73">
      <c r="BU8042" s="18"/>
    </row>
    <row r="8043" spans="73:73">
      <c r="BU8043" s="18"/>
    </row>
    <row r="8044" spans="73:73">
      <c r="BU8044" s="18"/>
    </row>
    <row r="8045" spans="73:73">
      <c r="BU8045" s="18"/>
    </row>
    <row r="8046" spans="73:73">
      <c r="BU8046" s="18"/>
    </row>
    <row r="8047" spans="73:73">
      <c r="BU8047" s="18"/>
    </row>
    <row r="8048" spans="73:73">
      <c r="BU8048" s="18"/>
    </row>
    <row r="8049" spans="73:73">
      <c r="BU8049" s="18"/>
    </row>
    <row r="8050" spans="73:73">
      <c r="BU8050" s="18"/>
    </row>
    <row r="8051" spans="73:73">
      <c r="BU8051" s="18"/>
    </row>
    <row r="8052" spans="73:73">
      <c r="BU8052" s="18"/>
    </row>
    <row r="8053" spans="73:73">
      <c r="BU8053" s="18"/>
    </row>
    <row r="8054" spans="73:73">
      <c r="BU8054" s="18"/>
    </row>
    <row r="8055" spans="73:73">
      <c r="BU8055" s="18"/>
    </row>
    <row r="8056" spans="73:73">
      <c r="BU8056" s="18"/>
    </row>
    <row r="8057" spans="73:73">
      <c r="BU8057" s="18"/>
    </row>
    <row r="8058" spans="73:73">
      <c r="BU8058" s="18"/>
    </row>
    <row r="8059" spans="73:73">
      <c r="BU8059" s="18"/>
    </row>
    <row r="8060" spans="73:73">
      <c r="BU8060" s="18"/>
    </row>
    <row r="8061" spans="73:73">
      <c r="BU8061" s="18"/>
    </row>
    <row r="8062" spans="73:73">
      <c r="BU8062" s="18"/>
    </row>
    <row r="8063" spans="73:73">
      <c r="BU8063" s="18"/>
    </row>
    <row r="8064" spans="73:73">
      <c r="BU8064" s="18"/>
    </row>
    <row r="8065" spans="73:73">
      <c r="BU8065" s="18"/>
    </row>
    <row r="8066" spans="73:73">
      <c r="BU8066" s="18"/>
    </row>
    <row r="8067" spans="73:73">
      <c r="BU8067" s="18"/>
    </row>
    <row r="8068" spans="73:73">
      <c r="BU8068" s="18"/>
    </row>
    <row r="8069" spans="73:73">
      <c r="BU8069" s="18"/>
    </row>
    <row r="8070" spans="73:73">
      <c r="BU8070" s="18"/>
    </row>
    <row r="8071" spans="73:73">
      <c r="BU8071" s="18"/>
    </row>
    <row r="8072" spans="73:73">
      <c r="BU8072" s="18"/>
    </row>
    <row r="8073" spans="73:73">
      <c r="BU8073" s="18"/>
    </row>
    <row r="8074" spans="73:73">
      <c r="BU8074" s="18"/>
    </row>
    <row r="8075" spans="73:73">
      <c r="BU8075" s="18"/>
    </row>
    <row r="8076" spans="73:73">
      <c r="BU8076" s="18"/>
    </row>
    <row r="8077" spans="73:73">
      <c r="BU8077" s="18"/>
    </row>
    <row r="8078" spans="73:73">
      <c r="BU8078" s="18"/>
    </row>
    <row r="8079" spans="73:73">
      <c r="BU8079" s="18"/>
    </row>
    <row r="8080" spans="73:73">
      <c r="BU8080" s="18"/>
    </row>
    <row r="8081" spans="73:73">
      <c r="BU8081" s="18"/>
    </row>
    <row r="8082" spans="73:73">
      <c r="BU8082" s="18"/>
    </row>
    <row r="8083" spans="73:73">
      <c r="BU8083" s="18"/>
    </row>
    <row r="8084" spans="73:73">
      <c r="BU8084" s="18"/>
    </row>
    <row r="8085" spans="73:73">
      <c r="BU8085" s="18"/>
    </row>
    <row r="8086" spans="73:73">
      <c r="BU8086" s="18"/>
    </row>
    <row r="8087" spans="73:73">
      <c r="BU8087" s="18"/>
    </row>
    <row r="8088" spans="73:73">
      <c r="BU8088" s="18"/>
    </row>
    <row r="8089" spans="73:73">
      <c r="BU8089" s="18"/>
    </row>
    <row r="8090" spans="73:73">
      <c r="BU8090" s="18"/>
    </row>
    <row r="8091" spans="73:73">
      <c r="BU8091" s="18"/>
    </row>
    <row r="8092" spans="73:73">
      <c r="BU8092" s="18"/>
    </row>
    <row r="8093" spans="73:73">
      <c r="BU8093" s="18"/>
    </row>
    <row r="8094" spans="73:73">
      <c r="BU8094" s="18"/>
    </row>
    <row r="8095" spans="73:73">
      <c r="BU8095" s="18"/>
    </row>
    <row r="8096" spans="73:73">
      <c r="BU8096" s="18"/>
    </row>
    <row r="8097" spans="73:73">
      <c r="BU8097" s="18"/>
    </row>
    <row r="8098" spans="73:73">
      <c r="BU8098" s="18"/>
    </row>
    <row r="8099" spans="73:73">
      <c r="BU8099" s="18"/>
    </row>
    <row r="8100" spans="73:73">
      <c r="BU8100" s="18"/>
    </row>
    <row r="8101" spans="73:73">
      <c r="BU8101" s="18"/>
    </row>
    <row r="8102" spans="73:73">
      <c r="BU8102" s="18"/>
    </row>
    <row r="8103" spans="73:73">
      <c r="BU8103" s="18"/>
    </row>
    <row r="8104" spans="73:73">
      <c r="BU8104" s="18"/>
    </row>
    <row r="8105" spans="73:73">
      <c r="BU8105" s="18"/>
    </row>
    <row r="8106" spans="73:73">
      <c r="BU8106" s="18"/>
    </row>
    <row r="8107" spans="73:73">
      <c r="BU8107" s="18"/>
    </row>
    <row r="8108" spans="73:73">
      <c r="BU8108" s="18"/>
    </row>
    <row r="8109" spans="73:73">
      <c r="BU8109" s="18"/>
    </row>
    <row r="8110" spans="73:73">
      <c r="BU8110" s="18"/>
    </row>
    <row r="8111" spans="73:73">
      <c r="BU8111" s="18"/>
    </row>
    <row r="8112" spans="73:73">
      <c r="BU8112" s="18"/>
    </row>
    <row r="8113" spans="73:73">
      <c r="BU8113" s="18"/>
    </row>
    <row r="8114" spans="73:73">
      <c r="BU8114" s="18"/>
    </row>
    <row r="8115" spans="73:73">
      <c r="BU8115" s="18"/>
    </row>
    <row r="8116" spans="73:73">
      <c r="BU8116" s="18"/>
    </row>
    <row r="8117" spans="73:73">
      <c r="BU8117" s="18"/>
    </row>
    <row r="8118" spans="73:73">
      <c r="BU8118" s="18"/>
    </row>
    <row r="8119" spans="73:73">
      <c r="BU8119" s="18"/>
    </row>
    <row r="8120" spans="73:73">
      <c r="BU8120" s="18"/>
    </row>
    <row r="8121" spans="73:73">
      <c r="BU8121" s="18"/>
    </row>
    <row r="8122" spans="73:73">
      <c r="BU8122" s="18"/>
    </row>
    <row r="8123" spans="73:73">
      <c r="BU8123" s="18"/>
    </row>
    <row r="8124" spans="73:73">
      <c r="BU8124" s="18"/>
    </row>
    <row r="8125" spans="73:73">
      <c r="BU8125" s="18"/>
    </row>
    <row r="8126" spans="73:73">
      <c r="BU8126" s="18"/>
    </row>
    <row r="8127" spans="73:73">
      <c r="BU8127" s="18"/>
    </row>
    <row r="8128" spans="73:73">
      <c r="BU8128" s="18"/>
    </row>
    <row r="8129" spans="73:73">
      <c r="BU8129" s="18"/>
    </row>
    <row r="8130" spans="73:73">
      <c r="BU8130" s="18"/>
    </row>
    <row r="8131" spans="73:73">
      <c r="BU8131" s="18"/>
    </row>
    <row r="8132" spans="73:73">
      <c r="BU8132" s="18"/>
    </row>
    <row r="8133" spans="73:73">
      <c r="BU8133" s="18"/>
    </row>
    <row r="8134" spans="73:73">
      <c r="BU8134" s="18"/>
    </row>
    <row r="8135" spans="73:73">
      <c r="BU8135" s="18"/>
    </row>
    <row r="8136" spans="73:73">
      <c r="BU8136" s="18"/>
    </row>
    <row r="8137" spans="73:73">
      <c r="BU8137" s="18"/>
    </row>
    <row r="8138" spans="73:73">
      <c r="BU8138" s="18"/>
    </row>
    <row r="8139" spans="73:73">
      <c r="BU8139" s="18"/>
    </row>
    <row r="8140" spans="73:73">
      <c r="BU8140" s="18"/>
    </row>
    <row r="8141" spans="73:73">
      <c r="BU8141" s="18"/>
    </row>
    <row r="8142" spans="73:73">
      <c r="BU8142" s="18"/>
    </row>
    <row r="8143" spans="73:73">
      <c r="BU8143" s="18"/>
    </row>
    <row r="8144" spans="73:73">
      <c r="BU8144" s="18"/>
    </row>
    <row r="8145" spans="73:73">
      <c r="BU8145" s="18"/>
    </row>
    <row r="8146" spans="73:73">
      <c r="BU8146" s="18"/>
    </row>
    <row r="8147" spans="73:73">
      <c r="BU8147" s="18"/>
    </row>
    <row r="8148" spans="73:73">
      <c r="BU8148" s="18"/>
    </row>
    <row r="8149" spans="73:73">
      <c r="BU8149" s="18"/>
    </row>
    <row r="8150" spans="73:73">
      <c r="BU8150" s="18"/>
    </row>
    <row r="8151" spans="73:73">
      <c r="BU8151" s="18"/>
    </row>
    <row r="8152" spans="73:73">
      <c r="BU8152" s="18"/>
    </row>
    <row r="8153" spans="73:73">
      <c r="BU8153" s="18"/>
    </row>
    <row r="8154" spans="73:73">
      <c r="BU8154" s="18"/>
    </row>
    <row r="8155" spans="73:73">
      <c r="BU8155" s="18"/>
    </row>
    <row r="8156" spans="73:73">
      <c r="BU8156" s="18"/>
    </row>
    <row r="8157" spans="73:73">
      <c r="BU8157" s="18"/>
    </row>
    <row r="8158" spans="73:73">
      <c r="BU8158" s="18"/>
    </row>
    <row r="8159" spans="73:73">
      <c r="BU8159" s="18"/>
    </row>
    <row r="8160" spans="73:73">
      <c r="BU8160" s="18"/>
    </row>
    <row r="8161" spans="73:73">
      <c r="BU8161" s="18"/>
    </row>
    <row r="8162" spans="73:73">
      <c r="BU8162" s="18"/>
    </row>
    <row r="8163" spans="73:73">
      <c r="BU8163" s="18"/>
    </row>
    <row r="8164" spans="73:73">
      <c r="BU8164" s="18"/>
    </row>
    <row r="8165" spans="73:73">
      <c r="BU8165" s="18"/>
    </row>
    <row r="8166" spans="73:73">
      <c r="BU8166" s="18"/>
    </row>
    <row r="8167" spans="73:73">
      <c r="BU8167" s="18"/>
    </row>
    <row r="8168" spans="73:73">
      <c r="BU8168" s="18"/>
    </row>
    <row r="8169" spans="73:73">
      <c r="BU8169" s="18"/>
    </row>
    <row r="8170" spans="73:73">
      <c r="BU8170" s="18"/>
    </row>
    <row r="8171" spans="73:73">
      <c r="BU8171" s="18"/>
    </row>
    <row r="8172" spans="73:73">
      <c r="BU8172" s="18"/>
    </row>
    <row r="8173" spans="73:73">
      <c r="BU8173" s="18"/>
    </row>
    <row r="8174" spans="73:73">
      <c r="BU8174" s="18"/>
    </row>
    <row r="8175" spans="73:73">
      <c r="BU8175" s="18"/>
    </row>
    <row r="8176" spans="73:73">
      <c r="BU8176" s="18"/>
    </row>
    <row r="8177" spans="73:73">
      <c r="BU8177" s="18"/>
    </row>
    <row r="8178" spans="73:73">
      <c r="BU8178" s="18"/>
    </row>
    <row r="8179" spans="73:73">
      <c r="BU8179" s="18"/>
    </row>
    <row r="8180" spans="73:73">
      <c r="BU8180" s="18"/>
    </row>
    <row r="8181" spans="73:73">
      <c r="BU8181" s="18"/>
    </row>
    <row r="8182" spans="73:73">
      <c r="BU8182" s="18"/>
    </row>
    <row r="8183" spans="73:73">
      <c r="BU8183" s="18"/>
    </row>
    <row r="8184" spans="73:73">
      <c r="BU8184" s="18"/>
    </row>
    <row r="8185" spans="73:73">
      <c r="BU8185" s="18"/>
    </row>
    <row r="8186" spans="73:73">
      <c r="BU8186" s="18"/>
    </row>
    <row r="8187" spans="73:73">
      <c r="BU8187" s="18"/>
    </row>
    <row r="8188" spans="73:73">
      <c r="BU8188" s="18"/>
    </row>
    <row r="8189" spans="73:73">
      <c r="BU8189" s="18"/>
    </row>
    <row r="8190" spans="73:73">
      <c r="BU8190" s="18"/>
    </row>
    <row r="8191" spans="73:73">
      <c r="BU8191" s="18"/>
    </row>
    <row r="8192" spans="73:73">
      <c r="BU8192" s="18"/>
    </row>
    <row r="8193" spans="73:73">
      <c r="BU8193" s="18"/>
    </row>
    <row r="8194" spans="73:73">
      <c r="BU8194" s="18"/>
    </row>
    <row r="8195" spans="73:73">
      <c r="BU8195" s="18"/>
    </row>
    <row r="8196" spans="73:73">
      <c r="BU8196" s="18"/>
    </row>
    <row r="8197" spans="73:73">
      <c r="BU8197" s="18"/>
    </row>
    <row r="8198" spans="73:73">
      <c r="BU8198" s="18"/>
    </row>
    <row r="8199" spans="73:73">
      <c r="BU8199" s="18"/>
    </row>
    <row r="8200" spans="73:73">
      <c r="BU8200" s="18"/>
    </row>
    <row r="8201" spans="73:73">
      <c r="BU8201" s="18"/>
    </row>
    <row r="8202" spans="73:73">
      <c r="BU8202" s="18"/>
    </row>
    <row r="8203" spans="73:73">
      <c r="BU8203" s="18"/>
    </row>
    <row r="8204" spans="73:73">
      <c r="BU8204" s="18"/>
    </row>
    <row r="8205" spans="73:73">
      <c r="BU8205" s="18"/>
    </row>
    <row r="8206" spans="73:73">
      <c r="BU8206" s="18"/>
    </row>
    <row r="8207" spans="73:73">
      <c r="BU8207" s="18"/>
    </row>
    <row r="8208" spans="73:73">
      <c r="BU8208" s="18"/>
    </row>
    <row r="8209" spans="73:73">
      <c r="BU8209" s="18"/>
    </row>
    <row r="8210" spans="73:73">
      <c r="BU8210" s="18"/>
    </row>
    <row r="8211" spans="73:73">
      <c r="BU8211" s="18"/>
    </row>
    <row r="8212" spans="73:73">
      <c r="BU8212" s="18"/>
    </row>
    <row r="8213" spans="73:73">
      <c r="BU8213" s="18"/>
    </row>
    <row r="8214" spans="73:73">
      <c r="BU8214" s="18"/>
    </row>
    <row r="8215" spans="73:73">
      <c r="BU8215" s="18"/>
    </row>
    <row r="8216" spans="73:73">
      <c r="BU8216" s="18"/>
    </row>
    <row r="8217" spans="73:73">
      <c r="BU8217" s="18"/>
    </row>
    <row r="8218" spans="73:73">
      <c r="BU8218" s="18"/>
    </row>
    <row r="8219" spans="73:73">
      <c r="BU8219" s="18"/>
    </row>
    <row r="8220" spans="73:73">
      <c r="BU8220" s="18"/>
    </row>
    <row r="8221" spans="73:73">
      <c r="BU8221" s="18"/>
    </row>
    <row r="8222" spans="73:73">
      <c r="BU8222" s="18"/>
    </row>
    <row r="8223" spans="73:73">
      <c r="BU8223" s="18"/>
    </row>
    <row r="8224" spans="73:73">
      <c r="BU8224" s="18"/>
    </row>
    <row r="8225" spans="73:73">
      <c r="BU8225" s="18"/>
    </row>
    <row r="8226" spans="73:73">
      <c r="BU8226" s="18"/>
    </row>
    <row r="8227" spans="73:73">
      <c r="BU8227" s="18"/>
    </row>
    <row r="8228" spans="73:73">
      <c r="BU8228" s="18"/>
    </row>
    <row r="8229" spans="73:73">
      <c r="BU8229" s="18"/>
    </row>
    <row r="8230" spans="73:73">
      <c r="BU8230" s="18"/>
    </row>
    <row r="8231" spans="73:73">
      <c r="BU8231" s="18"/>
    </row>
    <row r="8232" spans="73:73">
      <c r="BU8232" s="18"/>
    </row>
    <row r="8233" spans="73:73">
      <c r="BU8233" s="18"/>
    </row>
    <row r="8234" spans="73:73">
      <c r="BU8234" s="18"/>
    </row>
    <row r="8235" spans="73:73">
      <c r="BU8235" s="18"/>
    </row>
    <row r="8236" spans="73:73">
      <c r="BU8236" s="18"/>
    </row>
    <row r="8237" spans="73:73">
      <c r="BU8237" s="18"/>
    </row>
    <row r="8238" spans="73:73">
      <c r="BU8238" s="18"/>
    </row>
    <row r="8239" spans="73:73">
      <c r="BU8239" s="18"/>
    </row>
    <row r="8240" spans="73:73">
      <c r="BU8240" s="18"/>
    </row>
    <row r="8241" spans="73:73">
      <c r="BU8241" s="18"/>
    </row>
    <row r="8242" spans="73:73">
      <c r="BU8242" s="18"/>
    </row>
    <row r="8243" spans="73:73">
      <c r="BU8243" s="18"/>
    </row>
    <row r="8244" spans="73:73">
      <c r="BU8244" s="18"/>
    </row>
    <row r="8245" spans="73:73">
      <c r="BU8245" s="18"/>
    </row>
    <row r="8246" spans="73:73">
      <c r="BU8246" s="18"/>
    </row>
    <row r="8247" spans="73:73">
      <c r="BU8247" s="18"/>
    </row>
    <row r="8248" spans="73:73">
      <c r="BU8248" s="18"/>
    </row>
    <row r="8249" spans="73:73">
      <c r="BU8249" s="18"/>
    </row>
    <row r="8250" spans="73:73">
      <c r="BU8250" s="18"/>
    </row>
    <row r="8251" spans="73:73">
      <c r="BU8251" s="18"/>
    </row>
    <row r="8252" spans="73:73">
      <c r="BU8252" s="18"/>
    </row>
    <row r="8253" spans="73:73">
      <c r="BU8253" s="18"/>
    </row>
    <row r="8254" spans="73:73">
      <c r="BU8254" s="18"/>
    </row>
    <row r="8255" spans="73:73">
      <c r="BU8255" s="18"/>
    </row>
    <row r="8256" spans="73:73">
      <c r="BU8256" s="18"/>
    </row>
    <row r="8257" spans="73:73">
      <c r="BU8257" s="18"/>
    </row>
    <row r="8258" spans="73:73">
      <c r="BU8258" s="18"/>
    </row>
    <row r="8259" spans="73:73">
      <c r="BU8259" s="18"/>
    </row>
  </sheetData>
  <autoFilter ref="B3:W501" xr:uid="{00000000-0009-0000-0000-000003000000}"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5" showButton="0"/>
    <filterColumn colId="17" showButton="0"/>
    <filterColumn colId="18" showButton="0"/>
  </autoFilter>
  <sortState xmlns:xlrd2="http://schemas.microsoft.com/office/spreadsheetml/2017/richdata2" ref="Z8:Z429">
    <sortCondition ref="Z7"/>
  </sortState>
  <mergeCells count="18">
    <mergeCell ref="BY3:BZ3"/>
    <mergeCell ref="CA3:CB3"/>
    <mergeCell ref="I3:N3"/>
    <mergeCell ref="O3:P3"/>
    <mergeCell ref="Q3:R3"/>
    <mergeCell ref="AB3:AG3"/>
    <mergeCell ref="AH3:AI3"/>
    <mergeCell ref="AJ3:AK3"/>
    <mergeCell ref="AL3:AN3"/>
    <mergeCell ref="BH3:BI3"/>
    <mergeCell ref="BJ3:BK3"/>
    <mergeCell ref="S3:U3"/>
    <mergeCell ref="CT4:CU4"/>
    <mergeCell ref="CJ4:CK4"/>
    <mergeCell ref="CL4:CM4"/>
    <mergeCell ref="CN4:CO4"/>
    <mergeCell ref="CP4:CQ4"/>
    <mergeCell ref="CR4:CS4"/>
  </mergeCells>
  <conditionalFormatting sqref="I504:W504 AA50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J6:CK43 CV6:CW44">
    <cfRule type="cellIs" dxfId="21" priority="22" operator="equal">
      <formula>0</formula>
    </cfRule>
  </conditionalFormatting>
  <conditionalFormatting sqref="CL24:CL25">
    <cfRule type="cellIs" dxfId="20" priority="20" operator="equal">
      <formula>0</formula>
    </cfRule>
  </conditionalFormatting>
  <conditionalFormatting sqref="CT31">
    <cfRule type="cellIs" dxfId="19" priority="7" operator="equal">
      <formula>0</formula>
    </cfRule>
  </conditionalFormatting>
  <conditionalFormatting sqref="CL26:CL30 CL6:CM6 CL32:CL43 CL7:CL23 CM7:CM43">
    <cfRule type="cellIs" dxfId="18" priority="21" operator="equal">
      <formula>0</formula>
    </cfRule>
  </conditionalFormatting>
  <conditionalFormatting sqref="CL31">
    <cfRule type="cellIs" dxfId="17" priority="19" operator="equal">
      <formula>0</formula>
    </cfRule>
  </conditionalFormatting>
  <conditionalFormatting sqref="CN26:CN30 CN6:CO6 CN32:CN43 CN7:CN23 CO7:CO43">
    <cfRule type="cellIs" dxfId="16" priority="18" operator="equal">
      <formula>0</formula>
    </cfRule>
  </conditionalFormatting>
  <conditionalFormatting sqref="CN24:CN25">
    <cfRule type="cellIs" dxfId="15" priority="17" operator="equal">
      <formula>0</formula>
    </cfRule>
  </conditionalFormatting>
  <conditionalFormatting sqref="CN31">
    <cfRule type="cellIs" dxfId="14" priority="16" operator="equal">
      <formula>0</formula>
    </cfRule>
  </conditionalFormatting>
  <conditionalFormatting sqref="CP26:CP30 CP6:CQ6 CP32:CP43 CP7:CP23 CQ7:CQ43">
    <cfRule type="cellIs" dxfId="13" priority="15" operator="equal">
      <formula>0</formula>
    </cfRule>
  </conditionalFormatting>
  <conditionalFormatting sqref="CP24:CP25">
    <cfRule type="cellIs" dxfId="12" priority="14" operator="equal">
      <formula>0</formula>
    </cfRule>
  </conditionalFormatting>
  <conditionalFormatting sqref="CP31">
    <cfRule type="cellIs" dxfId="11" priority="13" operator="equal">
      <formula>0</formula>
    </cfRule>
  </conditionalFormatting>
  <conditionalFormatting sqref="CR26:CR30 CR6:CS6 CR32:CR43 CR7:CR23 CS7:CS43">
    <cfRule type="cellIs" dxfId="10" priority="12" operator="equal">
      <formula>0</formula>
    </cfRule>
  </conditionalFormatting>
  <conditionalFormatting sqref="CR24:CR25">
    <cfRule type="cellIs" dxfId="9" priority="11" operator="equal">
      <formula>0</formula>
    </cfRule>
  </conditionalFormatting>
  <conditionalFormatting sqref="CR31">
    <cfRule type="cellIs" dxfId="8" priority="10" operator="equal">
      <formula>0</formula>
    </cfRule>
  </conditionalFormatting>
  <conditionalFormatting sqref="CT26:CT30 CT6:CU6 CT32:CT43 CT7:CT23 CU7:CU43">
    <cfRule type="cellIs" dxfId="7" priority="9" operator="equal">
      <formula>0</formula>
    </cfRule>
  </conditionalFormatting>
  <conditionalFormatting sqref="CT24:CT25">
    <cfRule type="cellIs" dxfId="6" priority="8" operator="equal">
      <formula>0</formula>
    </cfRule>
  </conditionalFormatting>
  <conditionalFormatting sqref="CJ44:CK44">
    <cfRule type="cellIs" dxfId="5" priority="6" operator="equal">
      <formula>0</formula>
    </cfRule>
  </conditionalFormatting>
  <conditionalFormatting sqref="CL44:CM44">
    <cfRule type="cellIs" dxfId="4" priority="5" operator="equal">
      <formula>0</formula>
    </cfRule>
  </conditionalFormatting>
  <conditionalFormatting sqref="CN44:CO44">
    <cfRule type="cellIs" dxfId="3" priority="4" operator="equal">
      <formula>0</formula>
    </cfRule>
  </conditionalFormatting>
  <conditionalFormatting sqref="CP44:CQ44">
    <cfRule type="cellIs" dxfId="2" priority="3" operator="equal">
      <formula>0</formula>
    </cfRule>
  </conditionalFormatting>
  <conditionalFormatting sqref="CR44:CS44">
    <cfRule type="cellIs" dxfId="1" priority="2" operator="equal">
      <formula>0</formula>
    </cfRule>
  </conditionalFormatting>
  <conditionalFormatting sqref="CT44:CU4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CM6 CN6 CM7:CM4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2022-09-07T10:23:06Z</cp:lastPrinted>
  <dcterms:created xsi:type="dcterms:W3CDTF">2016-05-02T14:35:13Z</dcterms:created>
  <dcterms:modified xsi:type="dcterms:W3CDTF">2023-02-02T07:32:28Z</dcterms:modified>
</cp:coreProperties>
</file>