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iguel.dorribo.river\Desktop\Results\"/>
    </mc:Choice>
  </mc:AlternateContent>
  <bookViews>
    <workbookView xWindow="0" yWindow="0" windowWidth="19200" windowHeight="10980" tabRatio="835" activeTab="4"/>
  </bookViews>
  <sheets>
    <sheet name="Portada" sheetId="1" r:id="rId1"/>
    <sheet name="Cuestionario" sheetId="48" r:id="rId2"/>
    <sheet name="Ficha" sheetId="51" r:id="rId3"/>
    <sheet name="Datos de Entrada" sheetId="50" r:id="rId4"/>
    <sheet name="Resumo" sheetId="4" r:id="rId5"/>
    <sheet name="Brutos" sheetId="49" r:id="rId6"/>
  </sheets>
  <definedNames>
    <definedName name="_xlnm._FilterDatabase" localSheetId="5" hidden="1">Brutos!$B$2:$Z$196</definedName>
    <definedName name="_xlnm._FilterDatabase" localSheetId="4" hidden="1">Resumo!$A$13:$X$49</definedName>
    <definedName name="_xlnm.Print_Area" localSheetId="1">Cuestionario!$B$1:$L$37</definedName>
    <definedName name="_xlnm.Print_Area" localSheetId="3">'Datos de Entrada'!$A$1:$S$60</definedName>
    <definedName name="_xlnm.Print_Area" localSheetId="2">Ficha!$B$1:$L$40</definedName>
    <definedName name="_xlnm.Print_Area" localSheetId="0">Portada!$A$1:$K$46</definedName>
  </definedName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43" i="49" l="1"/>
  <c r="AU43" i="49"/>
  <c r="AQ43" i="49"/>
  <c r="AP43" i="49"/>
  <c r="AV43" i="49" s="1"/>
  <c r="AO43" i="49"/>
  <c r="AN43" i="49"/>
  <c r="AM43" i="49"/>
  <c r="AL43" i="49"/>
  <c r="AK43" i="49"/>
  <c r="AJ43" i="49"/>
  <c r="AI43" i="49"/>
  <c r="AH43" i="49"/>
  <c r="AT43" i="49" s="1"/>
  <c r="AG43" i="49"/>
  <c r="AF43" i="49"/>
  <c r="AE43" i="49"/>
  <c r="AS43" i="49" s="1"/>
  <c r="AD43" i="49"/>
  <c r="AC43" i="49"/>
  <c r="AR43" i="49" s="1"/>
  <c r="AX42" i="49"/>
  <c r="AQ42" i="49"/>
  <c r="AP42" i="49"/>
  <c r="AV42" i="49" s="1"/>
  <c r="AO42" i="49"/>
  <c r="AN42" i="49"/>
  <c r="AU42" i="49" s="1"/>
  <c r="AM42" i="49"/>
  <c r="AL42" i="49"/>
  <c r="AK42" i="49"/>
  <c r="AJ42" i="49"/>
  <c r="AI42" i="49"/>
  <c r="AH42" i="49"/>
  <c r="AT42" i="49" s="1"/>
  <c r="AG42" i="49"/>
  <c r="AS42" i="49" s="1"/>
  <c r="AF42" i="49"/>
  <c r="AE42" i="49"/>
  <c r="AD42" i="49"/>
  <c r="AC42" i="49"/>
  <c r="AR42" i="49" s="1"/>
  <c r="AX41" i="49"/>
  <c r="AW42" i="49" l="1"/>
  <c r="AW43" i="49"/>
  <c r="K51" i="4" s="1"/>
  <c r="AE51" i="4"/>
  <c r="AD51" i="4"/>
  <c r="AC51" i="4"/>
  <c r="AB51" i="4"/>
  <c r="AA51" i="4"/>
  <c r="Z51" i="4"/>
  <c r="Y51" i="4"/>
  <c r="X51" i="4"/>
  <c r="W51" i="4"/>
  <c r="V51" i="4"/>
  <c r="U51" i="4"/>
  <c r="T51" i="4"/>
  <c r="S51" i="4"/>
  <c r="R51" i="4"/>
  <c r="Q51" i="4"/>
  <c r="P51" i="4"/>
  <c r="O51" i="4"/>
  <c r="N51" i="4"/>
  <c r="M51" i="4"/>
  <c r="L51" i="4"/>
  <c r="CG43" i="49" l="1"/>
  <c r="CF43" i="49"/>
  <c r="CE43" i="49"/>
  <c r="CT43" i="49" s="1"/>
  <c r="CD43" i="49"/>
  <c r="CC43" i="49"/>
  <c r="CB43" i="49"/>
  <c r="CA43" i="49"/>
  <c r="BZ43" i="49"/>
  <c r="BY43" i="49"/>
  <c r="BX43" i="49"/>
  <c r="BW43" i="49"/>
  <c r="BV43" i="49"/>
  <c r="BU43" i="49"/>
  <c r="BT43" i="49"/>
  <c r="BS43" i="49"/>
  <c r="BR43" i="49"/>
  <c r="CL43" i="49" s="1"/>
  <c r="CG42" i="49"/>
  <c r="CF42" i="49"/>
  <c r="CE42" i="49"/>
  <c r="CT42" i="49" s="1"/>
  <c r="CD42" i="49"/>
  <c r="CC42" i="49"/>
  <c r="CB42" i="49"/>
  <c r="CA42" i="49"/>
  <c r="BZ42" i="49"/>
  <c r="BY42" i="49"/>
  <c r="BX42" i="49"/>
  <c r="BW42" i="49"/>
  <c r="BV42" i="49"/>
  <c r="BU42" i="49"/>
  <c r="BT42" i="49"/>
  <c r="BS42" i="49"/>
  <c r="BR42" i="49"/>
  <c r="CL42" i="49" s="1"/>
  <c r="CG41" i="49"/>
  <c r="CG40" i="49"/>
  <c r="CG39" i="49"/>
  <c r="CG38" i="49"/>
  <c r="CG37" i="49"/>
  <c r="CF37" i="49"/>
  <c r="CE37" i="49"/>
  <c r="CT37" i="49" s="1"/>
  <c r="CD37" i="49"/>
  <c r="CC37" i="49"/>
  <c r="CB37" i="49"/>
  <c r="CA37" i="49"/>
  <c r="BZ37" i="49"/>
  <c r="BY37" i="49"/>
  <c r="BX37" i="49"/>
  <c r="BW37" i="49"/>
  <c r="BV37" i="49"/>
  <c r="BU37" i="49"/>
  <c r="BT37" i="49"/>
  <c r="BS37" i="49"/>
  <c r="BR37" i="49"/>
  <c r="CL37" i="49" s="1"/>
  <c r="CG36" i="49"/>
  <c r="CF36" i="49"/>
  <c r="CE36" i="49"/>
  <c r="CT36" i="49" s="1"/>
  <c r="CD36" i="49"/>
  <c r="CC36" i="49"/>
  <c r="CB36" i="49"/>
  <c r="CA36" i="49"/>
  <c r="BZ36" i="49"/>
  <c r="BY36" i="49"/>
  <c r="BX36" i="49"/>
  <c r="BW36" i="49"/>
  <c r="BV36" i="49"/>
  <c r="BU36" i="49"/>
  <c r="BT36" i="49"/>
  <c r="BS36" i="49"/>
  <c r="BR36" i="49"/>
  <c r="CL36" i="49" s="1"/>
  <c r="CG35" i="49"/>
  <c r="CF35" i="49"/>
  <c r="CE35" i="49"/>
  <c r="CT35" i="49" s="1"/>
  <c r="CD35" i="49"/>
  <c r="CC35" i="49"/>
  <c r="CB35" i="49"/>
  <c r="CA35" i="49"/>
  <c r="BZ35" i="49"/>
  <c r="BY35" i="49"/>
  <c r="BX35" i="49"/>
  <c r="BW35" i="49"/>
  <c r="BV35" i="49"/>
  <c r="BU35" i="49"/>
  <c r="BT35" i="49"/>
  <c r="BS35" i="49"/>
  <c r="BR35" i="49"/>
  <c r="CL35" i="49" s="1"/>
  <c r="CG34" i="49"/>
  <c r="CF34" i="49"/>
  <c r="CE34" i="49"/>
  <c r="CT34" i="49" s="1"/>
  <c r="CD34" i="49"/>
  <c r="CC34" i="49"/>
  <c r="CB34" i="49"/>
  <c r="CA34" i="49"/>
  <c r="BZ34" i="49"/>
  <c r="BY34" i="49"/>
  <c r="BX34" i="49"/>
  <c r="BW34" i="49"/>
  <c r="BV34" i="49"/>
  <c r="BU34" i="49"/>
  <c r="BT34" i="49"/>
  <c r="BS34" i="49"/>
  <c r="BR34" i="49"/>
  <c r="CL34" i="49" s="1"/>
  <c r="CG33" i="49"/>
  <c r="CF33" i="49"/>
  <c r="CE33" i="49"/>
  <c r="CT33" i="49" s="1"/>
  <c r="CD33" i="49"/>
  <c r="CC33" i="49"/>
  <c r="CB33" i="49"/>
  <c r="CA33" i="49"/>
  <c r="BZ33" i="49"/>
  <c r="BY33" i="49"/>
  <c r="BX33" i="49"/>
  <c r="BW33" i="49"/>
  <c r="BV33" i="49"/>
  <c r="BU33" i="49"/>
  <c r="BT33" i="49"/>
  <c r="BS33" i="49"/>
  <c r="BR33" i="49"/>
  <c r="CL33" i="49" s="1"/>
  <c r="CG32" i="49"/>
  <c r="CG31" i="49"/>
  <c r="CF31" i="49"/>
  <c r="CE31" i="49"/>
  <c r="CT31" i="49" s="1"/>
  <c r="CD31" i="49"/>
  <c r="CC31" i="49"/>
  <c r="CB31" i="49"/>
  <c r="CA31" i="49"/>
  <c r="BZ31" i="49"/>
  <c r="BY31" i="49"/>
  <c r="BX31" i="49"/>
  <c r="BW31" i="49"/>
  <c r="BV31" i="49"/>
  <c r="BU31" i="49"/>
  <c r="BT31" i="49"/>
  <c r="BS31" i="49"/>
  <c r="BR31" i="49"/>
  <c r="CG30" i="49"/>
  <c r="CF30" i="49"/>
  <c r="CE30" i="49"/>
  <c r="CT30" i="49" s="1"/>
  <c r="CC30" i="49"/>
  <c r="CB30" i="49"/>
  <c r="CA30" i="49"/>
  <c r="BZ30" i="49"/>
  <c r="BY30" i="49"/>
  <c r="BX30" i="49"/>
  <c r="BW30" i="49"/>
  <c r="BV30" i="49"/>
  <c r="BU30" i="49"/>
  <c r="BT30" i="49"/>
  <c r="BS30" i="49"/>
  <c r="BR30" i="49"/>
  <c r="CL30" i="49" s="1"/>
  <c r="CG29" i="49"/>
  <c r="CG28" i="49"/>
  <c r="CG27" i="49"/>
  <c r="CF27" i="49"/>
  <c r="CE27" i="49"/>
  <c r="CD27" i="49"/>
  <c r="CC27" i="49"/>
  <c r="CB27" i="49"/>
  <c r="CA27" i="49"/>
  <c r="BZ27" i="49"/>
  <c r="BY27" i="49"/>
  <c r="BX27" i="49"/>
  <c r="BW27" i="49"/>
  <c r="BV27" i="49"/>
  <c r="BU27" i="49"/>
  <c r="BT27" i="49"/>
  <c r="BS27" i="49"/>
  <c r="BR27" i="49"/>
  <c r="CG26" i="49"/>
  <c r="CG25" i="49"/>
  <c r="CG24" i="49"/>
  <c r="CF24" i="49"/>
  <c r="CE24" i="49"/>
  <c r="CT24" i="49" s="1"/>
  <c r="CD24" i="49"/>
  <c r="CC24" i="49"/>
  <c r="CB24" i="49"/>
  <c r="CA24" i="49"/>
  <c r="BZ24" i="49"/>
  <c r="BY24" i="49"/>
  <c r="BX24" i="49"/>
  <c r="BW24" i="49"/>
  <c r="BV24" i="49"/>
  <c r="BU24" i="49"/>
  <c r="BT24" i="49"/>
  <c r="BS24" i="49"/>
  <c r="BR24" i="49"/>
  <c r="CL24" i="49" s="1"/>
  <c r="CG23" i="49"/>
  <c r="CF23" i="49"/>
  <c r="CE23" i="49"/>
  <c r="CT23" i="49" s="1"/>
  <c r="CD23" i="49"/>
  <c r="CC23" i="49"/>
  <c r="CB23" i="49"/>
  <c r="CA23" i="49"/>
  <c r="BZ23" i="49"/>
  <c r="BY23" i="49"/>
  <c r="BX23" i="49"/>
  <c r="BW23" i="49"/>
  <c r="BV23" i="49"/>
  <c r="BU23" i="49"/>
  <c r="BT23" i="49"/>
  <c r="BS23" i="49"/>
  <c r="BR23" i="49"/>
  <c r="CL23" i="49" s="1"/>
  <c r="CG22" i="49"/>
  <c r="CF22" i="49"/>
  <c r="CE22" i="49"/>
  <c r="CT22" i="49" s="1"/>
  <c r="CD22" i="49"/>
  <c r="CC22" i="49"/>
  <c r="CB22" i="49"/>
  <c r="CA22" i="49"/>
  <c r="BX22" i="49"/>
  <c r="BW22" i="49"/>
  <c r="BV22" i="49"/>
  <c r="BU22" i="49"/>
  <c r="BT22" i="49"/>
  <c r="BS22" i="49"/>
  <c r="BR22" i="49"/>
  <c r="CG21" i="49"/>
  <c r="CF21" i="49"/>
  <c r="CE21" i="49"/>
  <c r="CD21" i="49"/>
  <c r="CC21" i="49"/>
  <c r="CB21" i="49"/>
  <c r="CA21" i="49"/>
  <c r="BZ21" i="49"/>
  <c r="BY21" i="49"/>
  <c r="BX21" i="49"/>
  <c r="BW21" i="49"/>
  <c r="BV21" i="49"/>
  <c r="BU21" i="49"/>
  <c r="BT21" i="49"/>
  <c r="BS21" i="49"/>
  <c r="BR21" i="49"/>
  <c r="CG20" i="49"/>
  <c r="CG19" i="49"/>
  <c r="CF19" i="49"/>
  <c r="CE19" i="49"/>
  <c r="CD19" i="49"/>
  <c r="CC19" i="49"/>
  <c r="CB19" i="49"/>
  <c r="CA19" i="49"/>
  <c r="BZ19" i="49"/>
  <c r="BY19" i="49"/>
  <c r="BX19" i="49"/>
  <c r="BW19" i="49"/>
  <c r="BV19" i="49"/>
  <c r="BU19" i="49"/>
  <c r="BT19" i="49"/>
  <c r="BS19" i="49"/>
  <c r="BR19" i="49"/>
  <c r="CL19" i="49" s="1"/>
  <c r="CG18" i="49"/>
  <c r="CF18" i="49"/>
  <c r="CE18" i="49"/>
  <c r="CD18" i="49"/>
  <c r="CC18" i="49"/>
  <c r="CB18" i="49"/>
  <c r="CA18" i="49"/>
  <c r="BZ18" i="49"/>
  <c r="BY18" i="49"/>
  <c r="BX18" i="49"/>
  <c r="BW18" i="49"/>
  <c r="BV18" i="49"/>
  <c r="BU18" i="49"/>
  <c r="BT18" i="49"/>
  <c r="BS18" i="49"/>
  <c r="BR18" i="49"/>
  <c r="CL18" i="49" s="1"/>
  <c r="CG17" i="49"/>
  <c r="CF17" i="49"/>
  <c r="CE17" i="49"/>
  <c r="CD17" i="49"/>
  <c r="CC17" i="49"/>
  <c r="CB17" i="49"/>
  <c r="CA17" i="49"/>
  <c r="BZ17" i="49"/>
  <c r="BY17" i="49"/>
  <c r="BX17" i="49"/>
  <c r="BW17" i="49"/>
  <c r="BV17" i="49"/>
  <c r="BU17" i="49"/>
  <c r="BT17" i="49"/>
  <c r="BS17" i="49"/>
  <c r="BR17" i="49"/>
  <c r="CL17" i="49" s="1"/>
  <c r="CG16" i="49"/>
  <c r="CF16" i="49"/>
  <c r="CE16" i="49"/>
  <c r="CC16" i="49"/>
  <c r="BZ16" i="49"/>
  <c r="BY16" i="49"/>
  <c r="BX16" i="49"/>
  <c r="BW16" i="49"/>
  <c r="BV16" i="49"/>
  <c r="BU16" i="49"/>
  <c r="BT16" i="49"/>
  <c r="BS16" i="49"/>
  <c r="BR16" i="49"/>
  <c r="CL16" i="49" s="1"/>
  <c r="CG15" i="49"/>
  <c r="CF15" i="49"/>
  <c r="CE15" i="49"/>
  <c r="CT15" i="49" s="1"/>
  <c r="CD15" i="49"/>
  <c r="CC15" i="49"/>
  <c r="CB15" i="49"/>
  <c r="CA15" i="49"/>
  <c r="BZ15" i="49"/>
  <c r="BY15" i="49"/>
  <c r="BX15" i="49"/>
  <c r="BW15" i="49"/>
  <c r="BV15" i="49"/>
  <c r="BU15" i="49"/>
  <c r="BT15" i="49"/>
  <c r="BS15" i="49"/>
  <c r="BR15" i="49"/>
  <c r="CL15" i="49" s="1"/>
  <c r="CG14" i="49"/>
  <c r="CG13" i="49"/>
  <c r="CF13" i="49"/>
  <c r="CE13" i="49"/>
  <c r="CT13" i="49" s="1"/>
  <c r="CD13" i="49"/>
  <c r="CC13" i="49"/>
  <c r="CB13" i="49"/>
  <c r="CA13" i="49"/>
  <c r="BZ13" i="49"/>
  <c r="BY13" i="49"/>
  <c r="BX13" i="49"/>
  <c r="BW13" i="49"/>
  <c r="BV13" i="49"/>
  <c r="BU13" i="49"/>
  <c r="BT13" i="49"/>
  <c r="BS13" i="49"/>
  <c r="BR13" i="49"/>
  <c r="CG12" i="49"/>
  <c r="CF12" i="49"/>
  <c r="CE12" i="49"/>
  <c r="CT12" i="49" s="1"/>
  <c r="CD12" i="49"/>
  <c r="CC12" i="49"/>
  <c r="CB12" i="49"/>
  <c r="CA12" i="49"/>
  <c r="BZ12" i="49"/>
  <c r="BY12" i="49"/>
  <c r="BX12" i="49"/>
  <c r="BW12" i="49"/>
  <c r="BV12" i="49"/>
  <c r="BU12" i="49"/>
  <c r="BT12" i="49"/>
  <c r="BS12" i="49"/>
  <c r="BR12" i="49"/>
  <c r="CG11" i="49"/>
  <c r="CF11" i="49"/>
  <c r="CE11" i="49"/>
  <c r="CT11" i="49" s="1"/>
  <c r="CD11" i="49"/>
  <c r="CC11" i="49"/>
  <c r="CB11" i="49"/>
  <c r="CA11" i="49"/>
  <c r="BZ11" i="49"/>
  <c r="BY11" i="49"/>
  <c r="BX11" i="49"/>
  <c r="BW11" i="49"/>
  <c r="BV11" i="49"/>
  <c r="BU11" i="49"/>
  <c r="BT11" i="49"/>
  <c r="BS11" i="49"/>
  <c r="BR11" i="49"/>
  <c r="CG10" i="49"/>
  <c r="CF10" i="49"/>
  <c r="CE10" i="49"/>
  <c r="CT10" i="49" s="1"/>
  <c r="CD10" i="49"/>
  <c r="CC10" i="49"/>
  <c r="CB10" i="49"/>
  <c r="CA10" i="49"/>
  <c r="BZ10" i="49"/>
  <c r="BY10" i="49"/>
  <c r="BX10" i="49"/>
  <c r="BW10" i="49"/>
  <c r="BV10" i="49"/>
  <c r="BU10" i="49"/>
  <c r="BT10" i="49"/>
  <c r="BS10" i="49"/>
  <c r="BR10" i="49"/>
  <c r="CG9" i="49"/>
  <c r="CF9" i="49"/>
  <c r="CT9" i="49"/>
  <c r="CD9" i="49"/>
  <c r="CC9" i="49"/>
  <c r="CA9" i="49"/>
  <c r="BZ9" i="49"/>
  <c r="BY9" i="49"/>
  <c r="BX9" i="49"/>
  <c r="BW9" i="49"/>
  <c r="BV9" i="49"/>
  <c r="BU9" i="49"/>
  <c r="BT9" i="49"/>
  <c r="BS9" i="49"/>
  <c r="BR9" i="49"/>
  <c r="CL9" i="49" s="1"/>
  <c r="CG8" i="49"/>
  <c r="CF8" i="49"/>
  <c r="CE8" i="49"/>
  <c r="CT8" i="49" s="1"/>
  <c r="CD8" i="49"/>
  <c r="CC8" i="49"/>
  <c r="CB8" i="49"/>
  <c r="CA8" i="49"/>
  <c r="BZ8" i="49"/>
  <c r="BY8" i="49"/>
  <c r="BX8" i="49"/>
  <c r="BW8" i="49"/>
  <c r="BV8" i="49"/>
  <c r="BU8" i="49"/>
  <c r="BT8" i="49"/>
  <c r="BS8" i="49"/>
  <c r="BR8" i="49"/>
  <c r="CL8" i="49" s="1"/>
  <c r="CG7" i="49"/>
  <c r="CF7" i="49"/>
  <c r="CE7" i="49"/>
  <c r="CT7" i="49" s="1"/>
  <c r="CD7" i="49"/>
  <c r="CC7" i="49"/>
  <c r="CB7" i="49"/>
  <c r="CA7" i="49"/>
  <c r="BZ7" i="49"/>
  <c r="BY7" i="49"/>
  <c r="BX7" i="49"/>
  <c r="BW7" i="49"/>
  <c r="BV7" i="49"/>
  <c r="BU7" i="49"/>
  <c r="BT7" i="49"/>
  <c r="BS7" i="49"/>
  <c r="BR7" i="49"/>
  <c r="CL7" i="49" s="1"/>
  <c r="CT16" i="49" l="1"/>
  <c r="CT17" i="49"/>
  <c r="CT18" i="49"/>
  <c r="CT19" i="49"/>
  <c r="CL21" i="49"/>
  <c r="CL22" i="49"/>
  <c r="CL27" i="49"/>
  <c r="CL10" i="49"/>
  <c r="CL11" i="49"/>
  <c r="CL12" i="49"/>
  <c r="CL13" i="49"/>
  <c r="CT21" i="49"/>
  <c r="CT27" i="49"/>
  <c r="CL31" i="49"/>
  <c r="CP7" i="49"/>
  <c r="CP8" i="49"/>
  <c r="CP9" i="49"/>
  <c r="CP10" i="49"/>
  <c r="CP22" i="49"/>
  <c r="CN7" i="49"/>
  <c r="CN8" i="49"/>
  <c r="CN9" i="49"/>
  <c r="CN10" i="49"/>
  <c r="CR7" i="49"/>
  <c r="CR8" i="49"/>
  <c r="CR9" i="49"/>
  <c r="CP12" i="49"/>
  <c r="CP15" i="49"/>
  <c r="CP16" i="49"/>
  <c r="CP17" i="49"/>
  <c r="CP18" i="49"/>
  <c r="CP19" i="49"/>
  <c r="CP21" i="49"/>
  <c r="CP23" i="49"/>
  <c r="CP24" i="49"/>
  <c r="CP27" i="49"/>
  <c r="CP30" i="49"/>
  <c r="CP31" i="49"/>
  <c r="CP33" i="49"/>
  <c r="CP34" i="49"/>
  <c r="CP35" i="49"/>
  <c r="CP36" i="49"/>
  <c r="CP37" i="49"/>
  <c r="CP42" i="49"/>
  <c r="CP43" i="49"/>
  <c r="CP13" i="49"/>
  <c r="CN11" i="49"/>
  <c r="CN12" i="49"/>
  <c r="CN13" i="49"/>
  <c r="CN15" i="49"/>
  <c r="CN16" i="49"/>
  <c r="CN17" i="49"/>
  <c r="CN18" i="49"/>
  <c r="CN19" i="49"/>
  <c r="CN21" i="49"/>
  <c r="CN22" i="49"/>
  <c r="CN23" i="49"/>
  <c r="CN24" i="49"/>
  <c r="CN27" i="49"/>
  <c r="CN30" i="49"/>
  <c r="CN31" i="49"/>
  <c r="CN33" i="49"/>
  <c r="CN34" i="49"/>
  <c r="CN35" i="49"/>
  <c r="CN36" i="49"/>
  <c r="CN37" i="49"/>
  <c r="CN42" i="49"/>
  <c r="CN43" i="49"/>
  <c r="CP11" i="49"/>
  <c r="CR10" i="49"/>
  <c r="CR11" i="49"/>
  <c r="CR12" i="49"/>
  <c r="CR13" i="49"/>
  <c r="CR15" i="49"/>
  <c r="CR16" i="49"/>
  <c r="CR17" i="49"/>
  <c r="CR18" i="49"/>
  <c r="CR19" i="49"/>
  <c r="CR21" i="49"/>
  <c r="CR22" i="49"/>
  <c r="CR23" i="49"/>
  <c r="CR24" i="49"/>
  <c r="CR27" i="49"/>
  <c r="CR30" i="49"/>
  <c r="CR31" i="49"/>
  <c r="CR33" i="49"/>
  <c r="CR34" i="49"/>
  <c r="CR35" i="49"/>
  <c r="CR36" i="49"/>
  <c r="CR37" i="49"/>
  <c r="CR42" i="49"/>
  <c r="CR43" i="49"/>
  <c r="BP43" i="49"/>
  <c r="BP42" i="49"/>
  <c r="BP41" i="49"/>
  <c r="BP40" i="49"/>
  <c r="BO40" i="49"/>
  <c r="BN40" i="49"/>
  <c r="BM40" i="49"/>
  <c r="BL40" i="49"/>
  <c r="CQ40" i="49" s="1"/>
  <c r="BK40" i="49"/>
  <c r="BJ40" i="49"/>
  <c r="BI40" i="49"/>
  <c r="BH40" i="49"/>
  <c r="BG40" i="49"/>
  <c r="BF40" i="49"/>
  <c r="BE40" i="49"/>
  <c r="BD40" i="49"/>
  <c r="BC40" i="49"/>
  <c r="BB40" i="49"/>
  <c r="BA40" i="49"/>
  <c r="BP39" i="49"/>
  <c r="BP38" i="49"/>
  <c r="BO38" i="49"/>
  <c r="BN38" i="49"/>
  <c r="BM38" i="49"/>
  <c r="CQ38" i="49" s="1"/>
  <c r="BJ38" i="49"/>
  <c r="BI38" i="49"/>
  <c r="BH38" i="49"/>
  <c r="BG38" i="49"/>
  <c r="BF38" i="49"/>
  <c r="BE38" i="49"/>
  <c r="BC38" i="49"/>
  <c r="BB38" i="49"/>
  <c r="BA38" i="49"/>
  <c r="BP37" i="49"/>
  <c r="BP36" i="49"/>
  <c r="BO36" i="49"/>
  <c r="BN36" i="49"/>
  <c r="BM36" i="49"/>
  <c r="BL36" i="49"/>
  <c r="BK36" i="49"/>
  <c r="BJ36" i="49"/>
  <c r="BI36" i="49"/>
  <c r="BH36" i="49"/>
  <c r="BG36" i="49"/>
  <c r="BF36" i="49"/>
  <c r="BE36" i="49"/>
  <c r="BD36" i="49"/>
  <c r="BC36" i="49"/>
  <c r="BB36" i="49"/>
  <c r="BA36" i="49"/>
  <c r="BP35" i="49"/>
  <c r="BP34" i="49"/>
  <c r="BO34" i="49"/>
  <c r="BN34" i="49"/>
  <c r="BM34" i="49"/>
  <c r="BL34" i="49"/>
  <c r="BK34" i="49"/>
  <c r="BJ34" i="49"/>
  <c r="BI34" i="49"/>
  <c r="BH34" i="49"/>
  <c r="BG34" i="49"/>
  <c r="BF34" i="49"/>
  <c r="BE34" i="49"/>
  <c r="BD34" i="49"/>
  <c r="BC34" i="49"/>
  <c r="BB34" i="49"/>
  <c r="BA34" i="49"/>
  <c r="BP33" i="49"/>
  <c r="BO33" i="49"/>
  <c r="BN33" i="49"/>
  <c r="BM33" i="49"/>
  <c r="BL33" i="49"/>
  <c r="BK33" i="49"/>
  <c r="BJ33" i="49"/>
  <c r="BI33" i="49"/>
  <c r="BH33" i="49"/>
  <c r="BG33" i="49"/>
  <c r="BF33" i="49"/>
  <c r="BE33" i="49"/>
  <c r="BD33" i="49"/>
  <c r="BC33" i="49"/>
  <c r="BB33" i="49"/>
  <c r="BA33" i="49"/>
  <c r="BP32" i="49"/>
  <c r="BP31" i="49"/>
  <c r="BP30" i="49"/>
  <c r="BP29" i="49"/>
  <c r="BO29" i="49"/>
  <c r="BN29" i="49"/>
  <c r="BM29" i="49"/>
  <c r="BL29" i="49"/>
  <c r="BK29" i="49"/>
  <c r="BJ29" i="49"/>
  <c r="BI29" i="49"/>
  <c r="BH29" i="49"/>
  <c r="BG29" i="49"/>
  <c r="BF29" i="49"/>
  <c r="BE29" i="49"/>
  <c r="BD29" i="49"/>
  <c r="BC29" i="49"/>
  <c r="BB29" i="49"/>
  <c r="BA29" i="49"/>
  <c r="BP28" i="49"/>
  <c r="BO28" i="49"/>
  <c r="BN28" i="49"/>
  <c r="BM28" i="49"/>
  <c r="BL28" i="49"/>
  <c r="BK28" i="49"/>
  <c r="BJ28" i="49"/>
  <c r="BI28" i="49"/>
  <c r="BH28" i="49"/>
  <c r="BG28" i="49"/>
  <c r="BF28" i="49"/>
  <c r="BE28" i="49"/>
  <c r="BD28" i="49"/>
  <c r="BC28" i="49"/>
  <c r="BB28" i="49"/>
  <c r="BA28" i="49"/>
  <c r="BP27" i="49"/>
  <c r="BO27" i="49"/>
  <c r="BN27" i="49"/>
  <c r="BM27" i="49"/>
  <c r="BL27" i="49"/>
  <c r="BK27" i="49"/>
  <c r="BJ27" i="49"/>
  <c r="BI27" i="49"/>
  <c r="BH27" i="49"/>
  <c r="BG27" i="49"/>
  <c r="BF27" i="49"/>
  <c r="BE27" i="49"/>
  <c r="BD27" i="49"/>
  <c r="BC27" i="49"/>
  <c r="BB27" i="49"/>
  <c r="BA27" i="49"/>
  <c r="BP26" i="49"/>
  <c r="BP25" i="49"/>
  <c r="BP24" i="49"/>
  <c r="BO24" i="49"/>
  <c r="BN24" i="49"/>
  <c r="BM24" i="49"/>
  <c r="BL24" i="49"/>
  <c r="BK24" i="49"/>
  <c r="BJ24" i="49"/>
  <c r="BI24" i="49"/>
  <c r="BH24" i="49"/>
  <c r="BG24" i="49"/>
  <c r="BF24" i="49"/>
  <c r="BE24" i="49"/>
  <c r="BD24" i="49"/>
  <c r="BC24" i="49"/>
  <c r="BB24" i="49"/>
  <c r="BA24" i="49"/>
  <c r="BP23" i="49"/>
  <c r="BO23" i="49"/>
  <c r="BN23" i="49"/>
  <c r="BM23" i="49"/>
  <c r="BL23" i="49"/>
  <c r="BK23" i="49"/>
  <c r="BJ23" i="49"/>
  <c r="BI23" i="49"/>
  <c r="BH23" i="49"/>
  <c r="BG23" i="49"/>
  <c r="BF23" i="49"/>
  <c r="BE23" i="49"/>
  <c r="BD23" i="49"/>
  <c r="BC23" i="49"/>
  <c r="BB23" i="49"/>
  <c r="BA23" i="49"/>
  <c r="BP22" i="49"/>
  <c r="BO22" i="49"/>
  <c r="BN22" i="49"/>
  <c r="BM22" i="49"/>
  <c r="BL22" i="49"/>
  <c r="BK22" i="49"/>
  <c r="BJ22" i="49"/>
  <c r="BI22" i="49"/>
  <c r="BH22" i="49"/>
  <c r="BG22" i="49"/>
  <c r="BF22" i="49"/>
  <c r="BE22" i="49"/>
  <c r="BD22" i="49"/>
  <c r="BC22" i="49"/>
  <c r="BB22" i="49"/>
  <c r="BA22" i="49"/>
  <c r="BP21" i="49"/>
  <c r="BO21" i="49"/>
  <c r="BN21" i="49"/>
  <c r="BM21" i="49"/>
  <c r="BL21" i="49"/>
  <c r="BK21" i="49"/>
  <c r="BJ21" i="49"/>
  <c r="BI21" i="49"/>
  <c r="BH21" i="49"/>
  <c r="BG21" i="49"/>
  <c r="BF21" i="49"/>
  <c r="BE21" i="49"/>
  <c r="BD21" i="49"/>
  <c r="BC21" i="49"/>
  <c r="BB21" i="49"/>
  <c r="BA21" i="49"/>
  <c r="BP20" i="49"/>
  <c r="BO20" i="49"/>
  <c r="BN20" i="49"/>
  <c r="BM20" i="49"/>
  <c r="BL20" i="49"/>
  <c r="BK20" i="49"/>
  <c r="BJ20" i="49"/>
  <c r="BI20" i="49"/>
  <c r="BH20" i="49"/>
  <c r="BG20" i="49"/>
  <c r="BF20" i="49"/>
  <c r="BE20" i="49"/>
  <c r="BD20" i="49"/>
  <c r="BC20" i="49"/>
  <c r="BB20" i="49"/>
  <c r="BA20" i="49"/>
  <c r="BP19" i="49"/>
  <c r="BO19" i="49"/>
  <c r="BN19" i="49"/>
  <c r="BM19" i="49"/>
  <c r="BL19" i="49"/>
  <c r="BK19" i="49"/>
  <c r="BJ19" i="49"/>
  <c r="BI19" i="49"/>
  <c r="BH19" i="49"/>
  <c r="BG19" i="49"/>
  <c r="BF19" i="49"/>
  <c r="BE19" i="49"/>
  <c r="BD19" i="49"/>
  <c r="BC19" i="49"/>
  <c r="BB19" i="49"/>
  <c r="BA19" i="49"/>
  <c r="BP18" i="49"/>
  <c r="BO18" i="49"/>
  <c r="BN18" i="49"/>
  <c r="BM18" i="49"/>
  <c r="BL18" i="49"/>
  <c r="BK18" i="49"/>
  <c r="BJ18" i="49"/>
  <c r="BI18" i="49"/>
  <c r="BH18" i="49"/>
  <c r="BG18" i="49"/>
  <c r="BF18" i="49"/>
  <c r="BE18" i="49"/>
  <c r="BD18" i="49"/>
  <c r="BC18" i="49"/>
  <c r="BB18" i="49"/>
  <c r="BA18" i="49"/>
  <c r="BP17" i="49"/>
  <c r="BO17" i="49"/>
  <c r="BN17" i="49"/>
  <c r="BM17" i="49"/>
  <c r="BL17" i="49"/>
  <c r="BK17" i="49"/>
  <c r="BJ17" i="49"/>
  <c r="BI17" i="49"/>
  <c r="BH17" i="49"/>
  <c r="BG17" i="49"/>
  <c r="BF17" i="49"/>
  <c r="BE17" i="49"/>
  <c r="BD17" i="49"/>
  <c r="BC17" i="49"/>
  <c r="BB17" i="49"/>
  <c r="BA17" i="49"/>
  <c r="BP16" i="49"/>
  <c r="BP15" i="49"/>
  <c r="BO15" i="49"/>
  <c r="BN15" i="49"/>
  <c r="BM15" i="49"/>
  <c r="BL15" i="49"/>
  <c r="CQ15" i="49" s="1"/>
  <c r="BK15" i="49"/>
  <c r="BJ15" i="49"/>
  <c r="BI15" i="49"/>
  <c r="BH15" i="49"/>
  <c r="BG15" i="49"/>
  <c r="BF15" i="49"/>
  <c r="BE15" i="49"/>
  <c r="BD15" i="49"/>
  <c r="BC15" i="49"/>
  <c r="BB15" i="49"/>
  <c r="BA15" i="49"/>
  <c r="BP14" i="49"/>
  <c r="BO14" i="49"/>
  <c r="BN14" i="49"/>
  <c r="BM14" i="49"/>
  <c r="BL14" i="49"/>
  <c r="CQ14" i="49" s="1"/>
  <c r="BK14" i="49"/>
  <c r="BJ14" i="49"/>
  <c r="BI14" i="49"/>
  <c r="BH14" i="49"/>
  <c r="BG14" i="49"/>
  <c r="BF14" i="49"/>
  <c r="BE14" i="49"/>
  <c r="BD14" i="49"/>
  <c r="BC14" i="49"/>
  <c r="BB14" i="49"/>
  <c r="BA14" i="49"/>
  <c r="BP13" i="49"/>
  <c r="BO13" i="49"/>
  <c r="BN13" i="49"/>
  <c r="BM13" i="49"/>
  <c r="BL13" i="49"/>
  <c r="CQ13" i="49" s="1"/>
  <c r="BK13" i="49"/>
  <c r="BJ13" i="49"/>
  <c r="BI13" i="49"/>
  <c r="BH13" i="49"/>
  <c r="BG13" i="49"/>
  <c r="BF13" i="49"/>
  <c r="BE13" i="49"/>
  <c r="BD13" i="49"/>
  <c r="BC13" i="49"/>
  <c r="BB13" i="49"/>
  <c r="BA13" i="49"/>
  <c r="BP12" i="49"/>
  <c r="BO12" i="49"/>
  <c r="BN12" i="49"/>
  <c r="BM12" i="49"/>
  <c r="BL12" i="49"/>
  <c r="CQ12" i="49" s="1"/>
  <c r="BK12" i="49"/>
  <c r="BJ12" i="49"/>
  <c r="BI12" i="49"/>
  <c r="BH12" i="49"/>
  <c r="BG12" i="49"/>
  <c r="BF12" i="49"/>
  <c r="BE12" i="49"/>
  <c r="BD12" i="49"/>
  <c r="BC12" i="49"/>
  <c r="BB12" i="49"/>
  <c r="BA12" i="49"/>
  <c r="BP11" i="49"/>
  <c r="BO11" i="49"/>
  <c r="BN11" i="49"/>
  <c r="BM11" i="49"/>
  <c r="BL11" i="49"/>
  <c r="CQ11" i="49" s="1"/>
  <c r="BK11" i="49"/>
  <c r="BJ11" i="49"/>
  <c r="BI11" i="49"/>
  <c r="BH11" i="49"/>
  <c r="BG11" i="49"/>
  <c r="BF11" i="49"/>
  <c r="BE11" i="49"/>
  <c r="BD11" i="49"/>
  <c r="BC11" i="49"/>
  <c r="BB11" i="49"/>
  <c r="BA11" i="49"/>
  <c r="BP10" i="49"/>
  <c r="BO10" i="49"/>
  <c r="BN10" i="49"/>
  <c r="BM10" i="49"/>
  <c r="BL10" i="49"/>
  <c r="CQ10" i="49" s="1"/>
  <c r="BK10" i="49"/>
  <c r="BJ10" i="49"/>
  <c r="BI10" i="49"/>
  <c r="BH10" i="49"/>
  <c r="BG10" i="49"/>
  <c r="BF10" i="49"/>
  <c r="BE10" i="49"/>
  <c r="BD10" i="49"/>
  <c r="BC10" i="49"/>
  <c r="BB10" i="49"/>
  <c r="BA10" i="49"/>
  <c r="BP9" i="49"/>
  <c r="BB9" i="49"/>
  <c r="CK9" i="49" s="1"/>
  <c r="BP8" i="49"/>
  <c r="BO8" i="49"/>
  <c r="CS8" i="49"/>
  <c r="BM8" i="49"/>
  <c r="BL8" i="49"/>
  <c r="CQ8" i="49" s="1"/>
  <c r="BJ8" i="49"/>
  <c r="BI8" i="49"/>
  <c r="BH8" i="49"/>
  <c r="BF8" i="49"/>
  <c r="BD8" i="49"/>
  <c r="BC8" i="49"/>
  <c r="CM8" i="49" s="1"/>
  <c r="BB8" i="49"/>
  <c r="BA8" i="49"/>
  <c r="BP7" i="49"/>
  <c r="BO7" i="49"/>
  <c r="BN7" i="49"/>
  <c r="BM7" i="49"/>
  <c r="BL7" i="49"/>
  <c r="BK7" i="49"/>
  <c r="BJ7" i="49"/>
  <c r="BI7" i="49"/>
  <c r="BH7" i="49"/>
  <c r="BG7" i="49"/>
  <c r="BF7" i="49"/>
  <c r="BE7" i="49"/>
  <c r="BD7" i="49"/>
  <c r="BC7" i="49"/>
  <c r="BB7" i="49"/>
  <c r="BA7" i="49"/>
  <c r="CM10" i="49" l="1"/>
  <c r="CQ27" i="49"/>
  <c r="CQ28" i="49"/>
  <c r="CQ29" i="49"/>
  <c r="CQ36" i="49"/>
  <c r="CM7" i="49"/>
  <c r="CQ7" i="49"/>
  <c r="CQ17" i="49"/>
  <c r="CQ18" i="49"/>
  <c r="CQ19" i="49"/>
  <c r="CQ20" i="49"/>
  <c r="CQ21" i="49"/>
  <c r="CQ22" i="49"/>
  <c r="CQ23" i="49"/>
  <c r="CQ24" i="49"/>
  <c r="CQ33" i="49"/>
  <c r="CQ34" i="49"/>
  <c r="CK36" i="49"/>
  <c r="CK38" i="49"/>
  <c r="CK40" i="49"/>
  <c r="CS11" i="49"/>
  <c r="CS12" i="49"/>
  <c r="CS13" i="49"/>
  <c r="CS14" i="49"/>
  <c r="CS15" i="49"/>
  <c r="CS17" i="49"/>
  <c r="CS18" i="49"/>
  <c r="CS19" i="49"/>
  <c r="CS36" i="49"/>
  <c r="CS38" i="49"/>
  <c r="CM11" i="49"/>
  <c r="CM12" i="49"/>
  <c r="CM13" i="49"/>
  <c r="CM14" i="49"/>
  <c r="CM15" i="49"/>
  <c r="CM17" i="49"/>
  <c r="CM18" i="49"/>
  <c r="CM19" i="49"/>
  <c r="CM20" i="49"/>
  <c r="CM21" i="49"/>
  <c r="CM22" i="49"/>
  <c r="CM23" i="49"/>
  <c r="CM24" i="49"/>
  <c r="CM27" i="49"/>
  <c r="CM28" i="49"/>
  <c r="CM29" i="49"/>
  <c r="CM33" i="49"/>
  <c r="CM34" i="49"/>
  <c r="CM36" i="49"/>
  <c r="CM38" i="49"/>
  <c r="CM40" i="49"/>
  <c r="CK7" i="49"/>
  <c r="CK8" i="49"/>
  <c r="CK10" i="49"/>
  <c r="CK11" i="49"/>
  <c r="CK12" i="49"/>
  <c r="CK13" i="49"/>
  <c r="CK14" i="49"/>
  <c r="CK15" i="49"/>
  <c r="CK17" i="49"/>
  <c r="CK18" i="49"/>
  <c r="CK19" i="49"/>
  <c r="CK20" i="49"/>
  <c r="CK21" i="49"/>
  <c r="CK22" i="49"/>
  <c r="CK23" i="49"/>
  <c r="CK24" i="49"/>
  <c r="CK27" i="49"/>
  <c r="CK28" i="49"/>
  <c r="CK29" i="49"/>
  <c r="CK33" i="49"/>
  <c r="CK34" i="49"/>
  <c r="CO7" i="49"/>
  <c r="CS7" i="49"/>
  <c r="CO8" i="49"/>
  <c r="CO10" i="49"/>
  <c r="CS10" i="49"/>
  <c r="CO11" i="49"/>
  <c r="CO12" i="49"/>
  <c r="CO13" i="49"/>
  <c r="CO14" i="49"/>
  <c r="CO15" i="49"/>
  <c r="CO17" i="49"/>
  <c r="CO18" i="49"/>
  <c r="CO19" i="49"/>
  <c r="CO20" i="49"/>
  <c r="CS20" i="49"/>
  <c r="CO21" i="49"/>
  <c r="CS21" i="49"/>
  <c r="CO22" i="49"/>
  <c r="CS22" i="49"/>
  <c r="CO23" i="49"/>
  <c r="CS23" i="49"/>
  <c r="CO24" i="49"/>
  <c r="CS24" i="49"/>
  <c r="CO27" i="49"/>
  <c r="CS27" i="49"/>
  <c r="CO28" i="49"/>
  <c r="CS28" i="49"/>
  <c r="CO29" i="49"/>
  <c r="CS29" i="49"/>
  <c r="CO33" i="49"/>
  <c r="CS33" i="49"/>
  <c r="CO34" i="49"/>
  <c r="CS34" i="49"/>
  <c r="CO36" i="49"/>
  <c r="CO38" i="49"/>
  <c r="CO40" i="49"/>
  <c r="CS40" i="49"/>
  <c r="G51" i="4"/>
  <c r="AX32" i="49"/>
  <c r="G40" i="4" s="1"/>
  <c r="AX26" i="49"/>
  <c r="G34" i="4" s="1"/>
  <c r="AX25" i="49"/>
  <c r="G33" i="4" s="1"/>
  <c r="G50" i="4" l="1"/>
  <c r="Q50" i="4"/>
  <c r="G49" i="4"/>
  <c r="AX40" i="49"/>
  <c r="G48" i="4" s="1"/>
  <c r="AQ40" i="49"/>
  <c r="AP40" i="49"/>
  <c r="AO40" i="49"/>
  <c r="AN40" i="49"/>
  <c r="AM40" i="49"/>
  <c r="AL40" i="49"/>
  <c r="AK40" i="49"/>
  <c r="AJ40" i="49"/>
  <c r="AI40" i="49"/>
  <c r="AH40" i="49"/>
  <c r="AG40" i="49"/>
  <c r="AF40" i="49"/>
  <c r="AE40" i="49"/>
  <c r="AD40" i="49"/>
  <c r="AC40" i="49"/>
  <c r="Q48" i="4" s="1"/>
  <c r="AX39" i="49"/>
  <c r="G47" i="4" s="1"/>
  <c r="AX38" i="49"/>
  <c r="G46" i="4" s="1"/>
  <c r="AQ38" i="49"/>
  <c r="AP38" i="49"/>
  <c r="AO38" i="49"/>
  <c r="AC46" i="4" s="1"/>
  <c r="AL38" i="49"/>
  <c r="AK38" i="49"/>
  <c r="AJ38" i="49"/>
  <c r="AI38" i="49"/>
  <c r="AH38" i="49"/>
  <c r="AG38" i="49"/>
  <c r="AE38" i="49"/>
  <c r="AD38" i="49"/>
  <c r="AC38" i="49"/>
  <c r="Q46" i="4" s="1"/>
  <c r="AX37" i="49"/>
  <c r="G45" i="4" s="1"/>
  <c r="AQ37" i="49"/>
  <c r="AP37" i="49"/>
  <c r="AO37" i="49"/>
  <c r="AN37" i="49"/>
  <c r="AM37" i="49"/>
  <c r="AL37" i="49"/>
  <c r="AK37" i="49"/>
  <c r="AJ37" i="49"/>
  <c r="AI37" i="49"/>
  <c r="AH37" i="49"/>
  <c r="AG37" i="49"/>
  <c r="AF37" i="49"/>
  <c r="AE37" i="49"/>
  <c r="AD37" i="49"/>
  <c r="AC37" i="49"/>
  <c r="Q45" i="4" s="1"/>
  <c r="AX36" i="49"/>
  <c r="G44" i="4" s="1"/>
  <c r="AQ36" i="49"/>
  <c r="AP36" i="49"/>
  <c r="AO36" i="49"/>
  <c r="AN36" i="49"/>
  <c r="AB44" i="4" s="1"/>
  <c r="AM36" i="49"/>
  <c r="AL36" i="49"/>
  <c r="AK36" i="49"/>
  <c r="AJ36" i="49"/>
  <c r="AI36" i="49"/>
  <c r="AH36" i="49"/>
  <c r="AG36" i="49"/>
  <c r="AF36" i="49"/>
  <c r="AE36" i="49"/>
  <c r="AD36" i="49"/>
  <c r="AC36" i="49"/>
  <c r="AX35" i="49"/>
  <c r="G43" i="4" s="1"/>
  <c r="AQ35" i="49"/>
  <c r="AP35" i="49"/>
  <c r="AO35" i="49"/>
  <c r="AN35" i="49"/>
  <c r="AM35" i="49"/>
  <c r="AL35" i="49"/>
  <c r="AK35" i="49"/>
  <c r="AJ35" i="49"/>
  <c r="AI35" i="49"/>
  <c r="AH35" i="49"/>
  <c r="AG35" i="49"/>
  <c r="AF35" i="49"/>
  <c r="AE35" i="49"/>
  <c r="AD35" i="49"/>
  <c r="AC35" i="49"/>
  <c r="AX34" i="49"/>
  <c r="G42" i="4" s="1"/>
  <c r="AQ34" i="49"/>
  <c r="AP34" i="49"/>
  <c r="AO34" i="49"/>
  <c r="AN34" i="49"/>
  <c r="AB42" i="4" s="1"/>
  <c r="AM34" i="49"/>
  <c r="AL34" i="49"/>
  <c r="AK34" i="49"/>
  <c r="AJ34" i="49"/>
  <c r="AI34" i="49"/>
  <c r="AH34" i="49"/>
  <c r="AG34" i="49"/>
  <c r="AF34" i="49"/>
  <c r="AE34" i="49"/>
  <c r="AD34" i="49"/>
  <c r="AC34" i="49"/>
  <c r="Q42" i="4" s="1"/>
  <c r="AX33" i="49"/>
  <c r="G41" i="4" s="1"/>
  <c r="AQ33" i="49"/>
  <c r="AP33" i="49"/>
  <c r="AO33" i="49"/>
  <c r="AN33" i="49"/>
  <c r="AM33" i="49"/>
  <c r="AL33" i="49"/>
  <c r="AK33" i="49"/>
  <c r="AJ33" i="49"/>
  <c r="AI33" i="49"/>
  <c r="AH33" i="49"/>
  <c r="AG33" i="49"/>
  <c r="AF33" i="49"/>
  <c r="AE33" i="49"/>
  <c r="AD33" i="49"/>
  <c r="AC33" i="49"/>
  <c r="Q41" i="4" s="1"/>
  <c r="AX31" i="49"/>
  <c r="G39" i="4" s="1"/>
  <c r="AQ31" i="49"/>
  <c r="AP31" i="49"/>
  <c r="AD39" i="4" s="1"/>
  <c r="AO31" i="49"/>
  <c r="AN31" i="49"/>
  <c r="AB39" i="4" s="1"/>
  <c r="AM31" i="49"/>
  <c r="AL31" i="49"/>
  <c r="AK31" i="49"/>
  <c r="AJ31" i="49"/>
  <c r="AI31" i="49"/>
  <c r="AH31" i="49"/>
  <c r="AG31" i="49"/>
  <c r="AF31" i="49"/>
  <c r="AE31" i="49"/>
  <c r="AD31" i="49"/>
  <c r="AC31" i="49"/>
  <c r="AX30" i="49"/>
  <c r="G38" i="4" s="1"/>
  <c r="AQ30" i="49"/>
  <c r="AP30" i="49"/>
  <c r="AD38" i="4" s="1"/>
  <c r="AN30" i="49"/>
  <c r="AB38" i="4" s="1"/>
  <c r="AM30" i="49"/>
  <c r="AL30" i="49"/>
  <c r="AK30" i="49"/>
  <c r="AJ30" i="49"/>
  <c r="AI30" i="49"/>
  <c r="AH30" i="49"/>
  <c r="AG30" i="49"/>
  <c r="AF30" i="49"/>
  <c r="AE30" i="49"/>
  <c r="AD30" i="49"/>
  <c r="AC30" i="49"/>
  <c r="AX29" i="49"/>
  <c r="G37" i="4" s="1"/>
  <c r="AQ29" i="49"/>
  <c r="AP29" i="49"/>
  <c r="AO29" i="49"/>
  <c r="AN29" i="49"/>
  <c r="AB37" i="4" s="1"/>
  <c r="AM29" i="49"/>
  <c r="AL29" i="49"/>
  <c r="AK29" i="49"/>
  <c r="AJ29" i="49"/>
  <c r="AI29" i="49"/>
  <c r="AH29" i="49"/>
  <c r="AG29" i="49"/>
  <c r="AF29" i="49"/>
  <c r="AE29" i="49"/>
  <c r="S37" i="4" s="1"/>
  <c r="AD29" i="49"/>
  <c r="AC29" i="49"/>
  <c r="Q37" i="4" s="1"/>
  <c r="AX28" i="49"/>
  <c r="G36" i="4" s="1"/>
  <c r="AQ28" i="49"/>
  <c r="AP28" i="49"/>
  <c r="AO28" i="49"/>
  <c r="AN28" i="49"/>
  <c r="AM28" i="49"/>
  <c r="AL28" i="49"/>
  <c r="AK28" i="49"/>
  <c r="AJ28" i="49"/>
  <c r="AI28" i="49"/>
  <c r="AH28" i="49"/>
  <c r="AG28" i="49"/>
  <c r="AF28" i="49"/>
  <c r="AE28" i="49"/>
  <c r="AD28" i="49"/>
  <c r="AC28" i="49"/>
  <c r="Q36" i="4" s="1"/>
  <c r="AX27" i="49"/>
  <c r="G35" i="4" s="1"/>
  <c r="AQ27" i="49"/>
  <c r="AP27" i="49"/>
  <c r="AO27" i="49"/>
  <c r="AN27" i="49"/>
  <c r="AB35" i="4" s="1"/>
  <c r="AM27" i="49"/>
  <c r="AL27" i="49"/>
  <c r="AK27" i="49"/>
  <c r="AJ27" i="49"/>
  <c r="AI27" i="49"/>
  <c r="AH27" i="49"/>
  <c r="AG27" i="49"/>
  <c r="AF27" i="49"/>
  <c r="AE27" i="49"/>
  <c r="AD27" i="49"/>
  <c r="AC27" i="49"/>
  <c r="AX24" i="49"/>
  <c r="G32" i="4" s="1"/>
  <c r="AQ24" i="49"/>
  <c r="AE32" i="4" s="1"/>
  <c r="AP24" i="49"/>
  <c r="AD32" i="4" s="1"/>
  <c r="AO24" i="49"/>
  <c r="AC32" i="4" s="1"/>
  <c r="AN24" i="49"/>
  <c r="AB32" i="4" s="1"/>
  <c r="AM24" i="49"/>
  <c r="AA32" i="4" s="1"/>
  <c r="AL24" i="49"/>
  <c r="Z32" i="4" s="1"/>
  <c r="AK24" i="49"/>
  <c r="Y32" i="4" s="1"/>
  <c r="AJ24" i="49"/>
  <c r="X32" i="4" s="1"/>
  <c r="AI24" i="49"/>
  <c r="W32" i="4" s="1"/>
  <c r="AH24" i="49"/>
  <c r="V32" i="4" s="1"/>
  <c r="AG24" i="49"/>
  <c r="U32" i="4" s="1"/>
  <c r="AF24" i="49"/>
  <c r="T32" i="4" s="1"/>
  <c r="AE24" i="49"/>
  <c r="S32" i="4" s="1"/>
  <c r="AD24" i="49"/>
  <c r="R32" i="4" s="1"/>
  <c r="AC24" i="49"/>
  <c r="Q32" i="4" s="1"/>
  <c r="AX23" i="49"/>
  <c r="G31" i="4" s="1"/>
  <c r="AQ23" i="49"/>
  <c r="AE31" i="4" s="1"/>
  <c r="AP23" i="49"/>
  <c r="AD31" i="4" s="1"/>
  <c r="AO23" i="49"/>
  <c r="AC31" i="4" s="1"/>
  <c r="AN23" i="49"/>
  <c r="AB31" i="4" s="1"/>
  <c r="AM23" i="49"/>
  <c r="AA31" i="4" s="1"/>
  <c r="AL23" i="49"/>
  <c r="Z31" i="4" s="1"/>
  <c r="AK23" i="49"/>
  <c r="Y31" i="4" s="1"/>
  <c r="AJ23" i="49"/>
  <c r="X31" i="4" s="1"/>
  <c r="AI23" i="49"/>
  <c r="W31" i="4" s="1"/>
  <c r="AH23" i="49"/>
  <c r="V31" i="4" s="1"/>
  <c r="AG23" i="49"/>
  <c r="U31" i="4" s="1"/>
  <c r="AF23" i="49"/>
  <c r="T31" i="4" s="1"/>
  <c r="AE23" i="49"/>
  <c r="S31" i="4" s="1"/>
  <c r="AD23" i="49"/>
  <c r="R31" i="4" s="1"/>
  <c r="AC23" i="49"/>
  <c r="Q31" i="4" s="1"/>
  <c r="AX22" i="49"/>
  <c r="G30" i="4" s="1"/>
  <c r="AQ22" i="49"/>
  <c r="AP22" i="49"/>
  <c r="AO22" i="49"/>
  <c r="AN22" i="49"/>
  <c r="AM22" i="49"/>
  <c r="AL22" i="49"/>
  <c r="AK22" i="49"/>
  <c r="AJ22" i="49"/>
  <c r="AI22" i="49"/>
  <c r="AH22" i="49"/>
  <c r="AG22" i="49"/>
  <c r="AF22" i="49"/>
  <c r="AE22" i="49"/>
  <c r="AD22" i="49"/>
  <c r="AC22" i="49"/>
  <c r="Q30" i="4" s="1"/>
  <c r="AX21" i="49"/>
  <c r="G29" i="4" s="1"/>
  <c r="AQ21" i="49"/>
  <c r="AP21" i="49"/>
  <c r="AO21" i="49"/>
  <c r="AN21" i="49"/>
  <c r="AB29" i="4" s="1"/>
  <c r="AM21" i="49"/>
  <c r="AL21" i="49"/>
  <c r="AK21" i="49"/>
  <c r="AJ21" i="49"/>
  <c r="AI21" i="49"/>
  <c r="AH21" i="49"/>
  <c r="AG21" i="49"/>
  <c r="AF21" i="49"/>
  <c r="AE21" i="49"/>
  <c r="S29" i="4" s="1"/>
  <c r="AD21" i="49"/>
  <c r="AC21" i="49"/>
  <c r="AX20" i="49"/>
  <c r="G28" i="4" s="1"/>
  <c r="AQ20" i="49"/>
  <c r="AP20" i="49"/>
  <c r="AO20" i="49"/>
  <c r="AN20" i="49"/>
  <c r="AM20" i="49"/>
  <c r="AL20" i="49"/>
  <c r="AK20" i="49"/>
  <c r="AJ20" i="49"/>
  <c r="AI20" i="49"/>
  <c r="AH20" i="49"/>
  <c r="AG20" i="49"/>
  <c r="AF20" i="49"/>
  <c r="AE20" i="49"/>
  <c r="AD20" i="49"/>
  <c r="AC20" i="49"/>
  <c r="AX19" i="49"/>
  <c r="G27" i="4" s="1"/>
  <c r="AQ19" i="49"/>
  <c r="AP19" i="49"/>
  <c r="AO19" i="49"/>
  <c r="AN19" i="49"/>
  <c r="AB27" i="4" s="1"/>
  <c r="AM19" i="49"/>
  <c r="AL19" i="49"/>
  <c r="AK19" i="49"/>
  <c r="AJ19" i="49"/>
  <c r="AI19" i="49"/>
  <c r="AH19" i="49"/>
  <c r="AG19" i="49"/>
  <c r="AF19" i="49"/>
  <c r="AE19" i="49"/>
  <c r="S27" i="4" s="1"/>
  <c r="AD19" i="49"/>
  <c r="AC19" i="49"/>
  <c r="AX18" i="49"/>
  <c r="G26" i="4" s="1"/>
  <c r="AQ18" i="49"/>
  <c r="AP18" i="49"/>
  <c r="AO18" i="49"/>
  <c r="AN18" i="49"/>
  <c r="AM18" i="49"/>
  <c r="AL18" i="49"/>
  <c r="AK18" i="49"/>
  <c r="AJ18" i="49"/>
  <c r="AI18" i="49"/>
  <c r="AH18" i="49"/>
  <c r="AG18" i="49"/>
  <c r="AF18" i="49"/>
  <c r="AE18" i="49"/>
  <c r="AD18" i="49"/>
  <c r="AC18" i="49"/>
  <c r="AX17" i="49"/>
  <c r="G25" i="4" s="1"/>
  <c r="H25" i="4" s="1"/>
  <c r="AQ17" i="49"/>
  <c r="AP17" i="49"/>
  <c r="AO17" i="49"/>
  <c r="AN17" i="49"/>
  <c r="AB25" i="4" s="1"/>
  <c r="AM17" i="49"/>
  <c r="AL17" i="49"/>
  <c r="AK17" i="49"/>
  <c r="AJ17" i="49"/>
  <c r="AI17" i="49"/>
  <c r="AH17" i="49"/>
  <c r="AG17" i="49"/>
  <c r="AF17" i="49"/>
  <c r="AE17" i="49"/>
  <c r="AD17" i="49"/>
  <c r="AC17" i="49"/>
  <c r="AX16" i="49"/>
  <c r="G24" i="4" s="1"/>
  <c r="AQ16" i="49"/>
  <c r="AP16" i="49"/>
  <c r="AN16" i="49"/>
  <c r="AB24" i="4" s="1"/>
  <c r="AK16" i="49"/>
  <c r="AJ16" i="49"/>
  <c r="AI16" i="49"/>
  <c r="AH16" i="49"/>
  <c r="AG16" i="49"/>
  <c r="AF16" i="49"/>
  <c r="AE16" i="49"/>
  <c r="AD16" i="49"/>
  <c r="AC16" i="49"/>
  <c r="AX15" i="49"/>
  <c r="G23" i="4" s="1"/>
  <c r="AQ15" i="49"/>
  <c r="AP15" i="49"/>
  <c r="AO15" i="49"/>
  <c r="AN15" i="49"/>
  <c r="AB23" i="4" s="1"/>
  <c r="AM15" i="49"/>
  <c r="AL15" i="49"/>
  <c r="AK15" i="49"/>
  <c r="AJ15" i="49"/>
  <c r="AI15" i="49"/>
  <c r="AH15" i="49"/>
  <c r="AG15" i="49"/>
  <c r="AF15" i="49"/>
  <c r="AE15" i="49"/>
  <c r="AD15" i="49"/>
  <c r="AC15" i="49"/>
  <c r="Q23" i="4" s="1"/>
  <c r="AX14" i="49"/>
  <c r="G22" i="4" s="1"/>
  <c r="AQ14" i="49"/>
  <c r="AE22" i="4" s="1"/>
  <c r="AP14" i="49"/>
  <c r="AO14" i="49"/>
  <c r="AN14" i="49"/>
  <c r="AM14" i="49"/>
  <c r="AL14" i="49"/>
  <c r="AK14" i="49"/>
  <c r="AJ14" i="49"/>
  <c r="AI14" i="49"/>
  <c r="AH14" i="49"/>
  <c r="AG14" i="49"/>
  <c r="AF14" i="49"/>
  <c r="AE14" i="49"/>
  <c r="AD14" i="49"/>
  <c r="AC14" i="49"/>
  <c r="Q22" i="4" s="1"/>
  <c r="AX13" i="49"/>
  <c r="G21" i="4" s="1"/>
  <c r="AQ13" i="49"/>
  <c r="AP13" i="49"/>
  <c r="AO13" i="49"/>
  <c r="AN13" i="49"/>
  <c r="AB21" i="4" s="1"/>
  <c r="AM13" i="49"/>
  <c r="AL13" i="49"/>
  <c r="AK13" i="49"/>
  <c r="AJ13" i="49"/>
  <c r="AI13" i="49"/>
  <c r="AH13" i="49"/>
  <c r="AG13" i="49"/>
  <c r="AF13" i="49"/>
  <c r="AE13" i="49"/>
  <c r="AD13" i="49"/>
  <c r="AC13" i="49"/>
  <c r="AX12" i="49"/>
  <c r="G20" i="4" s="1"/>
  <c r="AQ12" i="49"/>
  <c r="AP12" i="49"/>
  <c r="AO12" i="49"/>
  <c r="AN12" i="49"/>
  <c r="AM12" i="49"/>
  <c r="AL12" i="49"/>
  <c r="AK12" i="49"/>
  <c r="AJ12" i="49"/>
  <c r="AI12" i="49"/>
  <c r="AH12" i="49"/>
  <c r="AG12" i="49"/>
  <c r="AF12" i="49"/>
  <c r="AE12" i="49"/>
  <c r="AD12" i="49"/>
  <c r="AC12" i="49"/>
  <c r="AX11" i="49"/>
  <c r="G19" i="4" s="1"/>
  <c r="AQ11" i="49"/>
  <c r="AP11" i="49"/>
  <c r="AO11" i="49"/>
  <c r="AN11" i="49"/>
  <c r="AB19" i="4" s="1"/>
  <c r="AM11" i="49"/>
  <c r="AL11" i="49"/>
  <c r="AK11" i="49"/>
  <c r="AJ11" i="49"/>
  <c r="AI11" i="49"/>
  <c r="AH11" i="49"/>
  <c r="AG11" i="49"/>
  <c r="AF11" i="49"/>
  <c r="AE11" i="49"/>
  <c r="AD11" i="49"/>
  <c r="AC11" i="49"/>
  <c r="Q19" i="4" s="1"/>
  <c r="AX10" i="49"/>
  <c r="G18" i="4" s="1"/>
  <c r="H18" i="4" s="1"/>
  <c r="AQ10" i="49"/>
  <c r="AP10" i="49"/>
  <c r="AO10" i="49"/>
  <c r="AN10" i="49"/>
  <c r="AM10" i="49"/>
  <c r="AL10" i="49"/>
  <c r="AK10" i="49"/>
  <c r="AJ10" i="49"/>
  <c r="AI10" i="49"/>
  <c r="AH10" i="49"/>
  <c r="AG10" i="49"/>
  <c r="AF10" i="49"/>
  <c r="AE10" i="49"/>
  <c r="AD10" i="49"/>
  <c r="AC10" i="49"/>
  <c r="Q18" i="4" s="1"/>
  <c r="AX9" i="49"/>
  <c r="G17" i="4" s="1"/>
  <c r="AQ9" i="49"/>
  <c r="AE17" i="4" s="1"/>
  <c r="AO9" i="49"/>
  <c r="AN9" i="49"/>
  <c r="AB17" i="4" s="1"/>
  <c r="AL9" i="49"/>
  <c r="AK9" i="49"/>
  <c r="AJ9" i="49"/>
  <c r="AI9" i="49"/>
  <c r="AH9" i="49"/>
  <c r="AG9" i="49"/>
  <c r="AF9" i="49"/>
  <c r="AE9" i="49"/>
  <c r="AD9" i="49"/>
  <c r="AC9" i="49"/>
  <c r="AX8" i="49"/>
  <c r="G16" i="4" s="1"/>
  <c r="AQ8" i="49"/>
  <c r="AP8" i="49"/>
  <c r="AO8" i="49"/>
  <c r="AC16" i="4" s="1"/>
  <c r="AN8" i="49"/>
  <c r="AM8" i="49"/>
  <c r="AL8" i="49"/>
  <c r="AK8" i="49"/>
  <c r="AJ8" i="49"/>
  <c r="AI8" i="49"/>
  <c r="AH8" i="49"/>
  <c r="AG8" i="49"/>
  <c r="U16" i="4" s="1"/>
  <c r="AF8" i="49"/>
  <c r="AE8" i="49"/>
  <c r="AD8" i="49"/>
  <c r="AC8" i="49"/>
  <c r="AX7" i="49"/>
  <c r="G15" i="4" s="1"/>
  <c r="AQ7" i="49"/>
  <c r="AP7" i="49"/>
  <c r="AO7" i="49"/>
  <c r="AN7" i="49"/>
  <c r="AM7" i="49"/>
  <c r="AL7" i="49"/>
  <c r="AK7" i="49"/>
  <c r="AJ7" i="49"/>
  <c r="AI7" i="49"/>
  <c r="AH7" i="49"/>
  <c r="V15" i="4" s="1"/>
  <c r="AG7" i="49"/>
  <c r="AF7" i="49"/>
  <c r="AE7" i="49"/>
  <c r="AD7" i="49"/>
  <c r="AC7" i="49"/>
  <c r="AB15" i="4" l="1"/>
  <c r="AB16" i="4"/>
  <c r="AC17" i="4"/>
  <c r="AD18" i="4"/>
  <c r="Y15" i="4"/>
  <c r="AD15" i="4"/>
  <c r="V16" i="4"/>
  <c r="AD16" i="4"/>
  <c r="V17" i="4"/>
  <c r="X18" i="4"/>
  <c r="X19" i="4"/>
  <c r="T20" i="4"/>
  <c r="X20" i="4"/>
  <c r="AB20" i="4"/>
  <c r="T21" i="4"/>
  <c r="X21" i="4"/>
  <c r="T22" i="4"/>
  <c r="X22" i="4"/>
  <c r="AB22" i="4"/>
  <c r="T23" i="4"/>
  <c r="X23" i="4"/>
  <c r="T24" i="4"/>
  <c r="X24" i="4"/>
  <c r="AE24" i="4"/>
  <c r="S25" i="4"/>
  <c r="W25" i="4"/>
  <c r="AA25" i="4"/>
  <c r="AE25" i="4"/>
  <c r="S26" i="4"/>
  <c r="W26" i="4"/>
  <c r="AA26" i="4"/>
  <c r="AE26" i="4"/>
  <c r="W27" i="4"/>
  <c r="AA27" i="4"/>
  <c r="AE27" i="4"/>
  <c r="S28" i="4"/>
  <c r="W28" i="4"/>
  <c r="AA28" i="4"/>
  <c r="AE28" i="4"/>
  <c r="W29" i="4"/>
  <c r="AA29" i="4"/>
  <c r="AE29" i="4"/>
  <c r="S30" i="4"/>
  <c r="W30" i="4"/>
  <c r="AA30" i="4"/>
  <c r="AE30" i="4"/>
  <c r="S35" i="4"/>
  <c r="W35" i="4"/>
  <c r="AA35" i="4"/>
  <c r="AE35" i="4"/>
  <c r="S36" i="4"/>
  <c r="W36" i="4"/>
  <c r="AA36" i="4"/>
  <c r="AE36" i="4"/>
  <c r="W37" i="4"/>
  <c r="AA37" i="4"/>
  <c r="AE37" i="4"/>
  <c r="S38" i="4"/>
  <c r="W38" i="4"/>
  <c r="AA38" i="4"/>
  <c r="T39" i="4"/>
  <c r="X39" i="4"/>
  <c r="T41" i="4"/>
  <c r="X41" i="4"/>
  <c r="AB41" i="4"/>
  <c r="T42" i="4"/>
  <c r="X42" i="4"/>
  <c r="T43" i="4"/>
  <c r="X43" i="4"/>
  <c r="AB43" i="4"/>
  <c r="T44" i="4"/>
  <c r="X44" i="4"/>
  <c r="T45" i="4"/>
  <c r="X45" i="4"/>
  <c r="AB45" i="4"/>
  <c r="X46" i="4"/>
  <c r="AD46" i="4"/>
  <c r="U48" i="4"/>
  <c r="Y48" i="4"/>
  <c r="AC48" i="4"/>
  <c r="U50" i="4"/>
  <c r="Y50" i="4"/>
  <c r="AC50" i="4"/>
  <c r="X15" i="4"/>
  <c r="X16" i="4"/>
  <c r="X17" i="4"/>
  <c r="Z18" i="4"/>
  <c r="U15" i="4"/>
  <c r="R15" i="4"/>
  <c r="Z15" i="4"/>
  <c r="R16" i="4"/>
  <c r="Z16" i="4"/>
  <c r="R17" i="4"/>
  <c r="Z17" i="4"/>
  <c r="T18" i="4"/>
  <c r="AB18" i="4"/>
  <c r="T19" i="4"/>
  <c r="S15" i="4"/>
  <c r="W15" i="4"/>
  <c r="AA15" i="4"/>
  <c r="AE15" i="4"/>
  <c r="S16" i="4"/>
  <c r="W16" i="4"/>
  <c r="AA16" i="4"/>
  <c r="AE16" i="4"/>
  <c r="S17" i="4"/>
  <c r="W17" i="4"/>
  <c r="U18" i="4"/>
  <c r="Y18" i="4"/>
  <c r="AC18" i="4"/>
  <c r="U19" i="4"/>
  <c r="Y19" i="4"/>
  <c r="AC19" i="4"/>
  <c r="Q20" i="4"/>
  <c r="U20" i="4"/>
  <c r="Y20" i="4"/>
  <c r="AC20" i="4"/>
  <c r="Q21" i="4"/>
  <c r="U21" i="4"/>
  <c r="Y21" i="4"/>
  <c r="AC21" i="4"/>
  <c r="U22" i="4"/>
  <c r="Y22" i="4"/>
  <c r="AC22" i="4"/>
  <c r="U23" i="4"/>
  <c r="Y23" i="4"/>
  <c r="AC23" i="4"/>
  <c r="Q24" i="4"/>
  <c r="U24" i="4"/>
  <c r="Y24" i="4"/>
  <c r="T25" i="4"/>
  <c r="X25" i="4"/>
  <c r="T26" i="4"/>
  <c r="X26" i="4"/>
  <c r="AB26" i="4"/>
  <c r="T27" i="4"/>
  <c r="X27" i="4"/>
  <c r="T28" i="4"/>
  <c r="X28" i="4"/>
  <c r="AB28" i="4"/>
  <c r="T29" i="4"/>
  <c r="X29" i="4"/>
  <c r="T30" i="4"/>
  <c r="X30" i="4"/>
  <c r="AB30" i="4"/>
  <c r="T35" i="4"/>
  <c r="X35" i="4"/>
  <c r="T36" i="4"/>
  <c r="X36" i="4"/>
  <c r="AB36" i="4"/>
  <c r="T37" i="4"/>
  <c r="X37" i="4"/>
  <c r="T38" i="4"/>
  <c r="X38" i="4"/>
  <c r="Q39" i="4"/>
  <c r="U39" i="4"/>
  <c r="Y39" i="4"/>
  <c r="AC39" i="4"/>
  <c r="U41" i="4"/>
  <c r="Y41" i="4"/>
  <c r="AC41" i="4"/>
  <c r="U42" i="4"/>
  <c r="Y42" i="4"/>
  <c r="AC42" i="4"/>
  <c r="Q43" i="4"/>
  <c r="U43" i="4"/>
  <c r="Y43" i="4"/>
  <c r="AC43" i="4"/>
  <c r="Q44" i="4"/>
  <c r="U44" i="4"/>
  <c r="Y44" i="4"/>
  <c r="AC44" i="4"/>
  <c r="U45" i="4"/>
  <c r="Y45" i="4"/>
  <c r="AC45" i="4"/>
  <c r="U46" i="4"/>
  <c r="Y46" i="4"/>
  <c r="AE46" i="4"/>
  <c r="R48" i="4"/>
  <c r="V48" i="4"/>
  <c r="Z48" i="4"/>
  <c r="AD48" i="4"/>
  <c r="R50" i="4"/>
  <c r="V50" i="4"/>
  <c r="Z50" i="4"/>
  <c r="AD50" i="4"/>
  <c r="R18" i="4"/>
  <c r="R19" i="4"/>
  <c r="V19" i="4"/>
  <c r="Z19" i="4"/>
  <c r="AD19" i="4"/>
  <c r="R20" i="4"/>
  <c r="V20" i="4"/>
  <c r="Z20" i="4"/>
  <c r="AD20" i="4"/>
  <c r="R21" i="4"/>
  <c r="V21" i="4"/>
  <c r="Z21" i="4"/>
  <c r="AD21" i="4"/>
  <c r="R22" i="4"/>
  <c r="V22" i="4"/>
  <c r="Z22" i="4"/>
  <c r="AD22" i="4"/>
  <c r="R23" i="4"/>
  <c r="V23" i="4"/>
  <c r="Z23" i="4"/>
  <c r="AD23" i="4"/>
  <c r="R24" i="4"/>
  <c r="V24" i="4"/>
  <c r="Q25" i="4"/>
  <c r="U25" i="4"/>
  <c r="Y25" i="4"/>
  <c r="AC25" i="4"/>
  <c r="Q26" i="4"/>
  <c r="U26" i="4"/>
  <c r="Y26" i="4"/>
  <c r="AC26" i="4"/>
  <c r="Q27" i="4"/>
  <c r="U27" i="4"/>
  <c r="Y27" i="4"/>
  <c r="AC27" i="4"/>
  <c r="Q28" i="4"/>
  <c r="U28" i="4"/>
  <c r="Y28" i="4"/>
  <c r="AC28" i="4"/>
  <c r="Q29" i="4"/>
  <c r="U29" i="4"/>
  <c r="Y29" i="4"/>
  <c r="AC29" i="4"/>
  <c r="U30" i="4"/>
  <c r="Y30" i="4"/>
  <c r="AC30" i="4"/>
  <c r="Q35" i="4"/>
  <c r="U35" i="4"/>
  <c r="Y35" i="4"/>
  <c r="AC35" i="4"/>
  <c r="U36" i="4"/>
  <c r="Y36" i="4"/>
  <c r="AC36" i="4"/>
  <c r="U37" i="4"/>
  <c r="Y37" i="4"/>
  <c r="AC37" i="4"/>
  <c r="Q38" i="4"/>
  <c r="U38" i="4"/>
  <c r="Y38" i="4"/>
  <c r="R39" i="4"/>
  <c r="V39" i="4"/>
  <c r="Z39" i="4"/>
  <c r="R41" i="4"/>
  <c r="V41" i="4"/>
  <c r="Z41" i="4"/>
  <c r="AD41" i="4"/>
  <c r="R42" i="4"/>
  <c r="V42" i="4"/>
  <c r="Z42" i="4"/>
  <c r="AD42" i="4"/>
  <c r="R43" i="4"/>
  <c r="V43" i="4"/>
  <c r="Z43" i="4"/>
  <c r="AD43" i="4"/>
  <c r="R44" i="4"/>
  <c r="V44" i="4"/>
  <c r="Z44" i="4"/>
  <c r="AD44" i="4"/>
  <c r="R45" i="4"/>
  <c r="V45" i="4"/>
  <c r="Z45" i="4"/>
  <c r="AD45" i="4"/>
  <c r="R46" i="4"/>
  <c r="V46" i="4"/>
  <c r="Z46" i="4"/>
  <c r="S48" i="4"/>
  <c r="W48" i="4"/>
  <c r="AA48" i="4"/>
  <c r="AE48" i="4"/>
  <c r="S50" i="4"/>
  <c r="W50" i="4"/>
  <c r="AA50" i="4"/>
  <c r="AE50" i="4"/>
  <c r="T15" i="4"/>
  <c r="T16" i="4"/>
  <c r="T17" i="4"/>
  <c r="V18" i="4"/>
  <c r="Q15" i="4"/>
  <c r="AC15" i="4"/>
  <c r="Q16" i="4"/>
  <c r="Y16" i="4"/>
  <c r="Q17" i="4"/>
  <c r="U17" i="4"/>
  <c r="Y17" i="4"/>
  <c r="S18" i="4"/>
  <c r="W18" i="4"/>
  <c r="AA18" i="4"/>
  <c r="AE18" i="4"/>
  <c r="S19" i="4"/>
  <c r="W19" i="4"/>
  <c r="AA19" i="4"/>
  <c r="AE19" i="4"/>
  <c r="S20" i="4"/>
  <c r="W20" i="4"/>
  <c r="AA20" i="4"/>
  <c r="AE20" i="4"/>
  <c r="S21" i="4"/>
  <c r="W21" i="4"/>
  <c r="AA21" i="4"/>
  <c r="AE21" i="4"/>
  <c r="S22" i="4"/>
  <c r="W22" i="4"/>
  <c r="AA22" i="4"/>
  <c r="S23" i="4"/>
  <c r="W23" i="4"/>
  <c r="AA23" i="4"/>
  <c r="AE23" i="4"/>
  <c r="S24" i="4"/>
  <c r="W24" i="4"/>
  <c r="AD24" i="4"/>
  <c r="R25" i="4"/>
  <c r="V25" i="4"/>
  <c r="Z25" i="4"/>
  <c r="AD25" i="4"/>
  <c r="R26" i="4"/>
  <c r="V26" i="4"/>
  <c r="Z26" i="4"/>
  <c r="AD26" i="4"/>
  <c r="R27" i="4"/>
  <c r="V27" i="4"/>
  <c r="Z27" i="4"/>
  <c r="AD27" i="4"/>
  <c r="R28" i="4"/>
  <c r="V28" i="4"/>
  <c r="Z28" i="4"/>
  <c r="AD28" i="4"/>
  <c r="R29" i="4"/>
  <c r="V29" i="4"/>
  <c r="Z29" i="4"/>
  <c r="AD29" i="4"/>
  <c r="R30" i="4"/>
  <c r="V30" i="4"/>
  <c r="Z30" i="4"/>
  <c r="AD30" i="4"/>
  <c r="R35" i="4"/>
  <c r="V35" i="4"/>
  <c r="Z35" i="4"/>
  <c r="AD35" i="4"/>
  <c r="R36" i="4"/>
  <c r="V36" i="4"/>
  <c r="Z36" i="4"/>
  <c r="AD36" i="4"/>
  <c r="R37" i="4"/>
  <c r="V37" i="4"/>
  <c r="Z37" i="4"/>
  <c r="AD37" i="4"/>
  <c r="R38" i="4"/>
  <c r="V38" i="4"/>
  <c r="Z38" i="4"/>
  <c r="AE38" i="4"/>
  <c r="S39" i="4"/>
  <c r="W39" i="4"/>
  <c r="AA39" i="4"/>
  <c r="AE39" i="4"/>
  <c r="S41" i="4"/>
  <c r="W41" i="4"/>
  <c r="AA41" i="4"/>
  <c r="AE41" i="4"/>
  <c r="S42" i="4"/>
  <c r="W42" i="4"/>
  <c r="AA42" i="4"/>
  <c r="AE42" i="4"/>
  <c r="S43" i="4"/>
  <c r="W43" i="4"/>
  <c r="AA43" i="4"/>
  <c r="AE43" i="4"/>
  <c r="S44" i="4"/>
  <c r="W44" i="4"/>
  <c r="AA44" i="4"/>
  <c r="AE44" i="4"/>
  <c r="S45" i="4"/>
  <c r="W45" i="4"/>
  <c r="AA45" i="4"/>
  <c r="AE45" i="4"/>
  <c r="S46" i="4"/>
  <c r="W46" i="4"/>
  <c r="T48" i="4"/>
  <c r="X48" i="4"/>
  <c r="AB48" i="4"/>
  <c r="T50" i="4"/>
  <c r="X50" i="4"/>
  <c r="AB50" i="4"/>
  <c r="H33" i="4"/>
  <c r="H34" i="4"/>
  <c r="AT7" i="49"/>
  <c r="N15" i="4" s="1"/>
  <c r="AU15" i="49"/>
  <c r="AS21" i="49"/>
  <c r="M29" i="4" s="1"/>
  <c r="AS29" i="49"/>
  <c r="M37" i="4" s="1"/>
  <c r="AU34" i="49"/>
  <c r="AU36" i="49"/>
  <c r="AR40" i="49"/>
  <c r="L48" i="4" s="1"/>
  <c r="AR10" i="49"/>
  <c r="L18" i="4" s="1"/>
  <c r="AR14" i="49"/>
  <c r="L22" i="4" s="1"/>
  <c r="AR15" i="49"/>
  <c r="L23" i="4" s="1"/>
  <c r="AU17" i="49"/>
  <c r="AU19" i="49"/>
  <c r="AU21" i="49"/>
  <c r="AU23" i="49"/>
  <c r="AU27" i="49"/>
  <c r="AU29" i="49"/>
  <c r="AU30" i="49"/>
  <c r="AR33" i="49"/>
  <c r="L41" i="4" s="1"/>
  <c r="AR34" i="49"/>
  <c r="L42" i="4" s="1"/>
  <c r="AR37" i="49"/>
  <c r="L45" i="4" s="1"/>
  <c r="AR38" i="49"/>
  <c r="L46" i="4" s="1"/>
  <c r="AU13" i="49"/>
  <c r="AS19" i="49"/>
  <c r="M27" i="4" s="1"/>
  <c r="AU31" i="49"/>
  <c r="L50" i="4"/>
  <c r="AU9" i="49"/>
  <c r="AR11" i="49"/>
  <c r="L19" i="4" s="1"/>
  <c r="AU16" i="49"/>
  <c r="AR22" i="49"/>
  <c r="L30" i="4" s="1"/>
  <c r="AR23" i="49"/>
  <c r="L31" i="4" s="1"/>
  <c r="AR28" i="49"/>
  <c r="L36" i="4" s="1"/>
  <c r="AR29" i="49"/>
  <c r="L37" i="4" s="1"/>
  <c r="AV30" i="49"/>
  <c r="AV31" i="49"/>
  <c r="AU11" i="49"/>
  <c r="AS8" i="49"/>
  <c r="M16" i="4" s="1"/>
  <c r="AU8" i="49"/>
  <c r="AV9" i="49"/>
  <c r="AV14" i="49"/>
  <c r="AU38" i="49"/>
  <c r="AS10" i="49"/>
  <c r="M18" i="4" s="1"/>
  <c r="AU10" i="49"/>
  <c r="AU14" i="49"/>
  <c r="AS33" i="49"/>
  <c r="M41" i="4" s="1"/>
  <c r="AU33" i="49"/>
  <c r="AU37" i="49"/>
  <c r="AU7" i="49"/>
  <c r="AV13" i="49"/>
  <c r="AT16" i="49"/>
  <c r="N24" i="4" s="1"/>
  <c r="AR18" i="49"/>
  <c r="L26" i="4" s="1"/>
  <c r="AU18" i="49"/>
  <c r="AR19" i="49"/>
  <c r="L27" i="4" s="1"/>
  <c r="AS22" i="49"/>
  <c r="M30" i="4" s="1"/>
  <c r="AU22" i="49"/>
  <c r="AU28" i="49"/>
  <c r="AT31" i="49"/>
  <c r="N39" i="4" s="1"/>
  <c r="AV35" i="49"/>
  <c r="AV36" i="49"/>
  <c r="AS40" i="49"/>
  <c r="M48" i="4" s="1"/>
  <c r="AR8" i="49"/>
  <c r="L16" i="4" s="1"/>
  <c r="AR9" i="49"/>
  <c r="L17" i="4" s="1"/>
  <c r="AS15" i="49"/>
  <c r="M23" i="4" s="1"/>
  <c r="AV17" i="49"/>
  <c r="AT20" i="49"/>
  <c r="N28" i="4" s="1"/>
  <c r="AV20" i="49"/>
  <c r="AT21" i="49"/>
  <c r="N29" i="4" s="1"/>
  <c r="AV21" i="49"/>
  <c r="AV24" i="49"/>
  <c r="AV27" i="49"/>
  <c r="AT30" i="49"/>
  <c r="N38" i="4" s="1"/>
  <c r="AS31" i="49"/>
  <c r="M39" i="4" s="1"/>
  <c r="AU40" i="49"/>
  <c r="AS7" i="49"/>
  <c r="M15" i="4" s="1"/>
  <c r="AV7" i="49"/>
  <c r="AT8" i="49"/>
  <c r="N16" i="4" s="1"/>
  <c r="AV8" i="49"/>
  <c r="P16" i="4" s="1"/>
  <c r="AT9" i="49"/>
  <c r="N17" i="4" s="1"/>
  <c r="AT10" i="49"/>
  <c r="N18" i="4" s="1"/>
  <c r="AV10" i="49"/>
  <c r="P18" i="4" s="1"/>
  <c r="AT11" i="49"/>
  <c r="N19" i="4" s="1"/>
  <c r="AV11" i="49"/>
  <c r="P19" i="4" s="1"/>
  <c r="AR12" i="49"/>
  <c r="L20" i="4" s="1"/>
  <c r="AS12" i="49"/>
  <c r="M20" i="4" s="1"/>
  <c r="AU12" i="49"/>
  <c r="AR13" i="49"/>
  <c r="L21" i="4" s="1"/>
  <c r="AR17" i="49"/>
  <c r="L25" i="4" s="1"/>
  <c r="AT22" i="49"/>
  <c r="N30" i="4" s="1"/>
  <c r="AV22" i="49"/>
  <c r="P30" i="4" s="1"/>
  <c r="AT23" i="49"/>
  <c r="N31" i="4" s="1"/>
  <c r="AV23" i="49"/>
  <c r="P31" i="4" s="1"/>
  <c r="AR24" i="49"/>
  <c r="L32" i="4" s="1"/>
  <c r="AS24" i="49"/>
  <c r="M32" i="4" s="1"/>
  <c r="AU24" i="49"/>
  <c r="AR27" i="49"/>
  <c r="L35" i="4" s="1"/>
  <c r="AT33" i="49"/>
  <c r="N41" i="4" s="1"/>
  <c r="AV33" i="49"/>
  <c r="P41" i="4" s="1"/>
  <c r="AT34" i="49"/>
  <c r="N42" i="4" s="1"/>
  <c r="AV34" i="49"/>
  <c r="P42" i="4" s="1"/>
  <c r="AR35" i="49"/>
  <c r="L43" i="4" s="1"/>
  <c r="AS35" i="49"/>
  <c r="M43" i="4" s="1"/>
  <c r="AU35" i="49"/>
  <c r="AR36" i="49"/>
  <c r="L44" i="4" s="1"/>
  <c r="AV38" i="49"/>
  <c r="P46" i="4" s="1"/>
  <c r="N50" i="4"/>
  <c r="P50" i="4"/>
  <c r="AS9" i="49"/>
  <c r="M17" i="4" s="1"/>
  <c r="AS11" i="49"/>
  <c r="M19" i="4" s="1"/>
  <c r="AT12" i="49"/>
  <c r="N20" i="4" s="1"/>
  <c r="AT13" i="49"/>
  <c r="N21" i="4" s="1"/>
  <c r="AS14" i="49"/>
  <c r="M22" i="4" s="1"/>
  <c r="AT17" i="49"/>
  <c r="N25" i="4" s="1"/>
  <c r="AS18" i="49"/>
  <c r="M26" i="4" s="1"/>
  <c r="AS23" i="49"/>
  <c r="M31" i="4" s="1"/>
  <c r="AT24" i="49"/>
  <c r="N32" i="4" s="1"/>
  <c r="AT27" i="49"/>
  <c r="N35" i="4" s="1"/>
  <c r="AS28" i="49"/>
  <c r="M36" i="4" s="1"/>
  <c r="AS34" i="49"/>
  <c r="M42" i="4" s="1"/>
  <c r="AT35" i="49"/>
  <c r="N43" i="4" s="1"/>
  <c r="AT36" i="49"/>
  <c r="N44" i="4" s="1"/>
  <c r="AS37" i="49"/>
  <c r="M45" i="4" s="1"/>
  <c r="M50" i="4"/>
  <c r="AR7" i="49"/>
  <c r="L15" i="4" s="1"/>
  <c r="AV12" i="49"/>
  <c r="P20" i="4" s="1"/>
  <c r="AS13" i="49"/>
  <c r="M21" i="4" s="1"/>
  <c r="AT14" i="49"/>
  <c r="N22" i="4" s="1"/>
  <c r="AT15" i="49"/>
  <c r="N23" i="4" s="1"/>
  <c r="AV15" i="49"/>
  <c r="P23" i="4" s="1"/>
  <c r="AR16" i="49"/>
  <c r="L24" i="4" s="1"/>
  <c r="AS16" i="49"/>
  <c r="M24" i="4" s="1"/>
  <c r="AV16" i="49"/>
  <c r="P24" i="4" s="1"/>
  <c r="AS17" i="49"/>
  <c r="M25" i="4" s="1"/>
  <c r="AT18" i="49"/>
  <c r="N26" i="4" s="1"/>
  <c r="AV18" i="49"/>
  <c r="P26" i="4" s="1"/>
  <c r="AT19" i="49"/>
  <c r="N27" i="4" s="1"/>
  <c r="AV19" i="49"/>
  <c r="P27" i="4" s="1"/>
  <c r="AR20" i="49"/>
  <c r="L28" i="4" s="1"/>
  <c r="AS20" i="49"/>
  <c r="M28" i="4" s="1"/>
  <c r="AU20" i="49"/>
  <c r="AR21" i="49"/>
  <c r="L29" i="4" s="1"/>
  <c r="AS27" i="49"/>
  <c r="M35" i="4" s="1"/>
  <c r="AT28" i="49"/>
  <c r="N36" i="4" s="1"/>
  <c r="AV28" i="49"/>
  <c r="P36" i="4" s="1"/>
  <c r="AT29" i="49"/>
  <c r="N37" i="4" s="1"/>
  <c r="AV29" i="49"/>
  <c r="P37" i="4" s="1"/>
  <c r="AR30" i="49"/>
  <c r="L38" i="4" s="1"/>
  <c r="AS30" i="49"/>
  <c r="M38" i="4" s="1"/>
  <c r="AR31" i="49"/>
  <c r="L39" i="4" s="1"/>
  <c r="AS36" i="49"/>
  <c r="M44" i="4" s="1"/>
  <c r="AT37" i="49"/>
  <c r="N45" i="4" s="1"/>
  <c r="AV37" i="49"/>
  <c r="P45" i="4" s="1"/>
  <c r="AT38" i="49"/>
  <c r="N46" i="4" s="1"/>
  <c r="AT40" i="49"/>
  <c r="N48" i="4" s="1"/>
  <c r="AV40" i="49"/>
  <c r="P48" i="4" s="1"/>
  <c r="P35" i="4" l="1"/>
  <c r="P28" i="4"/>
  <c r="P43" i="4"/>
  <c r="O45" i="4"/>
  <c r="O18" i="4"/>
  <c r="P15" i="4"/>
  <c r="O48" i="4"/>
  <c r="P32" i="4"/>
  <c r="P21" i="4"/>
  <c r="O41" i="4"/>
  <c r="P22" i="4"/>
  <c r="O16" i="4"/>
  <c r="O19" i="4"/>
  <c r="P38" i="4"/>
  <c r="O37" i="4"/>
  <c r="O31" i="4"/>
  <c r="O27" i="4"/>
  <c r="O44" i="4"/>
  <c r="O23" i="4"/>
  <c r="O28" i="4"/>
  <c r="O43" i="4"/>
  <c r="O32" i="4"/>
  <c r="P29" i="4"/>
  <c r="P25" i="4"/>
  <c r="O36" i="4"/>
  <c r="O26" i="4"/>
  <c r="O15" i="4"/>
  <c r="O20" i="4"/>
  <c r="O50" i="4"/>
  <c r="P44" i="4"/>
  <c r="O30" i="4"/>
  <c r="O22" i="4"/>
  <c r="O46" i="4"/>
  <c r="P17" i="4"/>
  <c r="P39" i="4"/>
  <c r="O24" i="4"/>
  <c r="O17" i="4"/>
  <c r="O39" i="4"/>
  <c r="O21" i="4"/>
  <c r="O38" i="4"/>
  <c r="O35" i="4"/>
  <c r="O29" i="4"/>
  <c r="O25" i="4"/>
  <c r="O42" i="4"/>
  <c r="AW31" i="49"/>
  <c r="AW29" i="49"/>
  <c r="AW8" i="49"/>
  <c r="AW21" i="49"/>
  <c r="K29" i="4" s="1"/>
  <c r="AW17" i="49"/>
  <c r="K25" i="4" s="1"/>
  <c r="AW12" i="49"/>
  <c r="K20" i="4" s="1"/>
  <c r="AW9" i="49"/>
  <c r="K17" i="4" s="1"/>
  <c r="AW34" i="49"/>
  <c r="K42" i="4" s="1"/>
  <c r="AW30" i="49"/>
  <c r="K38" i="4" s="1"/>
  <c r="AW36" i="49"/>
  <c r="K44" i="4" s="1"/>
  <c r="AW14" i="49"/>
  <c r="K22" i="4" s="1"/>
  <c r="AW18" i="49"/>
  <c r="K26" i="4" s="1"/>
  <c r="AW37" i="49"/>
  <c r="K45" i="4" s="1"/>
  <c r="AW7" i="49"/>
  <c r="K15" i="4" s="1"/>
  <c r="AW19" i="49"/>
  <c r="K27" i="4" s="1"/>
  <c r="AW35" i="49"/>
  <c r="K43" i="4" s="1"/>
  <c r="AW15" i="49"/>
  <c r="K23" i="4" s="1"/>
  <c r="AW22" i="49"/>
  <c r="K30" i="4" s="1"/>
  <c r="K50" i="4"/>
  <c r="AW20" i="49"/>
  <c r="K28" i="4" s="1"/>
  <c r="AW11" i="49"/>
  <c r="K19" i="4" s="1"/>
  <c r="AW27" i="49"/>
  <c r="K35" i="4" s="1"/>
  <c r="AW16" i="49"/>
  <c r="K24" i="4" s="1"/>
  <c r="AW33" i="49"/>
  <c r="K41" i="4" s="1"/>
  <c r="AW28" i="49"/>
  <c r="K36" i="4" s="1"/>
  <c r="AW23" i="49"/>
  <c r="K31" i="4" s="1"/>
  <c r="AW10" i="49"/>
  <c r="K18" i="4" s="1"/>
  <c r="AW13" i="49"/>
  <c r="K21" i="4" s="1"/>
  <c r="AW38" i="49"/>
  <c r="K46" i="4" s="1"/>
  <c r="AW40" i="49"/>
  <c r="K48" i="4" s="1"/>
  <c r="AW24" i="49"/>
  <c r="K32" i="4" s="1"/>
  <c r="M210" i="49"/>
  <c r="M211" i="49"/>
  <c r="M209" i="49"/>
  <c r="Y214" i="49"/>
  <c r="W214" i="49"/>
  <c r="Q214" i="49"/>
  <c r="N214" i="49"/>
  <c r="L215" i="49"/>
  <c r="K52" i="4" s="1"/>
  <c r="L214" i="49"/>
  <c r="K37" i="4" l="1"/>
  <c r="K39" i="4"/>
  <c r="K16" i="4"/>
  <c r="Z212" i="49"/>
  <c r="Y212" i="49"/>
  <c r="X212" i="49"/>
  <c r="W212" i="49"/>
  <c r="V212" i="49"/>
  <c r="U212" i="49"/>
  <c r="T212" i="49"/>
  <c r="S212" i="49"/>
  <c r="R212" i="49"/>
  <c r="Q212" i="49"/>
  <c r="P212" i="49"/>
  <c r="O212" i="49"/>
  <c r="N212" i="49"/>
  <c r="M212" i="49"/>
  <c r="L212" i="49"/>
  <c r="G251" i="49" l="1"/>
  <c r="G248" i="49"/>
  <c r="G249" i="49"/>
  <c r="G250" i="49"/>
  <c r="G247" i="49"/>
  <c r="G246" i="49"/>
  <c r="G244" i="49"/>
  <c r="G245" i="49"/>
  <c r="G243" i="49"/>
  <c r="G242" i="49"/>
  <c r="C273" i="49"/>
  <c r="C272" i="49"/>
  <c r="C271" i="49"/>
  <c r="C270" i="49"/>
  <c r="C269" i="49"/>
  <c r="C268" i="49"/>
  <c r="C267" i="49"/>
  <c r="C266" i="49"/>
  <c r="C265" i="49"/>
  <c r="C264" i="49"/>
  <c r="C263" i="49"/>
  <c r="C262" i="49"/>
  <c r="C261" i="49"/>
  <c r="C260" i="49"/>
  <c r="C259" i="49"/>
  <c r="C258" i="49"/>
  <c r="C257" i="49"/>
  <c r="C256" i="49"/>
  <c r="C255" i="49"/>
  <c r="C254" i="49"/>
  <c r="C253" i="49"/>
  <c r="C252" i="49"/>
  <c r="C251" i="49"/>
  <c r="C250" i="49"/>
  <c r="C249" i="49"/>
  <c r="C248" i="49"/>
  <c r="C247" i="49"/>
  <c r="C246" i="49"/>
  <c r="C245" i="49"/>
  <c r="C244" i="49"/>
  <c r="C243" i="49"/>
  <c r="C242" i="49"/>
  <c r="D242" i="49" s="1"/>
  <c r="E242" i="49" s="1"/>
  <c r="D243" i="49" l="1"/>
  <c r="E243" i="49" s="1"/>
  <c r="D244" i="49" l="1"/>
  <c r="E244" i="49" s="1"/>
  <c r="D245" i="49" l="1"/>
  <c r="E245" i="49" s="1"/>
  <c r="D246" i="49" l="1"/>
  <c r="E246" i="49" s="1"/>
  <c r="D247" i="49" l="1"/>
  <c r="E247" i="49" s="1"/>
  <c r="D248" i="49" l="1"/>
  <c r="E248" i="49" s="1"/>
  <c r="D249" i="49" l="1"/>
  <c r="E249" i="49" s="1"/>
  <c r="D250" i="49" l="1"/>
  <c r="E250" i="49" s="1"/>
  <c r="D251" i="49" l="1"/>
  <c r="E251" i="49" s="1"/>
  <c r="D252" i="49" l="1"/>
  <c r="E252" i="49" s="1"/>
  <c r="D253" i="49" l="1"/>
  <c r="E253" i="49" s="1"/>
  <c r="D254" i="49" l="1"/>
  <c r="E254" i="49" s="1"/>
  <c r="D255" i="49" l="1"/>
  <c r="E255" i="49" s="1"/>
  <c r="D256" i="49" l="1"/>
  <c r="E256" i="49" s="1"/>
  <c r="D257" i="49" l="1"/>
  <c r="E257" i="49" s="1"/>
  <c r="D258" i="49" l="1"/>
  <c r="E258" i="49" s="1"/>
  <c r="D259" i="49" l="1"/>
  <c r="E259" i="49" s="1"/>
  <c r="D260" i="49" l="1"/>
  <c r="E260" i="49" s="1"/>
  <c r="D261" i="49" l="1"/>
  <c r="E261" i="49" s="1"/>
  <c r="D262" i="49" l="1"/>
  <c r="E262" i="49" s="1"/>
  <c r="D263" i="49" l="1"/>
  <c r="E263" i="49" s="1"/>
  <c r="D264" i="49" l="1"/>
  <c r="E264" i="49" s="1"/>
  <c r="D265" i="49" l="1"/>
  <c r="E265" i="49" s="1"/>
  <c r="D266" i="49" l="1"/>
  <c r="E266" i="49" s="1"/>
  <c r="D267" i="49" l="1"/>
  <c r="E267" i="49" s="1"/>
  <c r="D268" i="49" l="1"/>
  <c r="E268" i="49" s="1"/>
  <c r="D269" i="49" l="1"/>
  <c r="E269" i="49" s="1"/>
  <c r="D270" i="49" l="1"/>
  <c r="E270" i="49" s="1"/>
  <c r="D271" i="49" l="1"/>
  <c r="E271" i="49" s="1"/>
  <c r="D272" i="49" l="1"/>
  <c r="E272" i="49" s="1"/>
  <c r="D273" i="49" l="1"/>
  <c r="E273" i="49" s="1"/>
  <c r="AC6" i="49" l="1"/>
  <c r="AD6" i="49"/>
  <c r="AE6" i="49"/>
  <c r="AF6" i="49"/>
  <c r="AG6" i="49"/>
  <c r="AH6" i="49"/>
  <c r="AI6" i="49"/>
  <c r="AJ6" i="49"/>
  <c r="AK6" i="49"/>
  <c r="AL6" i="49"/>
  <c r="AM6" i="49"/>
  <c r="AN6" i="49"/>
  <c r="AO6" i="49"/>
  <c r="AP6" i="49"/>
  <c r="AQ6" i="49"/>
  <c r="AX6" i="49"/>
  <c r="BA6" i="49"/>
  <c r="BB6" i="49"/>
  <c r="BC6" i="49"/>
  <c r="BD6" i="49"/>
  <c r="BE6" i="49"/>
  <c r="BF6" i="49"/>
  <c r="BG6" i="49"/>
  <c r="BH6" i="49"/>
  <c r="BI6" i="49"/>
  <c r="BJ6" i="49"/>
  <c r="BK6" i="49"/>
  <c r="BL6" i="49"/>
  <c r="BM6" i="49"/>
  <c r="BN6" i="49"/>
  <c r="BO6" i="49"/>
  <c r="BP6" i="49"/>
  <c r="BP44" i="49" s="1"/>
  <c r="BR6" i="49"/>
  <c r="BS6" i="49"/>
  <c r="BT6" i="49"/>
  <c r="BU6" i="49"/>
  <c r="BV6" i="49"/>
  <c r="BW6" i="49"/>
  <c r="BX6" i="49"/>
  <c r="BY6" i="49"/>
  <c r="BZ6" i="49"/>
  <c r="CA6" i="49"/>
  <c r="CB6" i="49"/>
  <c r="CC6" i="49"/>
  <c r="CD6" i="49"/>
  <c r="CE6" i="49"/>
  <c r="CF6" i="49"/>
  <c r="CG6" i="49"/>
  <c r="CG44" i="49" s="1"/>
  <c r="CK6" i="49" l="1"/>
  <c r="CR6" i="49"/>
  <c r="CQ6" i="49"/>
  <c r="CN6" i="49"/>
  <c r="CM6" i="49"/>
  <c r="CT6" i="49"/>
  <c r="CP6" i="49"/>
  <c r="CS6" i="49"/>
  <c r="CO6" i="49"/>
  <c r="CL6" i="49"/>
  <c r="G14" i="4"/>
  <c r="AX44" i="49"/>
  <c r="AT6" i="49"/>
  <c r="N14" i="4" s="1"/>
  <c r="AU6" i="49"/>
  <c r="O14" i="4" s="1"/>
  <c r="AV6" i="49"/>
  <c r="P14" i="4" s="1"/>
  <c r="AS6" i="49"/>
  <c r="M14" i="4" s="1"/>
  <c r="AR6" i="49"/>
  <c r="L14" i="4" s="1"/>
  <c r="CI8" i="49"/>
  <c r="CJ8" i="49" l="1"/>
  <c r="CJ7" i="49"/>
  <c r="CI7" i="49"/>
  <c r="D232" i="49"/>
  <c r="D212" i="49"/>
  <c r="G216" i="49"/>
  <c r="D227" i="49"/>
  <c r="D219" i="49"/>
  <c r="D211" i="49"/>
  <c r="G215" i="49"/>
  <c r="D210" i="49"/>
  <c r="D230" i="49"/>
  <c r="D226" i="49"/>
  <c r="D222" i="49"/>
  <c r="D218" i="49"/>
  <c r="D214" i="49"/>
  <c r="G212" i="49"/>
  <c r="D233" i="49"/>
  <c r="D229" i="49"/>
  <c r="D225" i="49"/>
  <c r="D221" i="49"/>
  <c r="D217" i="49"/>
  <c r="D213" i="49"/>
  <c r="G217" i="49"/>
  <c r="G211" i="49"/>
  <c r="D228" i="49"/>
  <c r="D224" i="49"/>
  <c r="D220" i="49"/>
  <c r="D216" i="49"/>
  <c r="G210" i="49"/>
  <c r="D231" i="49"/>
  <c r="D223" i="49"/>
  <c r="D215" i="49"/>
  <c r="CJ6" i="49"/>
  <c r="CI6" i="49"/>
  <c r="AW6" i="49"/>
  <c r="K14" i="4" s="1"/>
  <c r="CJ42" i="49" l="1"/>
  <c r="CJ16" i="49" l="1"/>
  <c r="CJ19" i="49"/>
  <c r="CJ34" i="49"/>
  <c r="CJ24" i="49"/>
  <c r="CI40" i="49"/>
  <c r="CI11" i="49"/>
  <c r="CJ17" i="49" l="1"/>
  <c r="CJ9" i="49"/>
  <c r="CJ33" i="49"/>
  <c r="CJ12" i="49" l="1"/>
  <c r="CJ21" i="49"/>
  <c r="CJ10" i="49"/>
  <c r="CJ36" i="49"/>
  <c r="CJ27" i="49"/>
  <c r="CJ15" i="49"/>
  <c r="CJ37" i="49"/>
  <c r="CJ18" i="49"/>
  <c r="CJ31" i="49"/>
  <c r="CJ22" i="49"/>
  <c r="CJ30" i="49"/>
  <c r="CJ13" i="49"/>
  <c r="CJ11" i="49"/>
  <c r="CJ23" i="49"/>
  <c r="CJ35" i="49"/>
  <c r="CI28" i="49"/>
  <c r="CI14" i="49"/>
  <c r="CI23" i="49"/>
  <c r="CI34" i="49" l="1"/>
  <c r="CI19" i="49"/>
  <c r="CI21" i="49"/>
  <c r="CI36" i="49"/>
  <c r="CI15" i="49"/>
  <c r="CI17" i="49"/>
  <c r="CI10" i="49"/>
  <c r="CJ43" i="49"/>
  <c r="CI12" i="49"/>
  <c r="CI27" i="49"/>
  <c r="CI29" i="49"/>
  <c r="CI20" i="49"/>
  <c r="CI13" i="49"/>
  <c r="CI22" i="49"/>
  <c r="CI38" i="49"/>
  <c r="CI24" i="49"/>
  <c r="CI18" i="49"/>
  <c r="CI33" i="49"/>
  <c r="H49" i="4"/>
  <c r="H47" i="4"/>
  <c r="H44" i="4"/>
  <c r="Y211" i="49"/>
  <c r="G227" i="49" s="1"/>
  <c r="Y210" i="49"/>
  <c r="G226" i="49" s="1"/>
  <c r="Y209" i="49"/>
  <c r="G225" i="49" s="1"/>
  <c r="G222" i="49" l="1"/>
  <c r="G221" i="49"/>
  <c r="G220" i="49"/>
  <c r="X14" i="4" l="1"/>
  <c r="AD52" i="4"/>
  <c r="AE52" i="4"/>
  <c r="AB52" i="4"/>
  <c r="AC52" i="4"/>
  <c r="V52" i="4"/>
  <c r="W52" i="4"/>
  <c r="X52" i="4"/>
  <c r="Y52" i="4"/>
  <c r="Z52" i="4"/>
  <c r="AA52" i="4"/>
  <c r="S52" i="4"/>
  <c r="T52" i="4"/>
  <c r="U52" i="4"/>
  <c r="Q52" i="4"/>
  <c r="R52" i="4"/>
  <c r="H51" i="4"/>
  <c r="H50" i="4"/>
  <c r="H48" i="4"/>
  <c r="H46" i="4"/>
  <c r="H45" i="4"/>
  <c r="H43" i="4"/>
  <c r="H42" i="4"/>
  <c r="H41" i="4"/>
  <c r="H40" i="4"/>
  <c r="H39" i="4"/>
  <c r="H38" i="4"/>
  <c r="H37" i="4"/>
  <c r="H36" i="4"/>
  <c r="H35" i="4"/>
  <c r="H32" i="4"/>
  <c r="H31" i="4"/>
  <c r="H30" i="4"/>
  <c r="H29" i="4"/>
  <c r="H28" i="4"/>
  <c r="H27" i="4"/>
  <c r="H26" i="4"/>
  <c r="H24" i="4"/>
  <c r="H23" i="4"/>
  <c r="H22" i="4"/>
  <c r="H21" i="4"/>
  <c r="H20" i="4"/>
  <c r="H19" i="4"/>
  <c r="H17" i="4"/>
  <c r="H16" i="4"/>
  <c r="H15" i="4"/>
  <c r="F52" i="4"/>
  <c r="P2638" i="49" l="1"/>
  <c r="S2636" i="49"/>
  <c r="T14" i="4"/>
  <c r="U2638" i="49"/>
  <c r="AB14" i="4"/>
  <c r="AA14" i="4"/>
  <c r="M2638" i="49"/>
  <c r="S2638" i="49"/>
  <c r="M2636" i="49"/>
  <c r="Q14" i="4"/>
  <c r="Y14" i="4"/>
  <c r="U2636" i="49"/>
  <c r="P2636" i="49"/>
  <c r="T2636" i="49"/>
  <c r="U14" i="4"/>
  <c r="R2636" i="49"/>
  <c r="O2638" i="49"/>
  <c r="Z2636" i="49"/>
  <c r="V2636" i="49"/>
  <c r="S14" i="4"/>
  <c r="AC14" i="4"/>
  <c r="X2636" i="49"/>
  <c r="AE14" i="4"/>
  <c r="W14" i="4"/>
  <c r="Z2638" i="49"/>
  <c r="V2638" i="49"/>
  <c r="R2638" i="49"/>
  <c r="AD14" i="4"/>
  <c r="Z14" i="4"/>
  <c r="V14" i="4"/>
  <c r="R14" i="4"/>
  <c r="X2638" i="49"/>
  <c r="T2638" i="49"/>
  <c r="O2636" i="49"/>
  <c r="G52" i="4"/>
  <c r="H52" i="4" s="1"/>
  <c r="H14" i="4"/>
  <c r="P2639" i="49" l="1"/>
  <c r="M2639" i="49"/>
  <c r="O2639" i="49"/>
  <c r="S2639" i="49"/>
  <c r="U2639" i="49"/>
  <c r="T2639" i="49"/>
  <c r="R2639" i="49"/>
  <c r="V2639" i="49"/>
  <c r="Z2639" i="49"/>
  <c r="Y2636" i="49"/>
  <c r="P52" i="4"/>
  <c r="Y2638" i="49"/>
  <c r="M52" i="4"/>
  <c r="N2636" i="49"/>
  <c r="N2638" i="49"/>
  <c r="W2636" i="49"/>
  <c r="O52" i="4"/>
  <c r="W2638" i="49"/>
  <c r="L52" i="4"/>
  <c r="L2636" i="49"/>
  <c r="Q2636" i="49"/>
  <c r="N52" i="4"/>
  <c r="Q2638" i="49"/>
  <c r="X2639" i="49"/>
  <c r="Q2639" i="49" l="1"/>
  <c r="Y2639" i="49"/>
  <c r="N2639" i="49"/>
  <c r="L2638" i="49"/>
  <c r="L2639" i="49" s="1"/>
  <c r="W2639" i="49"/>
</calcChain>
</file>

<file path=xl/comments1.xml><?xml version="1.0" encoding="utf-8"?>
<comments xmlns="http://schemas.openxmlformats.org/spreadsheetml/2006/main">
  <authors>
    <author>calidad21</author>
    <author>José Miguel Dorribo Rivera</author>
  </authors>
  <commentList>
    <comment ref="AX3" authorId="0" shapeId="0">
      <text>
        <r>
          <rPr>
            <b/>
            <sz val="9"/>
            <color indexed="81"/>
            <rFont val="Tahoma"/>
            <family val="2"/>
          </rPr>
          <t>calidad21:</t>
        </r>
        <r>
          <rPr>
            <sz val="9"/>
            <color indexed="81"/>
            <rFont val="Tahoma"/>
            <family val="2"/>
          </rPr>
          <t xml:space="preserve">
Eliminamos valores de celdas con errros (DIV0) e ocultamos valores 0. Ambos se corresponden a valores sen resposta</t>
        </r>
      </text>
    </comment>
    <comment ref="C4" authorId="0" shapeId="0">
      <text>
        <r>
          <rPr>
            <b/>
            <sz val="9"/>
            <color indexed="81"/>
            <rFont val="Tahoma"/>
            <family val="2"/>
          </rPr>
          <t>calidad21:</t>
        </r>
        <r>
          <rPr>
            <sz val="9"/>
            <color indexed="81"/>
            <rFont val="Tahoma"/>
            <family val="2"/>
          </rPr>
          <t xml:space="preserve">
ELIMÍNANSE AS RESPOSTAS SEN DATA (NON COMPLETAS)</t>
        </r>
      </text>
    </comment>
    <comment ref="AX5" authorId="1" shapeId="0">
      <text>
        <r>
          <rPr>
            <b/>
            <sz val="9"/>
            <color indexed="81"/>
            <rFont val="Tahoma"/>
            <family val="2"/>
          </rPr>
          <t>José Miguel Dorribo Rivera:</t>
        </r>
        <r>
          <rPr>
            <sz val="9"/>
            <color indexed="81"/>
            <rFont val="Tahoma"/>
            <family val="2"/>
          </rPr>
          <t xml:space="preserve">
Atención:o total de participantes tómase de aquí (pode haber persoas que entraton a responder e non o fixeron)</t>
        </r>
      </text>
    </comment>
  </commentList>
</comments>
</file>

<file path=xl/sharedStrings.xml><?xml version="1.0" encoding="utf-8"?>
<sst xmlns="http://schemas.openxmlformats.org/spreadsheetml/2006/main" count="1862" uniqueCount="401">
  <si>
    <t>Resumo</t>
  </si>
  <si>
    <t xml:space="preserve">Informe de Resultados </t>
  </si>
  <si>
    <t>Título</t>
  </si>
  <si>
    <t>Código</t>
  </si>
  <si>
    <t>Porcentaxe
Participación</t>
  </si>
  <si>
    <t>Resultados desagregados</t>
  </si>
  <si>
    <t xml:space="preserve">Área de Calidade
</t>
  </si>
  <si>
    <t>Poboación</t>
  </si>
  <si>
    <t>Nº</t>
  </si>
  <si>
    <t xml:space="preserve">Poboación: </t>
  </si>
  <si>
    <t>Ficha da enquisa</t>
  </si>
  <si>
    <t>Escala:</t>
  </si>
  <si>
    <t>Preguntas</t>
  </si>
  <si>
    <t>Ficha</t>
  </si>
  <si>
    <t>TOTAL</t>
  </si>
  <si>
    <t>preg. 6</t>
  </si>
  <si>
    <t>preg. 7</t>
  </si>
  <si>
    <t>preg. 8</t>
  </si>
  <si>
    <t>preg. 9</t>
  </si>
  <si>
    <t>preg. 10</t>
  </si>
  <si>
    <t>preg. 11</t>
  </si>
  <si>
    <t>preg. 12</t>
  </si>
  <si>
    <t>preg. 13</t>
  </si>
  <si>
    <t>preg. 14</t>
  </si>
  <si>
    <t>preg. 15</t>
  </si>
  <si>
    <t>Universidade de Vigo</t>
  </si>
  <si>
    <t>Nacionalidade</t>
  </si>
  <si>
    <t>Dispón de bolsa ou contrato para realizar os estudos.</t>
  </si>
  <si>
    <t>Universidade na que finalizou os estudos previos á matrícula no programa de doutoramento.</t>
  </si>
  <si>
    <t xml:space="preserve">Dedicación maioritaria no programa: </t>
  </si>
  <si>
    <t>Sexo</t>
  </si>
  <si>
    <t>Información Xeral do Programa</t>
  </si>
  <si>
    <t xml:space="preserve">A información pública na web sobre o programa (obxectivos, requisitos formativos, cadro docente, liñas de investigación) foi satisfactoria. </t>
  </si>
  <si>
    <t>Coñezo o sistema de bolsas/contratos para o alumnado de doutoramento (etapa de formación, mobilidade).</t>
  </si>
  <si>
    <t xml:space="preserve"> Os procedementos administrativos</t>
  </si>
  <si>
    <t>A organización do proceso de matrícula</t>
  </si>
  <si>
    <t>Os procedementos informáticos relativos á proposta e aprobación dos documentos de actividades formativas foron satisfactorios.</t>
  </si>
  <si>
    <t>Os procedementos informáticos relativos á proposta e aprobación dos plans de investigación foron satisfactorios.</t>
  </si>
  <si>
    <t>Os axentes implicados</t>
  </si>
  <si>
    <t>Estou satisfeito/a co labor do/a meu/miña titor/a.</t>
  </si>
  <si>
    <t>Estou satisfeito/a co labor do/a/s meu/miña/s director/a/s de tese.</t>
  </si>
  <si>
    <t>O profesorado do programa fomenta a crítica científica e maila actividade investigadora.</t>
  </si>
  <si>
    <t xml:space="preserve">Estou satisfeito/a co labor do persoal administrativo do centro (facultade, escola). </t>
  </si>
  <si>
    <t xml:space="preserve">Estou satisfeito/a co funcionamento da Sección de Posgrao da Universidade de Vigo. </t>
  </si>
  <si>
    <t xml:space="preserve"> Os recursos</t>
  </si>
  <si>
    <t xml:space="preserve">O programa dispón dos medios materiais, bibliográficos e de investigación necesarios para desenvolver satisfactoriamente a miña tese. </t>
  </si>
  <si>
    <t xml:space="preserve">Os espazos de traballo (para os/as doutorandos/as, a biblioteca, os laboratorios, etc.) son axeitados. </t>
  </si>
  <si>
    <t xml:space="preserve">Elixín este programa pola súa relación cos meus obxectivos profesionais. </t>
  </si>
  <si>
    <t>En xeral, estou satisfeito/a co programa de doutoramento.</t>
  </si>
  <si>
    <t>Oferta formativa</t>
  </si>
  <si>
    <t>Datos Persoais</t>
  </si>
  <si>
    <t>Estou satisfeito/a co labor do/a coordinador/a do programa.</t>
  </si>
  <si>
    <t>España</t>
  </si>
  <si>
    <t>Portugal</t>
  </si>
  <si>
    <t>Serbia</t>
  </si>
  <si>
    <t>data</t>
  </si>
  <si>
    <t>Non</t>
  </si>
  <si>
    <t>Si</t>
  </si>
  <si>
    <t>Universidade de procedencia</t>
  </si>
  <si>
    <t>tempo completo ou parcial</t>
  </si>
  <si>
    <t>Universidade do Porto</t>
  </si>
  <si>
    <t>Universidad de Granada</t>
  </si>
  <si>
    <t>Universidade do Minho</t>
  </si>
  <si>
    <t>V01D006V06</t>
  </si>
  <si>
    <t>V01D029V06</t>
  </si>
  <si>
    <t>V05D018V06</t>
  </si>
  <si>
    <t>V10D007V06</t>
  </si>
  <si>
    <t>O01D011V06</t>
  </si>
  <si>
    <t>I01D02V06</t>
  </si>
  <si>
    <t>V05D005V06</t>
  </si>
  <si>
    <t>V03D036V06</t>
  </si>
  <si>
    <t>V11D012V06</t>
  </si>
  <si>
    <t>O05D019V06</t>
  </si>
  <si>
    <t>V01D024V06</t>
  </si>
  <si>
    <t>P02D004V06</t>
  </si>
  <si>
    <t>P02D016V06</t>
  </si>
  <si>
    <t>V04D034V06</t>
  </si>
  <si>
    <t>V02D028V06</t>
  </si>
  <si>
    <t>V01D013V06</t>
  </si>
  <si>
    <t>V12D017V06</t>
  </si>
  <si>
    <t>V02D003V06</t>
  </si>
  <si>
    <t>V08D010V06</t>
  </si>
  <si>
    <t>O06D023V06</t>
  </si>
  <si>
    <t>V01D032V06</t>
  </si>
  <si>
    <t>P02D037V06</t>
  </si>
  <si>
    <t>P01D025V06</t>
  </si>
  <si>
    <t>V12D020V06</t>
  </si>
  <si>
    <t>O01D030V06</t>
  </si>
  <si>
    <t>V05D008V06</t>
  </si>
  <si>
    <t>V11D027V06</t>
  </si>
  <si>
    <t>V08D022V06</t>
  </si>
  <si>
    <t>V02D021V06</t>
  </si>
  <si>
    <t>O01D015V06</t>
  </si>
  <si>
    <t>V05D031V06</t>
  </si>
  <si>
    <t>V03D026V06</t>
  </si>
  <si>
    <t>V09D009V06</t>
  </si>
  <si>
    <t>Programa de Doutoramento en Ciencia e Tecnoloxía Agroalimentaria</t>
  </si>
  <si>
    <t>Programa de Doutoramento en Estudos Lingüísticos</t>
  </si>
  <si>
    <t>Programa de Doutoramento en Ciencia e Tecnoloxía de Coloides e Interfaces</t>
  </si>
  <si>
    <t>Programa de Doutoramento en Biotecnoloxía Avanzada</t>
  </si>
  <si>
    <t>Programa de Doutoramento en Protección do Patrimonio Cultural</t>
  </si>
  <si>
    <t>A información pública na web sobre o programa (obxectivos, requisitos formativos, cadro docente, liñas de investigación) foi satisfactoria</t>
  </si>
  <si>
    <t>Sobre a información xeral do programa</t>
  </si>
  <si>
    <t>1. O proceso de matrícula estivo ben organizado.</t>
  </si>
  <si>
    <t>1. Os procedementos informáticos relativos á proposta e aprobación dos documentos de actividades formativas foron satisfactorios.</t>
  </si>
  <si>
    <t>1. Os procedementos informáticos relativos á proposta e aprobación dos plans de investigación foron satisfactorios.</t>
  </si>
  <si>
    <t>Sobre os procedementos administrativos</t>
  </si>
  <si>
    <t>1. Estou satisfeito/a co labor do/a coordinador/a do programa.</t>
  </si>
  <si>
    <t>1. Estou satisfeito/a co labor do/a meu/miña titor/a.</t>
  </si>
  <si>
    <t>1. Estou satisfeito/a co labor do personal administrativo do Centro (Facultade, Escola).</t>
  </si>
  <si>
    <t>1. Estou satisfeito/a co funcionamento da Sección de Posgrao da UVigo.</t>
  </si>
  <si>
    <t>Sobre os axentes implicados</t>
  </si>
  <si>
    <t>Sobre os recursos</t>
  </si>
  <si>
    <t>Sobre a oferta formativa</t>
  </si>
  <si>
    <t>1. O programa dispón dos medios materiais, bibliográficos e de investigación necesarios para o desenvolvemento satisfactorio da miña tese.</t>
  </si>
  <si>
    <t>1. Os espazos de traballo (para doutorandos/as, biblioteca, laboratorios, etc.) son axeitados.</t>
  </si>
  <si>
    <t>1. Elixín este programa pola súa relación cos meu obxectivos profesionais.</t>
  </si>
  <si>
    <t>En xeral, estou satisfeito/a co programa de doutoramento</t>
  </si>
  <si>
    <t>NS/NC</t>
  </si>
  <si>
    <t>1. Coñezo o sistema de bolsas/contratos para o alumnado de doutoramento (etapa de formación, mobilidade). (SI/NON</t>
  </si>
  <si>
    <t>bloque 1</t>
  </si>
  <si>
    <t>bloque 2</t>
  </si>
  <si>
    <t>bloque 3</t>
  </si>
  <si>
    <t>bloque 4</t>
  </si>
  <si>
    <t>bloque 5</t>
  </si>
  <si>
    <t>De 1 a 5</t>
  </si>
  <si>
    <t>Cuestionario</t>
  </si>
  <si>
    <t>Enquisa de satisfacción do alumnado do 1º ano cos programas de doutoramento</t>
  </si>
  <si>
    <t>Cuestionario da enquisa</t>
  </si>
  <si>
    <t>Participantes</t>
  </si>
  <si>
    <t>mulleres bloque 1</t>
  </si>
  <si>
    <t>homes bloque 1</t>
  </si>
  <si>
    <t>mulleres bloque 2</t>
  </si>
  <si>
    <t>homes bloque 2</t>
  </si>
  <si>
    <t>mulleres bloque 3</t>
  </si>
  <si>
    <t>homes bloque 3</t>
  </si>
  <si>
    <t>mulleres bloque 4</t>
  </si>
  <si>
    <t>homes bloque 4</t>
  </si>
  <si>
    <t>mulleres bloque 5</t>
  </si>
  <si>
    <t>homes bloque 5</t>
  </si>
  <si>
    <t xml:space="preserve">total mulleres </t>
  </si>
  <si>
    <t>total homes</t>
  </si>
  <si>
    <t>Doutoramento en Ciencia e Tecnoloxía Agroalimentaria</t>
  </si>
  <si>
    <t xml:space="preserve">Doutoramento en Ciencias Marińas, Tecnoloxía e Xestión </t>
  </si>
  <si>
    <t>Doutoramento en Ecosistemas Terrestres ; usos sustentables e implicaciöns ambientais</t>
  </si>
  <si>
    <t>Doutoramento en Ciencias da Educación e do Comportamento</t>
  </si>
  <si>
    <t>Doutoramento en  Sistemas de Software intelixentes e adaptables</t>
  </si>
  <si>
    <t>Doutoramento  en Equidade e Innovación en Educación</t>
  </si>
  <si>
    <t>Doutoramento en Educación, Deporte e Saúde</t>
  </si>
  <si>
    <t>Doutoramento en Ciencias do Deporte, Educación Física e Actividade Física Saudable</t>
  </si>
  <si>
    <t>Doutoramento en Estudos Literarios</t>
  </si>
  <si>
    <t>Doutoramento en Comunicación</t>
  </si>
  <si>
    <t>Doutoramento en  Tradución e Paratradución</t>
  </si>
  <si>
    <t>Doutoramento en Estudos Ingleses avanzados: Lingüística, Literatura e Cultura</t>
  </si>
  <si>
    <t>Doutoramento en Neurociencia e Psicoloxía Clínica pola UDC, USC e UVIGO</t>
  </si>
  <si>
    <t>Doutoramento en Biotecnoloxía Avanzada</t>
  </si>
  <si>
    <t>Doutoramento en Metodoloxía e Aplicacións en Ciencias da Vida</t>
  </si>
  <si>
    <t>Doutoramento en Endocrinoloxía pola USC e UVIGO</t>
  </si>
  <si>
    <t>Doutoramento en Estatística e Investigación Operativa</t>
  </si>
  <si>
    <t>Doutoramento en Análise Económico e Estratexia Empresarial</t>
  </si>
  <si>
    <t>Doutoramento en Eficiencia enerxética e Sustentabilidade en Enxeńaría e Arquitectura</t>
  </si>
  <si>
    <t>Doutoramento en Estudos Lingüísticos</t>
  </si>
  <si>
    <t>Doutoramento en Tecnoloxía Aeroespacial: Enxeńarías Electromagnética, Electrónica, Informática e Mecánica</t>
  </si>
  <si>
    <t>Doutoramento en Tecnoloxías da Información e as comunicacións pola Universidade de Vigo</t>
  </si>
  <si>
    <t>Doutoramento en Métodos Matemáticos e Simulación Numérica en Enxeńaría e Ciencias Aplicadas</t>
  </si>
  <si>
    <t>Doutoramento en Xestión e resolución de conflictos. Menores, Familia e Xustiza Terapéutica</t>
  </si>
  <si>
    <t>Doutoramento en Ordenación Xurídica do Mercado</t>
  </si>
  <si>
    <t>Doutoramento en Xeotecnoloxías Aplicadas á Construción, Enerxía e Industria</t>
  </si>
  <si>
    <t>Doutoramento en Protección do Patrimonio Cultural</t>
  </si>
  <si>
    <t>Doutoramento en Física Aplicada</t>
  </si>
  <si>
    <t>Doutoramento en Ciencia e Tecnoloxía de Coloides e Interfaces</t>
  </si>
  <si>
    <t>Doutoramento en Ciencia e Tecnoloxía Química pola USC e universidade de Santiago de Compostela e a Universidade de Vigo</t>
  </si>
  <si>
    <t>Doutoramento en Láser, Fotónica e Visión pola UDC, USC e UVIGO</t>
  </si>
  <si>
    <t>Doutoramento en Creación e Investigación en Arte Contemporáneo pola UVIGO</t>
  </si>
  <si>
    <t xml:space="preserve">Bloques </t>
  </si>
  <si>
    <t>Europa</t>
  </si>
  <si>
    <t>Asia</t>
  </si>
  <si>
    <t>Coñezo o sistema de bolsas/contratos para o alumnado de doutoramento (etapa de formación, mobilidade). (SI/NON</t>
  </si>
  <si>
    <t>O proceso de matrícula estivo ben organizado.</t>
  </si>
  <si>
    <t>Respostas</t>
  </si>
  <si>
    <t>Home / Muller</t>
  </si>
  <si>
    <t>Si / Non</t>
  </si>
  <si>
    <t>Tempo completo / parcial</t>
  </si>
  <si>
    <t>Datos de entrada</t>
  </si>
  <si>
    <t>Resultados desagregados por sexo dos bloques e preguntas</t>
  </si>
  <si>
    <t>Escala de valoración da enquisa, métodos de cálculo e poboación</t>
  </si>
  <si>
    <t>Evolución da participación</t>
  </si>
  <si>
    <t>Representación gráfica das respostas de tipo Si/Non</t>
  </si>
  <si>
    <t>Brutos</t>
  </si>
  <si>
    <t>As respostas detalladas atópanse na folla Brutos</t>
  </si>
  <si>
    <t>Resultados das preguntas:</t>
  </si>
  <si>
    <t>Resultados do bloque</t>
  </si>
  <si>
    <t>Preguntas Si/Non:</t>
  </si>
  <si>
    <t>Período de realización:</t>
  </si>
  <si>
    <t>4: Satisfactorio</t>
  </si>
  <si>
    <t>5 Moi Satisfactorio</t>
  </si>
  <si>
    <t>3: Aceptable</t>
  </si>
  <si>
    <t>2: Insatisfactorio</t>
  </si>
  <si>
    <t>1: Moi Insatisfactorio</t>
  </si>
  <si>
    <t>Valor asignado para Si : 5</t>
  </si>
  <si>
    <t>preg. 16</t>
  </si>
  <si>
    <t>preg. 17</t>
  </si>
  <si>
    <t>preg. 18</t>
  </si>
  <si>
    <t>preg. 19</t>
  </si>
  <si>
    <t>preg. 20</t>
  </si>
  <si>
    <t>Datos brutos das respostas</t>
  </si>
  <si>
    <t>curso 2016-2017</t>
  </si>
  <si>
    <t>Española</t>
  </si>
  <si>
    <t>Mexicana</t>
  </si>
  <si>
    <t>Portuguesa</t>
  </si>
  <si>
    <t>Ecuatoriana</t>
  </si>
  <si>
    <t>Marroquí</t>
  </si>
  <si>
    <t>Italiana</t>
  </si>
  <si>
    <t>Cubana / Brasileña</t>
  </si>
  <si>
    <t>Hondureño</t>
  </si>
  <si>
    <t>Bolsa ou contrato</t>
  </si>
  <si>
    <t>UVigo</t>
  </si>
  <si>
    <t>USC</t>
  </si>
  <si>
    <t>Universidad Complutense de Madrid</t>
  </si>
  <si>
    <t>Universidade da Coruña</t>
  </si>
  <si>
    <t>América</t>
  </si>
  <si>
    <t>UdC</t>
  </si>
  <si>
    <t>Tempo completo</t>
  </si>
  <si>
    <t>Tempo parcial</t>
  </si>
  <si>
    <t>V11D033V06</t>
  </si>
  <si>
    <t>V09D041V06</t>
  </si>
  <si>
    <t>V11D01V06</t>
  </si>
  <si>
    <t>Programa de Doutoramento en Nanomedicina</t>
  </si>
  <si>
    <t>Peruana</t>
  </si>
  <si>
    <t>Pregunta 19. Elixín este programa pola súa relación …</t>
  </si>
  <si>
    <t>Pregunta 5. Dedicación</t>
  </si>
  <si>
    <t>Pregunta 3. Bolsa ou contrato</t>
  </si>
  <si>
    <t>Pregunta 7. Coñezo o sistema de bolsas/contratos</t>
  </si>
  <si>
    <t>Doutoramento en Nanomedicina</t>
  </si>
  <si>
    <t>Doutoramento en Química Teórica e Modelización Computacíonal/Theoretical Chemistry and Computacional Modelling</t>
  </si>
  <si>
    <t>Doutoramento en Enxeńaría Química</t>
  </si>
  <si>
    <t>Doutoramento en Investigación en Tecnoloxías e procesos avanzados na industria</t>
  </si>
  <si>
    <t xml:space="preserve">Media agregada das respostas da pregunta </t>
  </si>
  <si>
    <r>
      <t>Media</t>
    </r>
    <r>
      <rPr>
        <sz val="14"/>
        <color rgb="FF7030A0"/>
        <rFont val="New Baskerville"/>
        <family val="1"/>
      </rPr>
      <t xml:space="preserve"> </t>
    </r>
    <r>
      <rPr>
        <sz val="14"/>
        <rFont val="New Baskerville"/>
        <family val="1"/>
      </rPr>
      <t>dos resultados das preguntas do bloque</t>
    </r>
  </si>
  <si>
    <r>
      <t xml:space="preserve">Media </t>
    </r>
    <r>
      <rPr>
        <sz val="14"/>
        <rFont val="New Baskerville"/>
        <family val="1"/>
      </rPr>
      <t>dos bloques</t>
    </r>
  </si>
  <si>
    <t>Valor asignado para Non : 1</t>
  </si>
  <si>
    <t>Respostas detalladas do estudantado</t>
  </si>
  <si>
    <t>Porcentaxe de participación do estudantado</t>
  </si>
  <si>
    <t>Resultados globais, por pregunta e por bloques dos programas de doutoramento</t>
  </si>
  <si>
    <t>Resultados de participación</t>
  </si>
  <si>
    <t>Resultados de satisfacción por bloques</t>
  </si>
  <si>
    <t>Resultados de satisfacción por pregunta</t>
  </si>
  <si>
    <t>7
Sistema de bolsas / contratos</t>
  </si>
  <si>
    <t>8
Proceso de matrícula</t>
  </si>
  <si>
    <t>9
Documentos  actividades formativas</t>
  </si>
  <si>
    <t>6
Información pública DO pd</t>
  </si>
  <si>
    <t>12
Titor/a</t>
  </si>
  <si>
    <t>11
Coordinador/a do PD</t>
  </si>
  <si>
    <t>13
Dirección de tese</t>
  </si>
  <si>
    <t>14
Profesorado do PD</t>
  </si>
  <si>
    <t>15
PAS do centro</t>
  </si>
  <si>
    <t>16
Sección de Posgrao</t>
  </si>
  <si>
    <t>17
Medios materiais</t>
  </si>
  <si>
    <t>18
Espazos de traballo</t>
  </si>
  <si>
    <t>19
Obxectivos profesionais</t>
  </si>
  <si>
    <t>20
Satisfacción xeral co PD</t>
  </si>
  <si>
    <t>10
Xestión do PI</t>
  </si>
  <si>
    <t>Resultados de satisfacción</t>
  </si>
  <si>
    <t>Xerais</t>
  </si>
  <si>
    <t>Si=5
Non=1</t>
  </si>
  <si>
    <t>2016/17</t>
  </si>
  <si>
    <t>2015/16</t>
  </si>
  <si>
    <t>Cuestionario da enquisa coas preguntas e coas posibles respostas</t>
  </si>
  <si>
    <t>Representación gráfica das respostas persoais</t>
  </si>
  <si>
    <t xml:space="preserve">Estudantado matriculado por 1ª vez nun programa de doutoramento na Universidade de Vigo no curso 2016/17  
</t>
  </si>
  <si>
    <t>código 
PD</t>
  </si>
  <si>
    <t>Programa de doutoramento</t>
  </si>
  <si>
    <t>Resultados de participación e análise dos filtros de entrada (bloque 1: datos persoais)</t>
  </si>
  <si>
    <t>German</t>
  </si>
  <si>
    <t>Colombiana</t>
  </si>
  <si>
    <t>romena</t>
  </si>
  <si>
    <t>Camerunesa</t>
  </si>
  <si>
    <t>Syrian</t>
  </si>
  <si>
    <t>mexicana</t>
  </si>
  <si>
    <t>Turca</t>
  </si>
  <si>
    <t>Cubana</t>
  </si>
  <si>
    <t>polaca</t>
  </si>
  <si>
    <t>Ukraine</t>
  </si>
  <si>
    <t>N/A</t>
  </si>
  <si>
    <t>Universidad CEU Cardenal Herrera (Valencia)</t>
  </si>
  <si>
    <t>University of Glasgow</t>
  </si>
  <si>
    <t>Instituto Politécnio do Porto - ISCAP (Instituto Superior de Contabilidade e Administração do Porto</t>
  </si>
  <si>
    <t>ISCTE - Instituto Universitário de Lisboa</t>
  </si>
  <si>
    <t>Universidad Nacional Pedro Ruiz Gallo</t>
  </si>
  <si>
    <t>Instituto Politécnico do Cávado e do Ave - Barcelos - Portugal
Universidade Lusíada - Porto - Portugal</t>
  </si>
  <si>
    <t>Universidad Politécnica de Valencia y Universidade da Coruña</t>
  </si>
  <si>
    <t>Heriot-Watt University (UK)</t>
  </si>
  <si>
    <t>Pontificia Universidad Católica de Valparaiso, Chile.</t>
  </si>
  <si>
    <t>KANSAS STATE UNIVERSITY</t>
  </si>
  <si>
    <t>León</t>
  </si>
  <si>
    <t>Universidade de Trás os Montes e Alto Douro</t>
  </si>
  <si>
    <t>University of Edinburgh (Reino Unido)</t>
  </si>
  <si>
    <t>Cranfield University</t>
  </si>
  <si>
    <t>UOC</t>
  </si>
  <si>
    <t>Universidad de Gante</t>
  </si>
  <si>
    <t>Universidade de Salamanca</t>
  </si>
  <si>
    <t>Arab Academy For Science, Technology &amp; Maritime Transport</t>
  </si>
  <si>
    <t>Universidad de Tarapacá</t>
  </si>
  <si>
    <t>Portugal - Instituto Piaget</t>
  </si>
  <si>
    <t>Universidade de Bucareste</t>
  </si>
  <si>
    <t>Universidade de Santiago de Compostela</t>
  </si>
  <si>
    <t>Instituto Politécnico de Leiria</t>
  </si>
  <si>
    <t>Universidade Alfonso X El Sabio</t>
  </si>
  <si>
    <t>African Institute for Mathematical Sciences AIMS (Camerún)</t>
  </si>
  <si>
    <t>The English and Foreign
Languages University</t>
  </si>
  <si>
    <t>University of the Arts London</t>
  </si>
  <si>
    <t>Universidad Casa Grande</t>
  </si>
  <si>
    <t>BA: University of Istanbul
MSc: University of Marmara</t>
  </si>
  <si>
    <t>Universidade do Porto e Universidade do Minho (Braga - Portugal)</t>
  </si>
  <si>
    <t>Universidad Politécnica Salesiana Ecuador</t>
  </si>
  <si>
    <t>Universidad Pontificia Bolivariana - Medellin- Colombia</t>
  </si>
  <si>
    <t>Universidade católica Portuguesa.
Universidade de Vigo (Complementos de Formação)</t>
  </si>
  <si>
    <t>Universidad Autónoma de Barcelona</t>
  </si>
  <si>
    <t>Georgia Institute of Technology, Atlanta Georgia USA</t>
  </si>
  <si>
    <t>ESCUELA POLITECNICA NACIONAL</t>
  </si>
  <si>
    <t>UNIR</t>
  </si>
  <si>
    <t>Universidad de Barcelona</t>
  </si>
  <si>
    <t>Universidad  Estatal de  Cultura y  Arte de Moscú</t>
  </si>
  <si>
    <t>Universidad del País Vasco</t>
  </si>
  <si>
    <t>Universidad de Alicante</t>
  </si>
  <si>
    <t>University of Szeged, Hungary</t>
  </si>
  <si>
    <t>CICESE</t>
  </si>
  <si>
    <t>Universidade de Coimbra</t>
  </si>
  <si>
    <t>UTAD (Vila Real - Portugal)</t>
  </si>
  <si>
    <t>Universidade de Vigo e Universidad Autónoma de Madrid</t>
  </si>
  <si>
    <t>Universidad de Ávila</t>
  </si>
  <si>
    <t>Universidad de Varsovia</t>
  </si>
  <si>
    <t>Universidade Nova de Lisboa</t>
  </si>
  <si>
    <t>Universidade de Lisboa</t>
  </si>
  <si>
    <t>Africa</t>
  </si>
  <si>
    <t>Programa de Doutoramento en Sistemas de Software Intelixentes e Adaptables</t>
  </si>
  <si>
    <t>P03D039V06</t>
  </si>
  <si>
    <t>Programa de Doutoramento en Creatividade e Innovación Social e Sostible</t>
  </si>
  <si>
    <t>Programa de Doutoramento en Tecnoloxías da Información e as Comunicacións pola Universidade de Vigo</t>
  </si>
  <si>
    <t xml:space="preserve">Programa de doutoramento en Comunicación </t>
  </si>
  <si>
    <t>Programa de Doutoramento en Láser</t>
  </si>
  <si>
    <t>Programa de Doutoramento en Neurociencia e Psicoloxía Clínica pola Universidade de A Coruña</t>
  </si>
  <si>
    <t>Programa de Doutoramento en Estudos Ingleses Avanzados: Lingüística</t>
  </si>
  <si>
    <t>Programa de Doutoramento en Ciencias da Educación e do Comportamento</t>
  </si>
  <si>
    <t>Programa de Doutoramento en Xeotecnoloxías Aplicadas á Construción</t>
  </si>
  <si>
    <t>Programa de Doutoramento en Ordenación Xurídica do Mercado</t>
  </si>
  <si>
    <t>Programa de Doutoramento en Creación e Investigación en Arte Contemporáneo pola Universidade de Vigo</t>
  </si>
  <si>
    <t>Programa de Doutoramento en Ecosistemas Terrestres</t>
  </si>
  <si>
    <t>Programa de Doutoramento en Tradución e Paratradución</t>
  </si>
  <si>
    <t>Programa de Doutoramento en Estudos Literarios</t>
  </si>
  <si>
    <t>O03D040V06</t>
  </si>
  <si>
    <t>Programa de Doutoramento en Auga</t>
  </si>
  <si>
    <t>Programa de Doutoramento en Análise Económica e Estratexia Empresarial</t>
  </si>
  <si>
    <t>Programa de Doutoramento en Equidade e Innovación en Educación</t>
  </si>
  <si>
    <t>Programa de Doutoramento en Enxeñaría Química</t>
  </si>
  <si>
    <t>Programa de Doutoramento en Investigación en Tecnoloxías e Procesos Avanzados na Industria</t>
  </si>
  <si>
    <t>Programa de Doutoramento en Física Aplicada</t>
  </si>
  <si>
    <t>Programa de Doutoramento en Educación</t>
  </si>
  <si>
    <t>Programa de Doutoramento en Metodoloxía e Aplicacións en Ciencias da Vida</t>
  </si>
  <si>
    <t>Programa de Doutoramento en Ciencias Mariñas</t>
  </si>
  <si>
    <t>Programa de Doutoramento en Xestión e Resolución de Conflictos. Menores</t>
  </si>
  <si>
    <t>Programa de Doutoramento en Eficiencia Enerxética e Sustentabilidade en Enxeñaría e Arquitectura</t>
  </si>
  <si>
    <t>Programa de Doutoramento en Tecnoloxía Aeroespacial: Enxeñarías Electromagnética</t>
  </si>
  <si>
    <t>Programa de Doutoramento en Ciencias do Deporte</t>
  </si>
  <si>
    <t>Programa de Doutoramento en Ciencia e Tecnoloxía Química pola Universidade de Santiago de Compostela e a Universidade de Vigo</t>
  </si>
  <si>
    <t>Brasileira</t>
  </si>
  <si>
    <t>Exipcia</t>
  </si>
  <si>
    <t>Grega</t>
  </si>
  <si>
    <t>Húngara</t>
  </si>
  <si>
    <t>Panameña</t>
  </si>
  <si>
    <t>Polaca</t>
  </si>
  <si>
    <t>Romena</t>
  </si>
  <si>
    <t>curso 2017-2018</t>
  </si>
  <si>
    <t>Xuño de 2018</t>
  </si>
  <si>
    <t>14 de marzo ata o 14 de abril de 2019</t>
  </si>
  <si>
    <t>PROMEDIOS PREGUNTA</t>
  </si>
  <si>
    <t>PROMEDIOS BLOQUE</t>
  </si>
  <si>
    <t>PROMEDIO GLOBAL</t>
  </si>
  <si>
    <t>Código do PD</t>
  </si>
  <si>
    <t>2017/18</t>
  </si>
  <si>
    <t>RESULTADOS DESAGREGADOS POR SEXO</t>
  </si>
  <si>
    <t>sexo</t>
  </si>
  <si>
    <t>H</t>
  </si>
  <si>
    <t>M</t>
  </si>
  <si>
    <t>Mulleres (M)</t>
  </si>
  <si>
    <t>Homes (H)</t>
  </si>
  <si>
    <t>Total mulleres</t>
  </si>
  <si>
    <t>Total homes</t>
  </si>
  <si>
    <t>PROMEDIOS UNIVERSIDADE POR PREGUNTA E BLOQUE</t>
  </si>
  <si>
    <t>Nº Respostas homes</t>
  </si>
  <si>
    <t>Nº Respostas mulleres</t>
  </si>
  <si>
    <t>Informe de resultados da enquisa de satisfacción do estudantado de 1º ano de doutoramento -2017/18- (síntese)</t>
  </si>
  <si>
    <t>Bloque 1
Información xeral do programa</t>
  </si>
  <si>
    <t>Bloque 2
Os procedementos administrativos</t>
  </si>
  <si>
    <t>Bloque 3
Os axentes implicados</t>
  </si>
  <si>
    <t>Bloque 4
Os recursos</t>
  </si>
  <si>
    <t>Bloque 5
Oferta formativa</t>
  </si>
  <si>
    <t>Enquisa de satisfacción do estudantado do 1º ano cos programas de doutoramento</t>
  </si>
  <si>
    <r>
      <t xml:space="preserve">Universidade de Vigo
</t>
    </r>
    <r>
      <rPr>
        <sz val="14"/>
        <color theme="1"/>
        <rFont val="Arial"/>
        <family val="2"/>
      </rPr>
      <t>(media)</t>
    </r>
  </si>
  <si>
    <t>As celas en branco nos resultados de participación indican que a poboación para o programa de doutoramento, nun ano determinado, é nula.</t>
  </si>
  <si>
    <t>As celas en branco nos resultados de satisfacción (xerais, por bloques ou por preguntas) indican que non existen respostas dispoñibles (ben porque non hai poboación, porque non hai participación ou porque non hai respostas para determinadas preguntas).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</si>
</sst>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C0A]d\-mmm;@"/>
    <numFmt numFmtId="165" formatCode="0.0%"/>
    <numFmt numFmtId="166" formatCode="0.00;;@"/>
  </numFmts>
  <fonts count="52" x14ac:knownFonts="1">
    <font>
      <sz val="11"/>
      <color theme="1"/>
      <name val="Calibri"/>
      <family val="2"/>
      <scheme val="minor"/>
    </font>
    <font>
      <sz val="10"/>
      <name val="Arial"/>
      <family val="2"/>
    </font>
    <font>
      <sz val="22"/>
      <name val="Arial"/>
      <family val="2"/>
    </font>
    <font>
      <b/>
      <sz val="22"/>
      <color theme="5" tint="-0.249977111117893"/>
      <name val="Times New Roman"/>
      <family val="1"/>
    </font>
    <font>
      <b/>
      <sz val="22"/>
      <name val="Arial Black"/>
      <family val="2"/>
    </font>
    <font>
      <sz val="22"/>
      <color rgb="FF00B0F0"/>
      <name val="Arial"/>
      <family val="2"/>
    </font>
    <font>
      <b/>
      <sz val="22"/>
      <color rgb="FF00B0F0"/>
      <name val="Arial Black"/>
      <family val="2"/>
    </font>
    <font>
      <sz val="10"/>
      <name val="New Baskerville"/>
      <family val="1"/>
    </font>
    <font>
      <sz val="11"/>
      <color theme="1"/>
      <name val="New Baskerville"/>
      <family val="1"/>
    </font>
    <font>
      <sz val="22"/>
      <name val="New Baskerville"/>
      <family val="1"/>
    </font>
    <font>
      <sz val="18"/>
      <name val="Arial"/>
      <family val="2"/>
    </font>
    <font>
      <sz val="18"/>
      <name val="New Baskerville"/>
      <family val="1"/>
    </font>
    <font>
      <sz val="14"/>
      <name val="New Baskerville"/>
      <family val="1"/>
    </font>
    <font>
      <sz val="11"/>
      <name val="New Baskerville"/>
      <family val="1"/>
    </font>
    <font>
      <sz val="12"/>
      <color theme="5" tint="-0.249977111117893"/>
      <name val="New Baskerville"/>
      <family val="1"/>
    </font>
    <font>
      <sz val="22"/>
      <color rgb="FFC66211"/>
      <name val="New Baskerville"/>
      <family val="1"/>
    </font>
    <font>
      <u/>
      <sz val="11"/>
      <color theme="10"/>
      <name val="Calibri"/>
      <family val="2"/>
      <scheme val="minor"/>
    </font>
    <font>
      <u/>
      <sz val="11"/>
      <color theme="10"/>
      <name val="New Baskerville"/>
      <family val="1"/>
    </font>
    <font>
      <sz val="11"/>
      <color theme="1"/>
      <name val="Calibri"/>
      <family val="2"/>
      <scheme val="minor"/>
    </font>
    <font>
      <sz val="11"/>
      <color rgb="FFFF0000"/>
      <name val="Calibri"/>
      <family val="2"/>
      <scheme val="minor"/>
    </font>
    <font>
      <sz val="12"/>
      <name val="New Baskerville"/>
      <family val="1"/>
    </font>
    <font>
      <sz val="12"/>
      <color theme="1"/>
      <name val="Calibri"/>
      <family val="2"/>
      <scheme val="minor"/>
    </font>
    <font>
      <b/>
      <sz val="12"/>
      <color theme="1"/>
      <name val="Calibri"/>
      <family val="2"/>
      <scheme val="minor"/>
    </font>
    <font>
      <sz val="16"/>
      <name val="New Baskerville"/>
      <family val="1"/>
    </font>
    <font>
      <u/>
      <sz val="18"/>
      <color theme="10"/>
      <name val="New Baskerville"/>
      <family val="1"/>
    </font>
    <font>
      <sz val="12"/>
      <color rgb="FF7030A0"/>
      <name val="New Baskerville"/>
      <family val="1"/>
    </font>
    <font>
      <sz val="16"/>
      <color rgb="FF7030A0"/>
      <name val="New Baskerville"/>
      <family val="1"/>
    </font>
    <font>
      <sz val="14"/>
      <color rgb="FF7030A0"/>
      <name val="New Baskerville"/>
      <family val="1"/>
    </font>
    <font>
      <sz val="9"/>
      <color indexed="81"/>
      <name val="Tahoma"/>
      <family val="2"/>
    </font>
    <font>
      <b/>
      <sz val="9"/>
      <color indexed="81"/>
      <name val="Tahoma"/>
      <family val="2"/>
    </font>
    <font>
      <sz val="14"/>
      <color theme="1"/>
      <name val="Calibri"/>
      <family val="2"/>
      <scheme val="minor"/>
    </font>
    <font>
      <b/>
      <sz val="14"/>
      <color theme="1"/>
      <name val="Calibri"/>
      <family val="2"/>
      <scheme val="minor"/>
    </font>
    <font>
      <sz val="12"/>
      <color theme="1"/>
      <name val="New Baskerville"/>
      <family val="1"/>
    </font>
    <font>
      <sz val="12"/>
      <color rgb="FF0070C0"/>
      <name val="New Baskerville"/>
      <family val="1"/>
    </font>
    <font>
      <sz val="22"/>
      <color rgb="FF0070C0"/>
      <name val="New Baskerville"/>
      <family val="1"/>
    </font>
    <font>
      <sz val="11"/>
      <color rgb="FF0070C0"/>
      <name val="Calibri"/>
      <family val="2"/>
      <scheme val="minor"/>
    </font>
    <font>
      <b/>
      <sz val="18"/>
      <color rgb="FF0070C0"/>
      <name val="New Baskerville"/>
      <family val="1"/>
    </font>
    <font>
      <sz val="14"/>
      <color theme="1"/>
      <name val="New Baskerville"/>
      <family val="1"/>
    </font>
    <font>
      <sz val="12"/>
      <color theme="1"/>
      <name val="Arial"/>
      <family val="2"/>
    </font>
    <font>
      <sz val="12"/>
      <name val="Arial"/>
      <family val="2"/>
    </font>
    <font>
      <b/>
      <sz val="12"/>
      <color theme="1"/>
      <name val="Arial"/>
      <family val="2"/>
    </font>
    <font>
      <sz val="12"/>
      <color rgb="FFFF0000"/>
      <name val="Arial"/>
      <family val="2"/>
    </font>
    <font>
      <b/>
      <sz val="12"/>
      <name val="Arial"/>
      <family val="2"/>
    </font>
    <font>
      <b/>
      <sz val="14"/>
      <color theme="1"/>
      <name val="Arial"/>
      <family val="2"/>
    </font>
    <font>
      <b/>
      <sz val="14"/>
      <name val="Arial"/>
      <family val="2"/>
    </font>
    <font>
      <sz val="12"/>
      <color rgb="FF0070C0"/>
      <name val="Arial"/>
      <family val="2"/>
    </font>
    <font>
      <b/>
      <i/>
      <sz val="12"/>
      <color theme="1"/>
      <name val="Arial"/>
      <family val="2"/>
    </font>
    <font>
      <sz val="14"/>
      <color rgb="FF0070C0"/>
      <name val="Arial"/>
      <family val="2"/>
    </font>
    <font>
      <b/>
      <sz val="18"/>
      <color rgb="FF0070C0"/>
      <name val="Arial"/>
      <family val="2"/>
    </font>
    <font>
      <sz val="14"/>
      <color theme="1"/>
      <name val="Arial"/>
      <family val="2"/>
    </font>
    <font>
      <sz val="12"/>
      <color rgb="FF00B050"/>
      <name val="Arial"/>
      <family val="2"/>
    </font>
    <font>
      <b/>
      <sz val="16"/>
      <color theme="1"/>
      <name val="Arial"/>
      <family val="2"/>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s>
  <borders count="93">
    <border>
      <left/>
      <right/>
      <top/>
      <bottom/>
      <diagonal/>
    </border>
    <border>
      <left style="medium">
        <color rgb="FFC66211"/>
      </left>
      <right/>
      <top style="medium">
        <color rgb="FFC66211"/>
      </top>
      <bottom/>
      <diagonal/>
    </border>
    <border>
      <left/>
      <right/>
      <top style="medium">
        <color rgb="FFC66211"/>
      </top>
      <bottom/>
      <diagonal/>
    </border>
    <border>
      <left/>
      <right style="medium">
        <color rgb="FFC66211"/>
      </right>
      <top style="medium">
        <color rgb="FFC66211"/>
      </top>
      <bottom/>
      <diagonal/>
    </border>
    <border>
      <left style="medium">
        <color rgb="FFC66211"/>
      </left>
      <right/>
      <top/>
      <bottom/>
      <diagonal/>
    </border>
    <border>
      <left/>
      <right style="medium">
        <color rgb="FFC66211"/>
      </right>
      <top/>
      <bottom/>
      <diagonal/>
    </border>
    <border>
      <left style="medium">
        <color rgb="FFC66211"/>
      </left>
      <right/>
      <top/>
      <bottom style="medium">
        <color rgb="FFC66211"/>
      </bottom>
      <diagonal/>
    </border>
    <border>
      <left/>
      <right/>
      <top/>
      <bottom style="medium">
        <color rgb="FFC66211"/>
      </bottom>
      <diagonal/>
    </border>
    <border>
      <left/>
      <right style="medium">
        <color rgb="FFC66211"/>
      </right>
      <top/>
      <bottom style="medium">
        <color rgb="FFC66211"/>
      </bottom>
      <diagonal/>
    </border>
    <border>
      <left style="medium">
        <color rgb="FFC66211"/>
      </left>
      <right/>
      <top style="medium">
        <color rgb="FFC66211"/>
      </top>
      <bottom style="medium">
        <color rgb="FFC66211"/>
      </bottom>
      <diagonal/>
    </border>
    <border>
      <left/>
      <right/>
      <top style="medium">
        <color rgb="FFC66211"/>
      </top>
      <bottom style="medium">
        <color rgb="FFC66211"/>
      </bottom>
      <diagonal/>
    </border>
    <border>
      <left/>
      <right style="medium">
        <color rgb="FFC66211"/>
      </right>
      <top style="medium">
        <color rgb="FFC66211"/>
      </top>
      <bottom style="medium">
        <color rgb="FFC66211"/>
      </bottom>
      <diagonal/>
    </border>
    <border>
      <left/>
      <right/>
      <top/>
      <bottom style="thin">
        <color rgb="FFC66211"/>
      </bottom>
      <diagonal/>
    </border>
    <border>
      <left/>
      <right/>
      <top style="thin">
        <color rgb="FFC66211"/>
      </top>
      <bottom style="thin">
        <color rgb="FFC66211"/>
      </bottom>
      <diagonal/>
    </border>
    <border>
      <left/>
      <right/>
      <top style="thin">
        <color rgb="FFC66211"/>
      </top>
      <bottom/>
      <diagonal/>
    </border>
    <border>
      <left style="thin">
        <color rgb="FFC66211"/>
      </left>
      <right/>
      <top style="thin">
        <color rgb="FFC66211"/>
      </top>
      <bottom style="thin">
        <color rgb="FFC66211"/>
      </bottom>
      <diagonal/>
    </border>
    <border>
      <left style="thin">
        <color rgb="FFC66211"/>
      </left>
      <right/>
      <top/>
      <bottom/>
      <diagonal/>
    </border>
    <border>
      <left style="thin">
        <color rgb="FFC66211"/>
      </left>
      <right/>
      <top style="thin">
        <color rgb="FFC66211"/>
      </top>
      <bottom/>
      <diagonal/>
    </border>
    <border>
      <left style="thin">
        <color rgb="FFC66211"/>
      </left>
      <right/>
      <top/>
      <bottom style="thin">
        <color rgb="FFC66211"/>
      </bottom>
      <diagonal/>
    </border>
    <border>
      <left style="thin">
        <color rgb="FFC66211"/>
      </left>
      <right style="medium">
        <color rgb="FFC66211"/>
      </right>
      <top/>
      <bottom/>
      <diagonal/>
    </border>
    <border>
      <left/>
      <right style="thin">
        <color rgb="FFC66211"/>
      </right>
      <top style="thin">
        <color rgb="FFC66211"/>
      </top>
      <bottom/>
      <diagonal/>
    </border>
    <border>
      <left/>
      <right style="thin">
        <color rgb="FFC66211"/>
      </right>
      <top/>
      <bottom/>
      <diagonal/>
    </border>
    <border>
      <left/>
      <right style="thin">
        <color rgb="FFC66211"/>
      </right>
      <top/>
      <bottom style="thin">
        <color rgb="FFC66211"/>
      </bottom>
      <diagonal/>
    </border>
    <border>
      <left style="medium">
        <color rgb="FFC66211"/>
      </left>
      <right/>
      <top style="thin">
        <color rgb="FFC66211"/>
      </top>
      <bottom/>
      <diagonal/>
    </border>
    <border>
      <left/>
      <right style="medium">
        <color rgb="FFC66211"/>
      </right>
      <top style="thin">
        <color rgb="FFC66211"/>
      </top>
      <bottom/>
      <diagonal/>
    </border>
    <border>
      <left style="thin">
        <color rgb="FFC66211"/>
      </left>
      <right style="thin">
        <color rgb="FFC66211"/>
      </right>
      <top style="thin">
        <color rgb="FFC66211"/>
      </top>
      <bottom style="thin">
        <color rgb="FFC66211"/>
      </bottom>
      <diagonal/>
    </border>
    <border>
      <left/>
      <right style="thin">
        <color rgb="FFC66211"/>
      </right>
      <top style="thin">
        <color rgb="FFC66211"/>
      </top>
      <bottom style="thin">
        <color rgb="FFC66211"/>
      </bottom>
      <diagonal/>
    </border>
    <border>
      <left style="medium">
        <color rgb="FFC66211"/>
      </left>
      <right style="medium">
        <color rgb="FFC66211"/>
      </right>
      <top style="medium">
        <color rgb="FFC66211"/>
      </top>
      <bottom/>
      <diagonal/>
    </border>
    <border>
      <left style="medium">
        <color rgb="FFC66211"/>
      </left>
      <right style="medium">
        <color rgb="FFC66211"/>
      </right>
      <top style="medium">
        <color rgb="FFC66211"/>
      </top>
      <bottom style="medium">
        <color rgb="FFC66211"/>
      </bottom>
      <diagonal/>
    </border>
    <border>
      <left style="medium">
        <color rgb="FFC66211"/>
      </left>
      <right/>
      <top style="medium">
        <color rgb="FFC66211"/>
      </top>
      <bottom style="hair">
        <color rgb="FFC66211"/>
      </bottom>
      <diagonal/>
    </border>
    <border>
      <left/>
      <right/>
      <top style="medium">
        <color rgb="FFC66211"/>
      </top>
      <bottom style="hair">
        <color rgb="FFC66211"/>
      </bottom>
      <diagonal/>
    </border>
    <border>
      <left/>
      <right style="medium">
        <color rgb="FFC66211"/>
      </right>
      <top style="medium">
        <color rgb="FFC66211"/>
      </top>
      <bottom style="hair">
        <color rgb="FFC66211"/>
      </bottom>
      <diagonal/>
    </border>
    <border>
      <left style="medium">
        <color rgb="FFC66211"/>
      </left>
      <right/>
      <top style="hair">
        <color rgb="FFC66211"/>
      </top>
      <bottom style="hair">
        <color rgb="FFC66211"/>
      </bottom>
      <diagonal/>
    </border>
    <border>
      <left/>
      <right/>
      <top style="hair">
        <color rgb="FFC66211"/>
      </top>
      <bottom style="hair">
        <color rgb="FFC66211"/>
      </bottom>
      <diagonal/>
    </border>
    <border>
      <left/>
      <right style="medium">
        <color rgb="FFC66211"/>
      </right>
      <top style="hair">
        <color rgb="FFC66211"/>
      </top>
      <bottom style="hair">
        <color rgb="FFC66211"/>
      </bottom>
      <diagonal/>
    </border>
    <border>
      <left/>
      <right/>
      <top style="hair">
        <color rgb="FFC66211"/>
      </top>
      <bottom style="medium">
        <color rgb="FFC66211"/>
      </bottom>
      <diagonal/>
    </border>
    <border>
      <left/>
      <right style="medium">
        <color rgb="FFC66211"/>
      </right>
      <top style="hair">
        <color rgb="FFC66211"/>
      </top>
      <bottom style="medium">
        <color rgb="FFC66211"/>
      </bottom>
      <diagonal/>
    </border>
    <border>
      <left style="medium">
        <color rgb="FFC66211"/>
      </left>
      <right style="medium">
        <color rgb="FFC66211"/>
      </right>
      <top style="medium">
        <color rgb="FFC66211"/>
      </top>
      <bottom style="hair">
        <color rgb="FFC66211"/>
      </bottom>
      <diagonal/>
    </border>
    <border>
      <left style="medium">
        <color rgb="FFC66211"/>
      </left>
      <right style="medium">
        <color rgb="FFC66211"/>
      </right>
      <top style="hair">
        <color rgb="FFC66211"/>
      </top>
      <bottom style="hair">
        <color rgb="FFC66211"/>
      </bottom>
      <diagonal/>
    </border>
    <border>
      <left style="medium">
        <color rgb="FFC66211"/>
      </left>
      <right style="medium">
        <color rgb="FFC66211"/>
      </right>
      <top/>
      <bottom/>
      <diagonal/>
    </border>
    <border>
      <left style="thin">
        <color rgb="FFC66211"/>
      </left>
      <right/>
      <top style="medium">
        <color rgb="FFC66211"/>
      </top>
      <bottom style="hair">
        <color rgb="FFC66211"/>
      </bottom>
      <diagonal/>
    </border>
    <border>
      <left/>
      <right style="thin">
        <color rgb="FFC66211"/>
      </right>
      <top style="medium">
        <color rgb="FFC66211"/>
      </top>
      <bottom style="hair">
        <color rgb="FFC66211"/>
      </bottom>
      <diagonal/>
    </border>
    <border>
      <left style="thin">
        <color rgb="FFC66211"/>
      </left>
      <right/>
      <top style="hair">
        <color rgb="FFC66211"/>
      </top>
      <bottom style="hair">
        <color rgb="FFC66211"/>
      </bottom>
      <diagonal/>
    </border>
    <border>
      <left/>
      <right style="thin">
        <color rgb="FFC66211"/>
      </right>
      <top style="hair">
        <color rgb="FFC66211"/>
      </top>
      <bottom style="hair">
        <color rgb="FFC66211"/>
      </bottom>
      <diagonal/>
    </border>
    <border>
      <left style="thin">
        <color rgb="FFC66211"/>
      </left>
      <right/>
      <top style="hair">
        <color rgb="FFC66211"/>
      </top>
      <bottom style="medium">
        <color rgb="FFC66211"/>
      </bottom>
      <diagonal/>
    </border>
    <border>
      <left/>
      <right style="thin">
        <color rgb="FFC66211"/>
      </right>
      <top style="hair">
        <color rgb="FFC66211"/>
      </top>
      <bottom style="medium">
        <color rgb="FFC66211"/>
      </bottom>
      <diagonal/>
    </border>
    <border>
      <left/>
      <right/>
      <top style="medium">
        <color rgb="FFC66211"/>
      </top>
      <bottom style="thin">
        <color rgb="FFC66211"/>
      </bottom>
      <diagonal/>
    </border>
    <border>
      <left/>
      <right style="medium">
        <color rgb="FFC66211"/>
      </right>
      <top style="medium">
        <color rgb="FFC66211"/>
      </top>
      <bottom style="thin">
        <color rgb="FFC66211"/>
      </bottom>
      <diagonal/>
    </border>
    <border>
      <left style="medium">
        <color rgb="FFC66211"/>
      </left>
      <right/>
      <top style="thin">
        <color rgb="FFC66211"/>
      </top>
      <bottom style="medium">
        <color rgb="FFC66211"/>
      </bottom>
      <diagonal/>
    </border>
    <border>
      <left/>
      <right/>
      <top style="thin">
        <color rgb="FFC66211"/>
      </top>
      <bottom style="medium">
        <color rgb="FFC66211"/>
      </bottom>
      <diagonal/>
    </border>
    <border>
      <left/>
      <right style="medium">
        <color rgb="FFC66211"/>
      </right>
      <top style="thin">
        <color rgb="FFC66211"/>
      </top>
      <bottom style="medium">
        <color rgb="FFC66211"/>
      </bottom>
      <diagonal/>
    </border>
    <border>
      <left style="medium">
        <color rgb="FFC66211"/>
      </left>
      <right style="hair">
        <color rgb="FFC66211"/>
      </right>
      <top style="thin">
        <color rgb="FFC66211"/>
      </top>
      <bottom style="medium">
        <color rgb="FFC66211"/>
      </bottom>
      <diagonal/>
    </border>
    <border>
      <left/>
      <right style="hair">
        <color rgb="FFC66211"/>
      </right>
      <top style="medium">
        <color rgb="FFC66211"/>
      </top>
      <bottom style="hair">
        <color rgb="FFC66211"/>
      </bottom>
      <diagonal/>
    </border>
    <border>
      <left/>
      <right style="hair">
        <color rgb="FFC66211"/>
      </right>
      <top style="hair">
        <color rgb="FFC66211"/>
      </top>
      <bottom style="hair">
        <color rgb="FFC66211"/>
      </bottom>
      <diagonal/>
    </border>
    <border>
      <left/>
      <right style="hair">
        <color rgb="FFC66211"/>
      </right>
      <top style="hair">
        <color rgb="FFC66211"/>
      </top>
      <bottom style="medium">
        <color rgb="FFC66211"/>
      </bottom>
      <diagonal/>
    </border>
    <border>
      <left/>
      <right style="hair">
        <color rgb="FFC66211"/>
      </right>
      <top/>
      <bottom style="medium">
        <color rgb="FFC66211"/>
      </bottom>
      <diagonal/>
    </border>
    <border>
      <left style="hair">
        <color rgb="FFC66211"/>
      </left>
      <right style="hair">
        <color rgb="FFC66211"/>
      </right>
      <top style="thin">
        <color rgb="FFC66211"/>
      </top>
      <bottom style="medium">
        <color rgb="FFC66211"/>
      </bottom>
      <diagonal/>
    </border>
    <border>
      <left style="hair">
        <color rgb="FFC66211"/>
      </left>
      <right style="medium">
        <color rgb="FFC66211"/>
      </right>
      <top style="thin">
        <color rgb="FFC66211"/>
      </top>
      <bottom style="medium">
        <color rgb="FFC66211"/>
      </bottom>
      <diagonal/>
    </border>
    <border>
      <left style="medium">
        <color rgb="FFC66211"/>
      </left>
      <right style="hair">
        <color rgb="FFC66211"/>
      </right>
      <top style="medium">
        <color rgb="FFC66211"/>
      </top>
      <bottom style="hair">
        <color rgb="FFC66211"/>
      </bottom>
      <diagonal/>
    </border>
    <border>
      <left style="hair">
        <color rgb="FFC66211"/>
      </left>
      <right style="hair">
        <color rgb="FFC66211"/>
      </right>
      <top style="medium">
        <color rgb="FFC66211"/>
      </top>
      <bottom style="hair">
        <color rgb="FFC66211"/>
      </bottom>
      <diagonal/>
    </border>
    <border>
      <left style="hair">
        <color rgb="FFC66211"/>
      </left>
      <right style="medium">
        <color rgb="FFC66211"/>
      </right>
      <top style="medium">
        <color rgb="FFC66211"/>
      </top>
      <bottom style="hair">
        <color rgb="FFC66211"/>
      </bottom>
      <diagonal/>
    </border>
    <border>
      <left style="medium">
        <color rgb="FFC66211"/>
      </left>
      <right style="hair">
        <color rgb="FFC66211"/>
      </right>
      <top style="hair">
        <color rgb="FFC66211"/>
      </top>
      <bottom style="hair">
        <color rgb="FFC66211"/>
      </bottom>
      <diagonal/>
    </border>
    <border>
      <left style="hair">
        <color rgb="FFC66211"/>
      </left>
      <right style="hair">
        <color rgb="FFC66211"/>
      </right>
      <top style="hair">
        <color rgb="FFC66211"/>
      </top>
      <bottom style="hair">
        <color rgb="FFC66211"/>
      </bottom>
      <diagonal/>
    </border>
    <border>
      <left style="hair">
        <color rgb="FFC66211"/>
      </left>
      <right style="medium">
        <color rgb="FFC66211"/>
      </right>
      <top style="hair">
        <color rgb="FFC66211"/>
      </top>
      <bottom style="hair">
        <color rgb="FFC66211"/>
      </bottom>
      <diagonal/>
    </border>
    <border>
      <left style="medium">
        <color rgb="FFC66211"/>
      </left>
      <right style="hair">
        <color rgb="FFC66211"/>
      </right>
      <top style="hair">
        <color rgb="FFC66211"/>
      </top>
      <bottom style="medium">
        <color rgb="FFC66211"/>
      </bottom>
      <diagonal/>
    </border>
    <border>
      <left style="hair">
        <color rgb="FFC66211"/>
      </left>
      <right style="hair">
        <color rgb="FFC66211"/>
      </right>
      <top style="hair">
        <color rgb="FFC66211"/>
      </top>
      <bottom style="medium">
        <color rgb="FFC66211"/>
      </bottom>
      <diagonal/>
    </border>
    <border>
      <left style="hair">
        <color rgb="FFC66211"/>
      </left>
      <right style="medium">
        <color rgb="FFC66211"/>
      </right>
      <top style="hair">
        <color rgb="FFC66211"/>
      </top>
      <bottom style="medium">
        <color rgb="FFC66211"/>
      </bottom>
      <diagonal/>
    </border>
    <border>
      <left style="medium">
        <color rgb="FFC66211"/>
      </left>
      <right style="hair">
        <color rgb="FFC66211"/>
      </right>
      <top/>
      <bottom style="medium">
        <color rgb="FFC66211"/>
      </bottom>
      <diagonal/>
    </border>
    <border>
      <left style="hair">
        <color rgb="FFC66211"/>
      </left>
      <right style="hair">
        <color rgb="FFC66211"/>
      </right>
      <top/>
      <bottom style="medium">
        <color rgb="FFC66211"/>
      </bottom>
      <diagonal/>
    </border>
    <border>
      <left style="hair">
        <color rgb="FFC66211"/>
      </left>
      <right style="medium">
        <color rgb="FFC66211"/>
      </right>
      <top/>
      <bottom style="medium">
        <color rgb="FFC66211"/>
      </bottom>
      <diagonal/>
    </border>
    <border>
      <left/>
      <right style="thin">
        <color rgb="FFC66211"/>
      </right>
      <top style="thin">
        <color rgb="FFC66211"/>
      </top>
      <bottom style="medium">
        <color rgb="FFC66211"/>
      </bottom>
      <diagonal/>
    </border>
    <border>
      <left style="thin">
        <color rgb="FFC66211"/>
      </left>
      <right/>
      <top style="thin">
        <color rgb="FFC66211"/>
      </top>
      <bottom style="medium">
        <color rgb="FFC66211"/>
      </bottom>
      <diagonal/>
    </border>
    <border>
      <left style="medium">
        <color rgb="FFC66211"/>
      </left>
      <right/>
      <top style="thin">
        <color rgb="FFC66211"/>
      </top>
      <bottom style="thin">
        <color rgb="FFC66211"/>
      </bottom>
      <diagonal/>
    </border>
    <border>
      <left/>
      <right style="medium">
        <color rgb="FFC66211"/>
      </right>
      <top style="thin">
        <color rgb="FFC66211"/>
      </top>
      <bottom style="thin">
        <color rgb="FFC66211"/>
      </bottom>
      <diagonal/>
    </border>
    <border>
      <left style="thin">
        <color rgb="FFC66211"/>
      </left>
      <right style="medium">
        <color rgb="FFC66211"/>
      </right>
      <top style="thin">
        <color rgb="FFC66211"/>
      </top>
      <bottom style="thin">
        <color rgb="FFC66211"/>
      </bottom>
      <diagonal/>
    </border>
    <border>
      <left style="medium">
        <color rgb="FFC66211"/>
      </left>
      <right style="hair">
        <color rgb="FFC66211"/>
      </right>
      <top/>
      <bottom/>
      <diagonal/>
    </border>
    <border>
      <left style="medium">
        <color rgb="FFC66211"/>
      </left>
      <right style="hair">
        <color rgb="FFC66211"/>
      </right>
      <top style="medium">
        <color rgb="FFC66211"/>
      </top>
      <bottom style="medium">
        <color rgb="FFC66211"/>
      </bottom>
      <diagonal/>
    </border>
    <border>
      <left style="medium">
        <color rgb="FFC66211"/>
      </left>
      <right style="hair">
        <color rgb="FFC66211"/>
      </right>
      <top style="hair">
        <color rgb="FFC66211"/>
      </top>
      <bottom/>
      <diagonal/>
    </border>
    <border>
      <left style="medium">
        <color rgb="FFC66211"/>
      </left>
      <right style="thin">
        <color rgb="FFC66211"/>
      </right>
      <top/>
      <bottom style="medium">
        <color rgb="FFC66211"/>
      </bottom>
      <diagonal/>
    </border>
    <border>
      <left style="medium">
        <color rgb="FFC66211"/>
      </left>
      <right style="thin">
        <color rgb="FFC66211"/>
      </right>
      <top style="medium">
        <color rgb="FFC66211"/>
      </top>
      <bottom style="hair">
        <color rgb="FFC66211"/>
      </bottom>
      <diagonal/>
    </border>
    <border>
      <left style="medium">
        <color rgb="FFC66211"/>
      </left>
      <right style="thin">
        <color rgb="FFC66211"/>
      </right>
      <top style="hair">
        <color rgb="FFC66211"/>
      </top>
      <bottom style="hair">
        <color rgb="FFC66211"/>
      </bottom>
      <diagonal/>
    </border>
    <border>
      <left style="medium">
        <color rgb="FFC66211"/>
      </left>
      <right style="thin">
        <color rgb="FFC66211"/>
      </right>
      <top style="hair">
        <color rgb="FFC66211"/>
      </top>
      <bottom style="medium">
        <color rgb="FFC66211"/>
      </bottom>
      <diagonal/>
    </border>
    <border>
      <left style="medium">
        <color rgb="FFC66211"/>
      </left>
      <right style="hair">
        <color rgb="FFC66211"/>
      </right>
      <top style="medium">
        <color rgb="FFC66211"/>
      </top>
      <bottom/>
      <diagonal/>
    </border>
    <border>
      <left style="hair">
        <color rgb="FFC66211"/>
      </left>
      <right style="medium">
        <color rgb="FFC66211"/>
      </right>
      <top style="medium">
        <color rgb="FFC66211"/>
      </top>
      <bottom/>
      <diagonal/>
    </border>
    <border>
      <left style="hair">
        <color rgb="FFC66211"/>
      </left>
      <right style="medium">
        <color rgb="FFC66211"/>
      </right>
      <top/>
      <bottom/>
      <diagonal/>
    </border>
    <border>
      <left style="thin">
        <color rgb="FFC66211"/>
      </left>
      <right/>
      <top style="medium">
        <color rgb="FFC66211"/>
      </top>
      <bottom/>
      <diagonal/>
    </border>
    <border>
      <left/>
      <right style="thin">
        <color rgb="FFC66211"/>
      </right>
      <top style="medium">
        <color rgb="FFC66211"/>
      </top>
      <bottom/>
      <diagonal/>
    </border>
    <border>
      <left style="thin">
        <color rgb="FFC66211"/>
      </left>
      <right/>
      <top style="medium">
        <color rgb="FFC66211"/>
      </top>
      <bottom style="medium">
        <color rgb="FFC66211"/>
      </bottom>
      <diagonal/>
    </border>
    <border>
      <left/>
      <right style="thin">
        <color rgb="FFC66211"/>
      </right>
      <top style="medium">
        <color rgb="FFC66211"/>
      </top>
      <bottom style="medium">
        <color rgb="FFC66211"/>
      </bottom>
      <diagonal/>
    </border>
    <border>
      <left style="thin">
        <color rgb="FFC66211"/>
      </left>
      <right style="thin">
        <color rgb="FFC66211"/>
      </right>
      <top/>
      <bottom style="medium">
        <color rgb="FFC66211"/>
      </bottom>
      <diagonal/>
    </border>
    <border>
      <left style="thin">
        <color rgb="FFC66211"/>
      </left>
      <right style="thin">
        <color rgb="FFC66211"/>
      </right>
      <top style="medium">
        <color rgb="FFC66211"/>
      </top>
      <bottom style="hair">
        <color rgb="FFC66211"/>
      </bottom>
      <diagonal/>
    </border>
    <border>
      <left style="thin">
        <color rgb="FFC66211"/>
      </left>
      <right style="thin">
        <color rgb="FFC66211"/>
      </right>
      <top style="hair">
        <color rgb="FFC66211"/>
      </top>
      <bottom style="hair">
        <color rgb="FFC66211"/>
      </bottom>
      <diagonal/>
    </border>
    <border>
      <left style="thin">
        <color rgb="FFC66211"/>
      </left>
      <right style="thin">
        <color rgb="FFC66211"/>
      </right>
      <top style="hair">
        <color rgb="FFC66211"/>
      </top>
      <bottom style="medium">
        <color rgb="FFC66211"/>
      </bottom>
      <diagonal/>
    </border>
  </borders>
  <cellStyleXfs count="4">
    <xf numFmtId="0" fontId="0" fillId="0" borderId="0"/>
    <xf numFmtId="0" fontId="1" fillId="0" borderId="0"/>
    <xf numFmtId="0" fontId="16" fillId="0" borderId="0" applyNumberFormat="0" applyFill="0" applyBorder="0" applyAlignment="0" applyProtection="0"/>
    <xf numFmtId="9" fontId="18" fillId="0" borderId="0" applyFont="0" applyFill="0" applyBorder="0" applyAlignment="0" applyProtection="0"/>
  </cellStyleXfs>
  <cellXfs count="452">
    <xf numFmtId="0" fontId="0" fillId="0" borderId="0" xfId="0"/>
    <xf numFmtId="0" fontId="0" fillId="0" borderId="0" xfId="0" applyAlignment="1">
      <alignment vertical="center"/>
    </xf>
    <xf numFmtId="0" fontId="8" fillId="0" borderId="0" xfId="0" applyFont="1" applyAlignment="1">
      <alignment vertical="center"/>
    </xf>
    <xf numFmtId="0" fontId="2" fillId="0" borderId="0" xfId="1" applyFont="1" applyAlignment="1">
      <alignment vertical="center"/>
    </xf>
    <xf numFmtId="0" fontId="2" fillId="0" borderId="0" xfId="1" applyFont="1" applyAlignment="1">
      <alignment horizontal="center" vertical="center"/>
    </xf>
    <xf numFmtId="0" fontId="3" fillId="0" borderId="0" xfId="1" applyFont="1" applyAlignment="1">
      <alignment vertical="center"/>
    </xf>
    <xf numFmtId="0" fontId="10" fillId="0" borderId="0" xfId="1" applyFont="1" applyAlignment="1">
      <alignment vertical="center"/>
    </xf>
    <xf numFmtId="0" fontId="4" fillId="0" borderId="0" xfId="1" applyFont="1" applyAlignment="1">
      <alignment horizontal="left" vertical="center"/>
    </xf>
    <xf numFmtId="0" fontId="5" fillId="0" borderId="0" xfId="1" applyFont="1" applyAlignment="1">
      <alignment vertical="center"/>
    </xf>
    <xf numFmtId="0" fontId="6" fillId="0" borderId="0" xfId="1" applyFont="1" applyAlignment="1">
      <alignment horizontal="left" vertical="center"/>
    </xf>
    <xf numFmtId="0" fontId="13" fillId="0" borderId="0" xfId="1" applyFont="1" applyFill="1" applyBorder="1" applyAlignment="1">
      <alignment horizontal="left" vertical="center"/>
    </xf>
    <xf numFmtId="0" fontId="0" fillId="0" borderId="1" xfId="0" applyFill="1" applyBorder="1" applyAlignment="1">
      <alignment vertical="center"/>
    </xf>
    <xf numFmtId="0" fontId="8" fillId="0" borderId="2" xfId="0" applyFont="1" applyFill="1" applyBorder="1" applyAlignment="1">
      <alignment vertical="center"/>
    </xf>
    <xf numFmtId="0" fontId="0" fillId="0" borderId="3" xfId="0" applyFill="1" applyBorder="1" applyAlignment="1">
      <alignment vertical="center"/>
    </xf>
    <xf numFmtId="0" fontId="0" fillId="0" borderId="0" xfId="0" applyFill="1" applyAlignment="1">
      <alignment vertical="center"/>
    </xf>
    <xf numFmtId="0" fontId="2" fillId="0" borderId="4" xfId="1" applyFont="1" applyFill="1" applyBorder="1" applyAlignment="1">
      <alignment vertical="center"/>
    </xf>
    <xf numFmtId="0" fontId="9" fillId="0" borderId="0" xfId="1" applyFont="1" applyFill="1" applyBorder="1" applyAlignment="1">
      <alignment vertical="center"/>
    </xf>
    <xf numFmtId="0" fontId="14" fillId="0" borderId="0" xfId="1" applyFont="1" applyFill="1" applyBorder="1" applyAlignment="1">
      <alignment horizontal="right" vertical="center"/>
    </xf>
    <xf numFmtId="0" fontId="0" fillId="0" borderId="5" xfId="0" applyFill="1" applyBorder="1" applyAlignment="1">
      <alignment vertical="center"/>
    </xf>
    <xf numFmtId="0" fontId="2" fillId="0" borderId="0" xfId="1" applyFont="1" applyFill="1" applyAlignment="1">
      <alignment vertical="center"/>
    </xf>
    <xf numFmtId="0" fontId="2" fillId="0" borderId="5" xfId="1" applyFont="1" applyFill="1" applyBorder="1" applyAlignment="1">
      <alignment vertical="center"/>
    </xf>
    <xf numFmtId="0" fontId="10" fillId="0" borderId="4" xfId="1" applyFont="1" applyFill="1" applyBorder="1" applyAlignment="1">
      <alignment vertical="center"/>
    </xf>
    <xf numFmtId="0" fontId="11" fillId="0" borderId="0" xfId="1" applyFont="1" applyFill="1" applyBorder="1" applyAlignment="1">
      <alignment vertical="center"/>
    </xf>
    <xf numFmtId="0" fontId="12" fillId="0" borderId="0" xfId="1" applyFont="1" applyFill="1" applyBorder="1" applyAlignment="1">
      <alignment horizontal="center" vertical="center"/>
    </xf>
    <xf numFmtId="0" fontId="0" fillId="0" borderId="0" xfId="0" applyFill="1" applyBorder="1" applyAlignment="1">
      <alignment vertical="center"/>
    </xf>
    <xf numFmtId="0" fontId="12" fillId="0" borderId="0" xfId="1" applyFont="1" applyFill="1" applyBorder="1" applyAlignment="1">
      <alignment vertical="center"/>
    </xf>
    <xf numFmtId="0" fontId="2" fillId="0" borderId="0" xfId="1" applyFont="1" applyFill="1" applyAlignment="1">
      <alignment horizontal="center" vertical="center"/>
    </xf>
    <xf numFmtId="0" fontId="2" fillId="0" borderId="6" xfId="1" applyFont="1" applyFill="1" applyBorder="1" applyAlignment="1">
      <alignment vertical="center"/>
    </xf>
    <xf numFmtId="0" fontId="2" fillId="0" borderId="7" xfId="1" applyFont="1" applyFill="1" applyBorder="1" applyAlignment="1">
      <alignment vertical="center"/>
    </xf>
    <xf numFmtId="0" fontId="2" fillId="0" borderId="8" xfId="1" applyFont="1" applyFill="1" applyBorder="1" applyAlignment="1">
      <alignment vertical="center"/>
    </xf>
    <xf numFmtId="0" fontId="8" fillId="0" borderId="0" xfId="0" applyFont="1" applyFill="1" applyBorder="1" applyAlignment="1">
      <alignment vertical="center"/>
    </xf>
    <xf numFmtId="0" fontId="0" fillId="0" borderId="0" xfId="0" applyFill="1"/>
    <xf numFmtId="0" fontId="0" fillId="0" borderId="0" xfId="0" applyAlignment="1">
      <alignment horizontal="center"/>
    </xf>
    <xf numFmtId="0" fontId="11" fillId="0" borderId="4" xfId="1" applyFont="1" applyFill="1" applyBorder="1" applyAlignment="1">
      <alignment vertical="center"/>
    </xf>
    <xf numFmtId="0" fontId="9" fillId="0" borderId="5" xfId="1" applyFont="1" applyFill="1" applyBorder="1" applyAlignment="1">
      <alignment vertical="center"/>
    </xf>
    <xf numFmtId="0" fontId="9" fillId="0" borderId="4" xfId="1" applyFont="1" applyFill="1" applyBorder="1" applyAlignment="1">
      <alignment vertical="center"/>
    </xf>
    <xf numFmtId="0" fontId="8" fillId="0" borderId="0" xfId="0" applyFont="1" applyFill="1" applyAlignment="1">
      <alignment vertical="center"/>
    </xf>
    <xf numFmtId="0" fontId="0" fillId="0" borderId="2" xfId="0" applyBorder="1"/>
    <xf numFmtId="0" fontId="0" fillId="0" borderId="3" xfId="0" applyBorder="1"/>
    <xf numFmtId="0" fontId="0" fillId="0" borderId="7" xfId="0" applyBorder="1"/>
    <xf numFmtId="0" fontId="0" fillId="0" borderId="8" xfId="0" applyBorder="1"/>
    <xf numFmtId="0" fontId="17" fillId="0" borderId="0" xfId="2" applyFont="1" applyFill="1" applyBorder="1" applyAlignment="1">
      <alignment vertical="center"/>
    </xf>
    <xf numFmtId="0" fontId="2" fillId="0" borderId="19" xfId="1" applyFont="1" applyFill="1" applyBorder="1" applyAlignment="1">
      <alignment vertical="center"/>
    </xf>
    <xf numFmtId="0" fontId="0" fillId="0" borderId="0" xfId="0" applyBorder="1"/>
    <xf numFmtId="2" fontId="0" fillId="0" borderId="0" xfId="0" applyNumberFormat="1" applyAlignment="1">
      <alignment horizontal="center" vertical="center"/>
    </xf>
    <xf numFmtId="0" fontId="0" fillId="0" borderId="0" xfId="0" applyAlignment="1">
      <alignment vertical="center" wrapText="1"/>
    </xf>
    <xf numFmtId="0" fontId="0" fillId="0" borderId="0" xfId="0" applyBorder="1" applyAlignment="1">
      <alignment horizontal="center" vertical="center"/>
    </xf>
    <xf numFmtId="0" fontId="0" fillId="0" borderId="0" xfId="0" applyBorder="1" applyAlignment="1">
      <alignment vertical="center"/>
    </xf>
    <xf numFmtId="0" fontId="7" fillId="0" borderId="0" xfId="1" applyFont="1" applyFill="1" applyBorder="1" applyAlignment="1">
      <alignment horizontal="center" vertical="center" wrapText="1"/>
    </xf>
    <xf numFmtId="0" fontId="21" fillId="0" borderId="0" xfId="0" applyFont="1" applyFill="1" applyBorder="1" applyAlignment="1">
      <alignment vertical="center"/>
    </xf>
    <xf numFmtId="0" fontId="0" fillId="0" borderId="0" xfId="0" applyBorder="1" applyAlignment="1">
      <alignment horizontal="center"/>
    </xf>
    <xf numFmtId="0" fontId="0" fillId="0" borderId="5" xfId="0" applyBorder="1"/>
    <xf numFmtId="2" fontId="0" fillId="0" borderId="0" xfId="0" applyNumberFormat="1" applyBorder="1" applyAlignment="1">
      <alignment horizontal="center" vertical="center"/>
    </xf>
    <xf numFmtId="0" fontId="0" fillId="0" borderId="0" xfId="0" applyFill="1" applyBorder="1"/>
    <xf numFmtId="0" fontId="13" fillId="0" borderId="0" xfId="1" applyFont="1" applyFill="1" applyBorder="1" applyAlignment="1">
      <alignment vertical="center" wrapText="1"/>
    </xf>
    <xf numFmtId="0" fontId="17" fillId="0" borderId="0" xfId="2" applyFont="1" applyFill="1" applyBorder="1" applyAlignment="1">
      <alignment vertical="center"/>
    </xf>
    <xf numFmtId="0" fontId="12" fillId="0" borderId="0" xfId="1" applyFont="1" applyFill="1" applyBorder="1" applyAlignment="1">
      <alignment horizontal="right" vertical="center"/>
    </xf>
    <xf numFmtId="0" fontId="12" fillId="0" borderId="17" xfId="1" applyFont="1" applyFill="1" applyBorder="1" applyAlignment="1">
      <alignment horizontal="center" vertical="center"/>
    </xf>
    <xf numFmtId="0" fontId="17" fillId="0" borderId="0" xfId="2" applyFont="1" applyFill="1" applyBorder="1" applyAlignment="1">
      <alignment vertical="center"/>
    </xf>
    <xf numFmtId="16" fontId="13" fillId="0" borderId="0" xfId="1" applyNumberFormat="1" applyFont="1" applyFill="1" applyBorder="1" applyAlignment="1">
      <alignment horizontal="center" vertical="center" wrapText="1"/>
    </xf>
    <xf numFmtId="0" fontId="8" fillId="0" borderId="0" xfId="0" applyFont="1" applyAlignment="1">
      <alignment horizontal="center" vertical="center"/>
    </xf>
    <xf numFmtId="0" fontId="8" fillId="0" borderId="2" xfId="0" applyFont="1" applyFill="1" applyBorder="1" applyAlignment="1">
      <alignment horizontal="center" vertical="center"/>
    </xf>
    <xf numFmtId="0" fontId="14" fillId="0" borderId="0" xfId="1" applyFont="1" applyFill="1" applyBorder="1" applyAlignment="1">
      <alignment horizontal="center" vertical="center"/>
    </xf>
    <xf numFmtId="0" fontId="9" fillId="0" borderId="0" xfId="1" applyFont="1" applyFill="1" applyBorder="1" applyAlignment="1">
      <alignment horizontal="center" vertical="center"/>
    </xf>
    <xf numFmtId="0" fontId="17" fillId="0" borderId="0" xfId="2" applyFont="1" applyFill="1" applyBorder="1" applyAlignment="1">
      <alignment horizontal="center" vertical="center"/>
    </xf>
    <xf numFmtId="0" fontId="13" fillId="0" borderId="0" xfId="1" applyFont="1" applyFill="1" applyBorder="1" applyAlignment="1">
      <alignment horizontal="center" vertical="center"/>
    </xf>
    <xf numFmtId="0" fontId="2" fillId="0" borderId="7" xfId="1" applyFont="1" applyFill="1" applyBorder="1" applyAlignment="1">
      <alignment horizontal="center" vertical="center"/>
    </xf>
    <xf numFmtId="0" fontId="11" fillId="0" borderId="4" xfId="1" applyFont="1" applyFill="1" applyBorder="1" applyAlignment="1">
      <alignment vertical="center" wrapText="1"/>
    </xf>
    <xf numFmtId="0" fontId="11" fillId="0" borderId="5" xfId="1" applyFont="1" applyFill="1" applyBorder="1" applyAlignment="1">
      <alignment vertical="center" wrapText="1"/>
    </xf>
    <xf numFmtId="0" fontId="13" fillId="0" borderId="25" xfId="1" applyFont="1" applyFill="1" applyBorder="1" applyAlignment="1">
      <alignment horizontal="center" vertical="center"/>
    </xf>
    <xf numFmtId="16" fontId="13" fillId="0" borderId="25" xfId="1" applyNumberFormat="1" applyFont="1" applyFill="1" applyBorder="1" applyAlignment="1">
      <alignment horizontal="center" vertical="center" wrapText="1"/>
    </xf>
    <xf numFmtId="0" fontId="13" fillId="0" borderId="25" xfId="1" applyFont="1" applyFill="1" applyBorder="1" applyAlignment="1">
      <alignment horizontal="center" vertical="center" wrapText="1"/>
    </xf>
    <xf numFmtId="0" fontId="23" fillId="0" borderId="0" xfId="1" applyFont="1" applyFill="1" applyBorder="1" applyAlignment="1">
      <alignment horizontal="center" vertical="center"/>
    </xf>
    <xf numFmtId="14" fontId="0" fillId="0" borderId="0" xfId="0" applyNumberFormat="1" applyFill="1"/>
    <xf numFmtId="0" fontId="20" fillId="0" borderId="0" xfId="1" applyFont="1" applyFill="1" applyBorder="1" applyAlignment="1">
      <alignment vertical="center"/>
    </xf>
    <xf numFmtId="0" fontId="0" fillId="0" borderId="1" xfId="0" applyBorder="1"/>
    <xf numFmtId="0" fontId="0" fillId="0" borderId="2" xfId="0" applyFill="1" applyBorder="1"/>
    <xf numFmtId="0" fontId="0" fillId="0" borderId="2" xfId="0" applyBorder="1" applyAlignment="1">
      <alignment horizontal="center"/>
    </xf>
    <xf numFmtId="0" fontId="0" fillId="0" borderId="4" xfId="0" applyBorder="1"/>
    <xf numFmtId="0" fontId="0" fillId="4" borderId="0" xfId="0" applyFill="1" applyBorder="1"/>
    <xf numFmtId="14" fontId="0" fillId="0" borderId="0" xfId="0" applyNumberFormat="1" applyFill="1" applyBorder="1"/>
    <xf numFmtId="0" fontId="0" fillId="0" borderId="6" xfId="0" applyBorder="1"/>
    <xf numFmtId="0" fontId="0" fillId="0" borderId="7" xfId="0" applyFill="1" applyBorder="1"/>
    <xf numFmtId="14" fontId="0" fillId="0" borderId="7" xfId="0" applyNumberFormat="1" applyFill="1" applyBorder="1"/>
    <xf numFmtId="0" fontId="15" fillId="0" borderId="0" xfId="1" applyFont="1" applyFill="1" applyBorder="1" applyAlignment="1">
      <alignment horizontal="left" vertical="center"/>
    </xf>
    <xf numFmtId="0" fontId="17" fillId="0" borderId="0" xfId="2" applyFont="1" applyFill="1" applyBorder="1" applyAlignment="1">
      <alignment vertical="center"/>
    </xf>
    <xf numFmtId="0" fontId="12" fillId="0" borderId="0" xfId="1" applyFont="1" applyFill="1" applyBorder="1" applyAlignment="1">
      <alignment horizontal="right" vertical="center"/>
    </xf>
    <xf numFmtId="0" fontId="23" fillId="0" borderId="21" xfId="1" applyFont="1" applyFill="1" applyBorder="1" applyAlignment="1">
      <alignment horizontal="right" vertical="center"/>
    </xf>
    <xf numFmtId="0" fontId="0" fillId="0" borderId="21" xfId="0" applyBorder="1"/>
    <xf numFmtId="0" fontId="23" fillId="0" borderId="0" xfId="1" applyFont="1" applyFill="1" applyBorder="1" applyAlignment="1">
      <alignment vertical="center"/>
    </xf>
    <xf numFmtId="0" fontId="12" fillId="0" borderId="0" xfId="1" applyFont="1" applyFill="1" applyBorder="1" applyAlignment="1">
      <alignment horizontal="left" vertical="center" wrapText="1" indent="1"/>
    </xf>
    <xf numFmtId="0" fontId="9" fillId="0" borderId="0" xfId="1" applyFont="1" applyFill="1" applyBorder="1" applyAlignment="1">
      <alignment horizontal="left" vertical="center" indent="1"/>
    </xf>
    <xf numFmtId="0" fontId="12" fillId="0" borderId="0" xfId="1" applyFont="1" applyFill="1" applyBorder="1" applyAlignment="1">
      <alignment horizontal="left" vertical="center" indent="1"/>
    </xf>
    <xf numFmtId="0" fontId="0" fillId="0" borderId="0" xfId="0" applyBorder="1" applyAlignment="1">
      <alignment horizontal="left" indent="1"/>
    </xf>
    <xf numFmtId="16" fontId="13" fillId="0" borderId="0" xfId="1" applyNumberFormat="1" applyFont="1" applyFill="1" applyBorder="1" applyAlignment="1">
      <alignment horizontal="left" vertical="center" wrapText="1" indent="1"/>
    </xf>
    <xf numFmtId="0" fontId="13" fillId="0" borderId="0" xfId="1" applyFont="1" applyFill="1" applyBorder="1" applyAlignment="1">
      <alignment horizontal="left" vertical="center" wrapText="1" indent="1"/>
    </xf>
    <xf numFmtId="0" fontId="0" fillId="0" borderId="17" xfId="0" applyBorder="1"/>
    <xf numFmtId="0" fontId="0" fillId="0" borderId="14" xfId="0" applyBorder="1"/>
    <xf numFmtId="0" fontId="12" fillId="0" borderId="14" xfId="1" applyFont="1" applyFill="1" applyBorder="1" applyAlignment="1">
      <alignment horizontal="right" vertical="center"/>
    </xf>
    <xf numFmtId="0" fontId="23" fillId="0" borderId="20" xfId="1" applyFont="1" applyFill="1" applyBorder="1" applyAlignment="1">
      <alignment horizontal="right" vertical="center"/>
    </xf>
    <xf numFmtId="0" fontId="0" fillId="0" borderId="18" xfId="0" applyBorder="1"/>
    <xf numFmtId="0" fontId="0" fillId="0" borderId="12" xfId="0" applyBorder="1"/>
    <xf numFmtId="0" fontId="12" fillId="0" borderId="12" xfId="1" applyFont="1" applyFill="1" applyBorder="1" applyAlignment="1">
      <alignment horizontal="right" vertical="center"/>
    </xf>
    <xf numFmtId="0" fontId="0" fillId="0" borderId="22" xfId="0" applyBorder="1"/>
    <xf numFmtId="0" fontId="0" fillId="0" borderId="16" xfId="0" applyBorder="1"/>
    <xf numFmtId="0" fontId="12" fillId="0" borderId="17" xfId="1" applyFont="1" applyFill="1" applyBorder="1" applyAlignment="1">
      <alignment horizontal="left" vertical="center" indent="1"/>
    </xf>
    <xf numFmtId="0" fontId="11" fillId="0" borderId="14" xfId="1" applyFont="1" applyFill="1" applyBorder="1" applyAlignment="1">
      <alignment horizontal="left" vertical="center" indent="1"/>
    </xf>
    <xf numFmtId="0" fontId="9" fillId="0" borderId="14" xfId="1" applyFont="1" applyFill="1" applyBorder="1" applyAlignment="1">
      <alignment horizontal="left" vertical="center" indent="1"/>
    </xf>
    <xf numFmtId="0" fontId="9" fillId="0" borderId="20" xfId="1" applyFont="1" applyFill="1" applyBorder="1" applyAlignment="1">
      <alignment horizontal="left" vertical="center" indent="1"/>
    </xf>
    <xf numFmtId="0" fontId="12" fillId="0" borderId="16" xfId="1" applyFont="1" applyFill="1" applyBorder="1" applyAlignment="1">
      <alignment horizontal="left" vertical="center" indent="1"/>
    </xf>
    <xf numFmtId="0" fontId="12" fillId="0" borderId="21" xfId="1" applyFont="1" applyFill="1" applyBorder="1" applyAlignment="1">
      <alignment horizontal="left" vertical="center" indent="1"/>
    </xf>
    <xf numFmtId="16" fontId="13" fillId="0" borderId="21" xfId="1" applyNumberFormat="1" applyFont="1" applyFill="1" applyBorder="1" applyAlignment="1">
      <alignment horizontal="left" vertical="center" wrapText="1" indent="1"/>
    </xf>
    <xf numFmtId="0" fontId="13" fillId="0" borderId="21" xfId="1" applyFont="1" applyFill="1" applyBorder="1" applyAlignment="1">
      <alignment horizontal="left" vertical="center" wrapText="1" indent="1"/>
    </xf>
    <xf numFmtId="0" fontId="12" fillId="0" borderId="18" xfId="1" applyFont="1" applyFill="1" applyBorder="1" applyAlignment="1">
      <alignment horizontal="left" vertical="center" indent="1"/>
    </xf>
    <xf numFmtId="0" fontId="0" fillId="0" borderId="12" xfId="0" applyBorder="1" applyAlignment="1">
      <alignment horizontal="left" indent="1"/>
    </xf>
    <xf numFmtId="0" fontId="13" fillId="0" borderId="22" xfId="1" applyFont="1" applyFill="1" applyBorder="1" applyAlignment="1">
      <alignment horizontal="left" vertical="center" wrapText="1" indent="1"/>
    </xf>
    <xf numFmtId="0" fontId="0" fillId="0" borderId="15" xfId="0" applyBorder="1"/>
    <xf numFmtId="0" fontId="0" fillId="0" borderId="13" xfId="0" applyBorder="1"/>
    <xf numFmtId="0" fontId="23" fillId="0" borderId="26" xfId="1" applyFont="1" applyFill="1" applyBorder="1" applyAlignment="1">
      <alignment horizontal="right" vertical="center"/>
    </xf>
    <xf numFmtId="0" fontId="12" fillId="0" borderId="15" xfId="1" applyFont="1" applyFill="1" applyBorder="1" applyAlignment="1">
      <alignment horizontal="left" vertical="center" indent="1"/>
    </xf>
    <xf numFmtId="0" fontId="0" fillId="0" borderId="13" xfId="0" applyBorder="1" applyAlignment="1">
      <alignment horizontal="left" indent="1"/>
    </xf>
    <xf numFmtId="0" fontId="12" fillId="0" borderId="13" xfId="1" applyFont="1" applyFill="1" applyBorder="1" applyAlignment="1">
      <alignment horizontal="left" vertical="center" indent="1"/>
    </xf>
    <xf numFmtId="0" fontId="13" fillId="0" borderId="26" xfId="1" applyFont="1" applyFill="1" applyBorder="1" applyAlignment="1">
      <alignment horizontal="left" vertical="center" wrapText="1" indent="1"/>
    </xf>
    <xf numFmtId="0" fontId="23" fillId="0" borderId="14" xfId="1" applyFont="1" applyFill="1" applyBorder="1" applyAlignment="1">
      <alignment vertical="center"/>
    </xf>
    <xf numFmtId="0" fontId="13" fillId="0" borderId="14" xfId="1" applyFont="1" applyFill="1" applyBorder="1" applyAlignment="1">
      <alignment horizontal="left" vertical="center" wrapText="1" indent="1"/>
    </xf>
    <xf numFmtId="0" fontId="20" fillId="0" borderId="16" xfId="1" applyFont="1" applyFill="1" applyBorder="1" applyAlignment="1">
      <alignment vertical="center"/>
    </xf>
    <xf numFmtId="0" fontId="23" fillId="0" borderId="12" xfId="1" applyFont="1" applyFill="1" applyBorder="1" applyAlignment="1">
      <alignment vertical="center"/>
    </xf>
    <xf numFmtId="0" fontId="23" fillId="0" borderId="22" xfId="1" applyFont="1" applyFill="1" applyBorder="1" applyAlignment="1">
      <alignment horizontal="right" vertical="center"/>
    </xf>
    <xf numFmtId="16" fontId="13" fillId="0" borderId="20" xfId="1" applyNumberFormat="1" applyFont="1" applyFill="1" applyBorder="1" applyAlignment="1">
      <alignment horizontal="left" vertical="center" wrapText="1" indent="1"/>
    </xf>
    <xf numFmtId="0" fontId="13" fillId="0" borderId="12" xfId="1" applyFont="1" applyFill="1" applyBorder="1" applyAlignment="1">
      <alignment horizontal="left" vertical="center" wrapText="1" indent="1"/>
    </xf>
    <xf numFmtId="16" fontId="13" fillId="0" borderId="22" xfId="1" applyNumberFormat="1" applyFont="1" applyFill="1" applyBorder="1" applyAlignment="1">
      <alignment horizontal="left" vertical="center" wrapText="1" indent="1"/>
    </xf>
    <xf numFmtId="0" fontId="20" fillId="0" borderId="18" xfId="1" applyFont="1" applyFill="1" applyBorder="1" applyAlignment="1">
      <alignment vertical="center"/>
    </xf>
    <xf numFmtId="0" fontId="13" fillId="0" borderId="12" xfId="1" applyFont="1" applyFill="1" applyBorder="1" applyAlignment="1">
      <alignment vertical="center" wrapText="1"/>
    </xf>
    <xf numFmtId="0" fontId="13" fillId="0" borderId="22" xfId="1" applyFont="1" applyFill="1" applyBorder="1" applyAlignment="1">
      <alignment horizontal="center" vertical="center"/>
    </xf>
    <xf numFmtId="0" fontId="17" fillId="0" borderId="0" xfId="2" applyFont="1" applyFill="1" applyBorder="1" applyAlignment="1">
      <alignment vertical="center"/>
    </xf>
    <xf numFmtId="0" fontId="20" fillId="0" borderId="0" xfId="1" applyFont="1" applyFill="1" applyBorder="1" applyAlignment="1">
      <alignment horizontal="right" vertical="center"/>
    </xf>
    <xf numFmtId="2" fontId="0" fillId="0" borderId="0" xfId="0" applyNumberFormat="1" applyBorder="1" applyAlignment="1">
      <alignment vertical="center"/>
    </xf>
    <xf numFmtId="0" fontId="25" fillId="0" borderId="0" xfId="1" applyFont="1" applyFill="1" applyBorder="1" applyAlignment="1">
      <alignment horizontal="right" vertical="center"/>
    </xf>
    <xf numFmtId="0" fontId="26" fillId="0" borderId="0" xfId="1" applyFont="1" applyFill="1" applyBorder="1" applyAlignment="1">
      <alignment horizontal="right" vertical="center"/>
    </xf>
    <xf numFmtId="0" fontId="0" fillId="0" borderId="0" xfId="0" applyFill="1" applyAlignment="1">
      <alignment horizontal="center" vertical="center"/>
    </xf>
    <xf numFmtId="0" fontId="0" fillId="0" borderId="0" xfId="0" applyFill="1" applyBorder="1" applyAlignment="1">
      <alignment horizontal="center" vertical="center"/>
    </xf>
    <xf numFmtId="0" fontId="19" fillId="0" borderId="0" xfId="0" applyFont="1" applyFill="1" applyBorder="1" applyAlignment="1">
      <alignment horizontal="center" vertical="center"/>
    </xf>
    <xf numFmtId="2" fontId="22" fillId="0" borderId="0" xfId="3" applyNumberFormat="1" applyFont="1" applyFill="1" applyBorder="1" applyAlignment="1">
      <alignment horizontal="center" vertical="center"/>
    </xf>
    <xf numFmtId="0" fontId="24" fillId="0" borderId="0" xfId="2" applyFont="1" applyFill="1" applyBorder="1" applyAlignment="1">
      <alignment vertical="center"/>
    </xf>
    <xf numFmtId="0" fontId="0" fillId="0" borderId="14" xfId="0" applyFill="1" applyBorder="1" applyAlignment="1">
      <alignment horizontal="left" indent="1"/>
    </xf>
    <xf numFmtId="0" fontId="0" fillId="0" borderId="46" xfId="0" applyBorder="1" applyAlignment="1">
      <alignment vertical="center"/>
    </xf>
    <xf numFmtId="0" fontId="0" fillId="0" borderId="46" xfId="0" applyFill="1" applyBorder="1" applyAlignment="1">
      <alignment vertical="center"/>
    </xf>
    <xf numFmtId="0" fontId="0" fillId="0" borderId="47" xfId="0" applyFill="1" applyBorder="1" applyAlignment="1">
      <alignment vertical="center"/>
    </xf>
    <xf numFmtId="0" fontId="32" fillId="0" borderId="3" xfId="0" applyFont="1" applyBorder="1" applyAlignment="1">
      <alignment vertical="center"/>
    </xf>
    <xf numFmtId="1" fontId="30" fillId="0" borderId="0" xfId="0" applyNumberFormat="1" applyFont="1" applyFill="1" applyBorder="1" applyAlignment="1">
      <alignment horizontal="center" vertical="center"/>
    </xf>
    <xf numFmtId="2" fontId="31" fillId="0" borderId="0" xfId="0" applyNumberFormat="1" applyFont="1" applyBorder="1" applyAlignment="1">
      <alignment horizontal="center" vertical="center"/>
    </xf>
    <xf numFmtId="0" fontId="31" fillId="0" borderId="0" xfId="0" applyFont="1" applyFill="1" applyBorder="1" applyAlignment="1">
      <alignment vertical="center" wrapText="1"/>
    </xf>
    <xf numFmtId="9" fontId="31" fillId="0" borderId="0" xfId="3" applyFont="1" applyFill="1" applyBorder="1" applyAlignment="1">
      <alignment horizontal="center" vertical="center"/>
    </xf>
    <xf numFmtId="2" fontId="31" fillId="0" borderId="0" xfId="3" applyNumberFormat="1" applyFont="1" applyFill="1" applyBorder="1" applyAlignment="1">
      <alignment horizontal="center" vertical="center"/>
    </xf>
    <xf numFmtId="0" fontId="13" fillId="0" borderId="74" xfId="1" applyFont="1" applyFill="1" applyBorder="1" applyAlignment="1">
      <alignment horizontal="center" vertical="center" wrapText="1"/>
    </xf>
    <xf numFmtId="0" fontId="15" fillId="0" borderId="0" xfId="1" applyFont="1" applyFill="1" applyBorder="1" applyAlignment="1">
      <alignment vertical="center"/>
    </xf>
    <xf numFmtId="0" fontId="34" fillId="0" borderId="0" xfId="1" applyFont="1" applyFill="1" applyBorder="1" applyAlignment="1">
      <alignment vertical="center"/>
    </xf>
    <xf numFmtId="0" fontId="34" fillId="0" borderId="0" xfId="1" applyFont="1" applyFill="1" applyBorder="1" applyAlignment="1">
      <alignment horizontal="center" vertical="center"/>
    </xf>
    <xf numFmtId="0" fontId="32" fillId="0" borderId="0" xfId="0" applyFont="1" applyAlignment="1">
      <alignment horizontal="left" vertical="center" indent="1"/>
    </xf>
    <xf numFmtId="0" fontId="35" fillId="0" borderId="0" xfId="0" applyFont="1" applyBorder="1" applyAlignment="1">
      <alignment vertical="center"/>
    </xf>
    <xf numFmtId="0" fontId="34" fillId="0" borderId="0" xfId="1" applyFont="1" applyFill="1" applyBorder="1" applyAlignment="1">
      <alignment horizontal="left" vertical="center"/>
    </xf>
    <xf numFmtId="0" fontId="35" fillId="0" borderId="0" xfId="0" applyFont="1" applyBorder="1"/>
    <xf numFmtId="0" fontId="35" fillId="0" borderId="0" xfId="0" applyFont="1" applyBorder="1" applyAlignment="1">
      <alignment horizontal="center" vertical="center"/>
    </xf>
    <xf numFmtId="0" fontId="32" fillId="0" borderId="1" xfId="0" applyFont="1" applyBorder="1" applyAlignment="1">
      <alignment vertical="center"/>
    </xf>
    <xf numFmtId="0" fontId="0" fillId="0" borderId="2" xfId="0" applyBorder="1" applyAlignment="1">
      <alignment vertical="center"/>
    </xf>
    <xf numFmtId="0" fontId="36" fillId="0" borderId="2" xfId="0" applyFont="1" applyBorder="1" applyAlignment="1">
      <alignment horizontal="center" vertical="center"/>
    </xf>
    <xf numFmtId="0" fontId="30" fillId="0" borderId="13" xfId="0" applyFont="1" applyBorder="1" applyAlignment="1">
      <alignment vertical="center"/>
    </xf>
    <xf numFmtId="0" fontId="37" fillId="0" borderId="13" xfId="0" applyFont="1" applyBorder="1" applyAlignment="1">
      <alignment horizontal="center" vertical="center"/>
    </xf>
    <xf numFmtId="0" fontId="30" fillId="0" borderId="73" xfId="0" applyFont="1" applyBorder="1" applyAlignment="1">
      <alignment vertical="center"/>
    </xf>
    <xf numFmtId="0" fontId="30" fillId="0" borderId="72" xfId="0" applyFont="1" applyFill="1" applyBorder="1" applyAlignment="1">
      <alignment vertical="center"/>
    </xf>
    <xf numFmtId="0" fontId="30" fillId="0" borderId="13" xfId="0" applyFont="1" applyFill="1" applyBorder="1" applyAlignment="1">
      <alignment vertical="center"/>
    </xf>
    <xf numFmtId="0" fontId="30" fillId="0" borderId="73" xfId="0" applyFont="1" applyFill="1" applyBorder="1" applyAlignment="1">
      <alignment vertical="center"/>
    </xf>
    <xf numFmtId="0" fontId="33" fillId="0" borderId="73" xfId="0" applyFont="1" applyBorder="1" applyAlignment="1">
      <alignment vertical="center"/>
    </xf>
    <xf numFmtId="2" fontId="33" fillId="0" borderId="13" xfId="0" applyNumberFormat="1" applyFont="1" applyBorder="1" applyAlignment="1">
      <alignment horizontal="center" vertical="center"/>
    </xf>
    <xf numFmtId="0" fontId="0" fillId="0" borderId="1" xfId="0" applyBorder="1" applyAlignment="1">
      <alignment vertical="center" wrapText="1"/>
    </xf>
    <xf numFmtId="0" fontId="38" fillId="0" borderId="0" xfId="0" applyFont="1" applyAlignment="1">
      <alignment horizontal="center" vertical="center"/>
    </xf>
    <xf numFmtId="0" fontId="38" fillId="0" borderId="0" xfId="0" applyFont="1" applyAlignment="1">
      <alignment vertical="center"/>
    </xf>
    <xf numFmtId="0" fontId="38" fillId="0" borderId="0" xfId="0" applyFont="1" applyFill="1" applyAlignment="1">
      <alignment horizontal="center" vertical="center"/>
    </xf>
    <xf numFmtId="0" fontId="38" fillId="0" borderId="0" xfId="0" applyFont="1" applyAlignment="1">
      <alignment horizontal="center" vertical="center" wrapText="1"/>
    </xf>
    <xf numFmtId="0" fontId="38" fillId="0" borderId="0" xfId="0" applyFont="1" applyAlignment="1">
      <alignment vertical="center" wrapText="1"/>
    </xf>
    <xf numFmtId="0" fontId="38" fillId="0" borderId="0" xfId="0" applyFont="1" applyFill="1" applyAlignment="1">
      <alignment horizontal="center" vertical="center" wrapText="1"/>
    </xf>
    <xf numFmtId="0" fontId="38" fillId="0" borderId="4" xfId="0" applyFont="1" applyBorder="1" applyAlignment="1">
      <alignment wrapText="1"/>
    </xf>
    <xf numFmtId="0" fontId="38" fillId="0" borderId="5" xfId="0" applyFont="1" applyBorder="1" applyAlignment="1">
      <alignment horizontal="left" vertical="center" wrapText="1"/>
    </xf>
    <xf numFmtId="0" fontId="38" fillId="0" borderId="4" xfId="0" applyFont="1" applyBorder="1" applyAlignment="1">
      <alignment horizontal="left" vertical="center" wrapText="1"/>
    </xf>
    <xf numFmtId="0" fontId="38" fillId="0" borderId="0" xfId="0" applyFont="1" applyBorder="1" applyAlignment="1">
      <alignment horizontal="left" vertical="center" wrapText="1"/>
    </xf>
    <xf numFmtId="0" fontId="39" fillId="0" borderId="9" xfId="1" applyFont="1" applyFill="1" applyBorder="1" applyAlignment="1">
      <alignment horizontal="center" vertical="center" wrapText="1"/>
    </xf>
    <xf numFmtId="0" fontId="39" fillId="0" borderId="10" xfId="1" applyFont="1" applyFill="1" applyBorder="1" applyAlignment="1">
      <alignment horizontal="center" vertical="center" wrapText="1"/>
    </xf>
    <xf numFmtId="0" fontId="39" fillId="5" borderId="11" xfId="1" applyFont="1" applyFill="1" applyBorder="1" applyAlignment="1">
      <alignment horizontal="center" vertical="center" wrapText="1"/>
    </xf>
    <xf numFmtId="0" fontId="39" fillId="0" borderId="11" xfId="1" applyFont="1" applyFill="1" applyBorder="1" applyAlignment="1">
      <alignment horizontal="center" vertical="center" wrapText="1"/>
    </xf>
    <xf numFmtId="0" fontId="39" fillId="5" borderId="9" xfId="1" applyFont="1" applyFill="1" applyBorder="1" applyAlignment="1">
      <alignment horizontal="center" vertical="center" wrapText="1"/>
    </xf>
    <xf numFmtId="14" fontId="38" fillId="0" borderId="33" xfId="0" applyNumberFormat="1" applyFont="1" applyFill="1" applyBorder="1" applyAlignment="1" applyProtection="1">
      <alignment horizontal="center" wrapText="1"/>
      <protection locked="0"/>
    </xf>
    <xf numFmtId="0" fontId="38" fillId="0" borderId="0" xfId="0" applyFont="1" applyBorder="1" applyAlignment="1">
      <alignment horizontal="center" vertical="center"/>
    </xf>
    <xf numFmtId="14" fontId="38" fillId="0" borderId="0" xfId="0" applyNumberFormat="1" applyFont="1" applyBorder="1" applyProtection="1">
      <protection locked="0"/>
    </xf>
    <xf numFmtId="0" fontId="38" fillId="0" borderId="0" xfId="0" applyFont="1" applyBorder="1" applyAlignment="1">
      <alignment vertical="center"/>
    </xf>
    <xf numFmtId="0" fontId="38" fillId="0" borderId="0" xfId="0" applyFont="1" applyFill="1" applyBorder="1" applyAlignment="1">
      <alignment horizontal="center" vertical="center"/>
    </xf>
    <xf numFmtId="0" fontId="38" fillId="6" borderId="17" xfId="0" applyFont="1" applyFill="1" applyBorder="1" applyAlignment="1">
      <alignment vertical="center"/>
    </xf>
    <xf numFmtId="0" fontId="38" fillId="0" borderId="20" xfId="0" applyFont="1" applyBorder="1" applyAlignment="1">
      <alignment vertical="center"/>
    </xf>
    <xf numFmtId="0" fontId="38" fillId="0" borderId="0" xfId="0" applyFont="1" applyBorder="1" applyProtection="1">
      <protection locked="0"/>
    </xf>
    <xf numFmtId="0" fontId="38" fillId="0" borderId="16" xfId="0" applyFont="1" applyBorder="1" applyProtection="1">
      <protection locked="0"/>
    </xf>
    <xf numFmtId="165" fontId="38" fillId="0" borderId="21" xfId="3" applyNumberFormat="1" applyFont="1" applyBorder="1" applyAlignment="1">
      <alignment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38" fillId="0" borderId="18" xfId="0" applyFont="1" applyBorder="1" applyProtection="1">
      <protection locked="0"/>
    </xf>
    <xf numFmtId="165" fontId="38" fillId="0" borderId="22" xfId="3" applyNumberFormat="1" applyFont="1" applyBorder="1" applyAlignment="1">
      <alignment vertical="center"/>
    </xf>
    <xf numFmtId="0" fontId="38" fillId="0" borderId="16" xfId="0" applyFont="1" applyFill="1" applyBorder="1" applyProtection="1">
      <protection locked="0"/>
    </xf>
    <xf numFmtId="165" fontId="38" fillId="0" borderId="21" xfId="3" applyNumberFormat="1" applyFont="1" applyFill="1" applyBorder="1" applyAlignment="1">
      <alignment vertical="center"/>
    </xf>
    <xf numFmtId="0" fontId="38" fillId="0" borderId="16" xfId="0" applyFont="1" applyBorder="1" applyAlignment="1">
      <alignment vertical="center"/>
    </xf>
    <xf numFmtId="0" fontId="38" fillId="0" borderId="8" xfId="0" applyFont="1" applyBorder="1" applyAlignment="1">
      <alignment horizontal="center" vertical="center"/>
    </xf>
    <xf numFmtId="0" fontId="38" fillId="0" borderId="0" xfId="0" applyFont="1" applyBorder="1"/>
    <xf numFmtId="9" fontId="38" fillId="0" borderId="0" xfId="3" applyFont="1" applyBorder="1"/>
    <xf numFmtId="0" fontId="38" fillId="6" borderId="17" xfId="0" applyFont="1" applyFill="1" applyBorder="1" applyAlignment="1">
      <alignment horizontal="center" vertical="center"/>
    </xf>
    <xf numFmtId="0" fontId="38" fillId="0" borderId="14" xfId="0" applyFont="1" applyBorder="1"/>
    <xf numFmtId="0" fontId="38" fillId="6" borderId="14" xfId="0" applyFont="1" applyFill="1" applyBorder="1" applyAlignment="1">
      <alignment horizontal="left" vertical="center"/>
    </xf>
    <xf numFmtId="0" fontId="38" fillId="0" borderId="20" xfId="0" applyFont="1" applyBorder="1"/>
    <xf numFmtId="164" fontId="38" fillId="0" borderId="16" xfId="0" applyNumberFormat="1" applyFont="1" applyFill="1" applyBorder="1" applyAlignment="1" applyProtection="1">
      <alignment horizontal="center" wrapText="1"/>
      <protection locked="0"/>
    </xf>
    <xf numFmtId="10" fontId="38" fillId="0" borderId="21" xfId="0" applyNumberFormat="1" applyFont="1" applyBorder="1" applyAlignment="1">
      <alignment vertical="center"/>
    </xf>
    <xf numFmtId="165" fontId="38" fillId="0" borderId="21" xfId="3" applyNumberFormat="1" applyFont="1" applyBorder="1"/>
    <xf numFmtId="165" fontId="38" fillId="0" borderId="0" xfId="0" applyNumberFormat="1" applyFont="1" applyBorder="1" applyAlignment="1">
      <alignment vertical="center"/>
    </xf>
    <xf numFmtId="0" fontId="38" fillId="0" borderId="12" xfId="0" applyFont="1" applyBorder="1" applyProtection="1">
      <protection locked="0"/>
    </xf>
    <xf numFmtId="165" fontId="38" fillId="0" borderId="22" xfId="3" applyNumberFormat="1" applyFont="1" applyBorder="1"/>
    <xf numFmtId="0" fontId="39" fillId="6" borderId="10" xfId="1" applyFont="1" applyFill="1" applyBorder="1" applyAlignment="1">
      <alignment horizontal="center" vertical="center" wrapText="1"/>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165" fontId="38" fillId="0" borderId="21" xfId="0" applyNumberFormat="1" applyFont="1" applyBorder="1" applyAlignment="1">
      <alignment vertical="center"/>
    </xf>
    <xf numFmtId="165" fontId="38" fillId="0" borderId="22" xfId="0" applyNumberFormat="1" applyFont="1" applyBorder="1" applyAlignment="1">
      <alignment vertical="center"/>
    </xf>
    <xf numFmtId="1" fontId="41" fillId="0" borderId="21" xfId="0" applyNumberFormat="1" applyFont="1" applyBorder="1" applyAlignment="1">
      <alignment vertical="center"/>
    </xf>
    <xf numFmtId="1" fontId="41" fillId="0" borderId="22" xfId="0" applyNumberFormat="1" applyFont="1" applyBorder="1" applyAlignment="1">
      <alignment vertical="center"/>
    </xf>
    <xf numFmtId="0" fontId="41" fillId="0" borderId="0" xfId="0" applyFont="1" applyBorder="1" applyAlignment="1">
      <alignment vertical="center"/>
    </xf>
    <xf numFmtId="0" fontId="41" fillId="0" borderId="20" xfId="0" applyFont="1" applyBorder="1" applyAlignment="1">
      <alignment vertical="center"/>
    </xf>
    <xf numFmtId="1" fontId="41" fillId="0" borderId="21" xfId="0" applyNumberFormat="1" applyFont="1" applyFill="1" applyBorder="1" applyAlignment="1">
      <alignment vertical="center"/>
    </xf>
    <xf numFmtId="1" fontId="41" fillId="0" borderId="22" xfId="0" applyNumberFormat="1" applyFont="1" applyFill="1" applyBorder="1" applyAlignment="1">
      <alignment vertical="center"/>
    </xf>
    <xf numFmtId="2" fontId="38" fillId="0" borderId="0" xfId="0" applyNumberFormat="1" applyFont="1" applyBorder="1" applyAlignment="1">
      <alignment vertical="center"/>
    </xf>
    <xf numFmtId="0" fontId="0" fillId="0" borderId="0" xfId="0" applyAlignment="1">
      <alignment horizontal="center" vertical="center"/>
    </xf>
    <xf numFmtId="0" fontId="38" fillId="0" borderId="4" xfId="0" applyFont="1" applyBorder="1" applyAlignment="1">
      <alignment horizontal="center" wrapText="1"/>
    </xf>
    <xf numFmtId="0" fontId="38" fillId="0" borderId="5"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0" xfId="0" applyFont="1" applyAlignment="1">
      <alignment horizontal="center"/>
    </xf>
    <xf numFmtId="0" fontId="19" fillId="0" borderId="0" xfId="0" applyFont="1" applyBorder="1" applyAlignment="1">
      <alignment horizontal="center" vertical="center"/>
    </xf>
    <xf numFmtId="0" fontId="38" fillId="0" borderId="32" xfId="0" applyFont="1" applyBorder="1" applyAlignment="1">
      <alignment horizontal="center" wrapText="1"/>
    </xf>
    <xf numFmtId="0" fontId="38" fillId="6" borderId="34" xfId="0" applyFont="1" applyFill="1" applyBorder="1" applyAlignment="1">
      <alignment horizontal="center" wrapText="1"/>
    </xf>
    <xf numFmtId="0" fontId="38" fillId="0" borderId="33" xfId="0" applyFont="1" applyBorder="1" applyAlignment="1" applyProtection="1">
      <alignment horizontal="center" wrapText="1"/>
      <protection locked="0"/>
    </xf>
    <xf numFmtId="0" fontId="38" fillId="6" borderId="33" xfId="0" applyFont="1" applyFill="1" applyBorder="1" applyAlignment="1" applyProtection="1">
      <alignment horizontal="center" wrapText="1"/>
      <protection locked="0"/>
    </xf>
    <xf numFmtId="0" fontId="39" fillId="0" borderId="33" xfId="0" applyFont="1" applyBorder="1" applyAlignment="1" applyProtection="1">
      <alignment horizontal="center" wrapText="1"/>
      <protection locked="0"/>
    </xf>
    <xf numFmtId="0" fontId="38" fillId="0" borderId="4" xfId="0" applyFont="1" applyBorder="1" applyAlignment="1" applyProtection="1">
      <alignment horizontal="center"/>
      <protection locked="0"/>
    </xf>
    <xf numFmtId="0" fontId="38" fillId="0" borderId="29" xfId="0" applyFont="1" applyBorder="1" applyAlignment="1">
      <alignment horizontal="center" wrapText="1"/>
    </xf>
    <xf numFmtId="0" fontId="38" fillId="0" borderId="33" xfId="0" applyFont="1" applyBorder="1" applyAlignment="1">
      <alignment horizontal="center" wrapText="1"/>
    </xf>
    <xf numFmtId="0" fontId="38" fillId="0" borderId="34" xfId="0" applyFont="1" applyBorder="1" applyAlignment="1">
      <alignment horizontal="center" wrapText="1"/>
    </xf>
    <xf numFmtId="0" fontId="38" fillId="6" borderId="32" xfId="0" applyFont="1" applyFill="1" applyBorder="1" applyAlignment="1">
      <alignment horizontal="center" wrapText="1"/>
    </xf>
    <xf numFmtId="0" fontId="38" fillId="0" borderId="0" xfId="0" applyNumberFormat="1" applyFont="1" applyFill="1" applyBorder="1" applyAlignment="1">
      <alignment horizontal="center"/>
    </xf>
    <xf numFmtId="2" fontId="38" fillId="0" borderId="4" xfId="0" applyNumberFormat="1" applyFont="1" applyBorder="1" applyAlignment="1">
      <alignment horizontal="center"/>
    </xf>
    <xf numFmtId="2" fontId="38" fillId="0" borderId="5" xfId="0" applyNumberFormat="1" applyFont="1" applyBorder="1" applyAlignment="1">
      <alignment horizontal="center"/>
    </xf>
    <xf numFmtId="2" fontId="38" fillId="0" borderId="0" xfId="0" applyNumberFormat="1" applyFont="1" applyBorder="1" applyAlignment="1">
      <alignment horizontal="center"/>
    </xf>
    <xf numFmtId="2" fontId="0" fillId="0" borderId="0" xfId="0" applyNumberFormat="1" applyBorder="1" applyAlignment="1">
      <alignment horizontal="center"/>
    </xf>
    <xf numFmtId="0" fontId="38" fillId="0" borderId="0" xfId="0" applyFont="1" applyFill="1" applyBorder="1" applyAlignment="1">
      <alignment horizontal="center"/>
    </xf>
    <xf numFmtId="0" fontId="38" fillId="0" borderId="0" xfId="0" applyFont="1" applyBorder="1" applyAlignment="1">
      <alignment horizontal="center"/>
    </xf>
    <xf numFmtId="0" fontId="0" fillId="0" borderId="7" xfId="0" applyBorder="1" applyAlignment="1">
      <alignment horizontal="center"/>
    </xf>
    <xf numFmtId="0" fontId="39" fillId="0" borderId="7" xfId="0" applyFont="1" applyBorder="1" applyAlignment="1">
      <alignment horizontal="center" vertical="center"/>
    </xf>
    <xf numFmtId="0" fontId="38" fillId="7" borderId="0" xfId="0" applyFont="1" applyFill="1" applyBorder="1" applyAlignment="1">
      <alignment horizontal="center" vertical="center"/>
    </xf>
    <xf numFmtId="0" fontId="43" fillId="7" borderId="0" xfId="0" applyFont="1" applyFill="1" applyBorder="1" applyAlignment="1">
      <alignment horizontal="left" vertical="center"/>
    </xf>
    <xf numFmtId="0" fontId="0" fillId="7" borderId="0" xfId="0" applyFill="1" applyAlignment="1">
      <alignment horizontal="center"/>
    </xf>
    <xf numFmtId="2" fontId="40" fillId="0" borderId="4" xfId="0" applyNumberFormat="1" applyFont="1" applyBorder="1" applyAlignment="1">
      <alignment horizontal="center" vertical="center"/>
    </xf>
    <xf numFmtId="2" fontId="40" fillId="0" borderId="0" xfId="0" applyNumberFormat="1" applyFont="1" applyBorder="1" applyAlignment="1">
      <alignment horizontal="center" vertical="center"/>
    </xf>
    <xf numFmtId="2" fontId="40" fillId="0" borderId="5" xfId="0" applyNumberFormat="1" applyFont="1" applyBorder="1" applyAlignment="1">
      <alignment horizontal="center" vertical="center"/>
    </xf>
    <xf numFmtId="2" fontId="42" fillId="0" borderId="4" xfId="0" applyNumberFormat="1" applyFont="1" applyBorder="1" applyAlignment="1">
      <alignment horizontal="center" vertical="center"/>
    </xf>
    <xf numFmtId="2" fontId="42" fillId="0" borderId="0" xfId="0" applyNumberFormat="1" applyFont="1" applyBorder="1" applyAlignment="1">
      <alignment horizontal="center" vertical="center"/>
    </xf>
    <xf numFmtId="0" fontId="42" fillId="0" borderId="0" xfId="0" applyFont="1" applyBorder="1" applyAlignment="1">
      <alignment horizontal="center" vertical="center"/>
    </xf>
    <xf numFmtId="0" fontId="42" fillId="0" borderId="5" xfId="0" applyFont="1" applyBorder="1" applyAlignment="1">
      <alignment horizontal="center" vertical="center"/>
    </xf>
    <xf numFmtId="2" fontId="44" fillId="0" borderId="6" xfId="0" applyNumberFormat="1" applyFont="1" applyBorder="1" applyAlignment="1">
      <alignment horizontal="center" vertical="center"/>
    </xf>
    <xf numFmtId="0" fontId="45" fillId="0" borderId="9" xfId="1" applyFont="1" applyFill="1" applyBorder="1" applyAlignment="1">
      <alignment horizontal="center" vertical="center" wrapText="1"/>
    </xf>
    <xf numFmtId="0" fontId="45" fillId="0" borderId="0" xfId="0" applyFont="1" applyFill="1" applyBorder="1" applyAlignment="1">
      <alignment horizontal="right" vertical="center"/>
    </xf>
    <xf numFmtId="0" fontId="45" fillId="0" borderId="0" xfId="0" applyFont="1" applyFill="1" applyBorder="1" applyAlignment="1">
      <alignment horizontal="center" vertical="center"/>
    </xf>
    <xf numFmtId="0" fontId="39" fillId="6" borderId="28" xfId="1" applyFont="1" applyFill="1" applyBorder="1" applyAlignment="1">
      <alignment horizontal="center" vertical="center" wrapText="1"/>
    </xf>
    <xf numFmtId="0" fontId="38" fillId="6" borderId="37" xfId="0" applyFont="1" applyFill="1" applyBorder="1" applyAlignment="1">
      <alignment horizontal="center"/>
    </xf>
    <xf numFmtId="0" fontId="38" fillId="6" borderId="38" xfId="0" applyFont="1" applyFill="1" applyBorder="1" applyAlignment="1">
      <alignment horizontal="center"/>
    </xf>
    <xf numFmtId="0" fontId="39" fillId="0" borderId="2" xfId="1" applyFont="1" applyFill="1" applyBorder="1" applyAlignment="1">
      <alignment horizontal="center" vertical="center" wrapText="1"/>
    </xf>
    <xf numFmtId="0" fontId="38" fillId="0" borderId="0" xfId="0" applyFont="1" applyFill="1" applyBorder="1" applyAlignment="1">
      <alignment vertical="center"/>
    </xf>
    <xf numFmtId="0" fontId="0" fillId="0" borderId="2" xfId="0" applyBorder="1" applyAlignment="1">
      <alignment vertical="center" wrapText="1"/>
    </xf>
    <xf numFmtId="0" fontId="39" fillId="0" borderId="49" xfId="1" applyFont="1" applyFill="1" applyBorder="1" applyAlignment="1">
      <alignment horizontal="center" vertical="center" wrapText="1"/>
    </xf>
    <xf numFmtId="0" fontId="42" fillId="0" borderId="50" xfId="1" applyFont="1" applyFill="1" applyBorder="1" applyAlignment="1">
      <alignment horizontal="center" vertical="center" wrapText="1"/>
    </xf>
    <xf numFmtId="0" fontId="38" fillId="0" borderId="40" xfId="0" applyFont="1" applyBorder="1" applyAlignment="1">
      <alignment vertical="center"/>
    </xf>
    <xf numFmtId="0" fontId="38" fillId="0" borderId="30" xfId="0" applyFont="1" applyFill="1" applyBorder="1" applyAlignment="1">
      <alignment vertical="center"/>
    </xf>
    <xf numFmtId="0" fontId="38" fillId="0" borderId="30" xfId="0" applyFont="1" applyFill="1" applyBorder="1" applyAlignment="1">
      <alignment vertical="center" wrapText="1"/>
    </xf>
    <xf numFmtId="9" fontId="40" fillId="3" borderId="79" xfId="3" applyFont="1" applyFill="1" applyBorder="1" applyAlignment="1">
      <alignment horizontal="center" vertical="center"/>
    </xf>
    <xf numFmtId="1" fontId="38" fillId="0" borderId="52" xfId="3" applyNumberFormat="1" applyFont="1" applyFill="1" applyBorder="1" applyAlignment="1">
      <alignment horizontal="center" vertical="center"/>
    </xf>
    <xf numFmtId="9" fontId="40" fillId="3" borderId="31" xfId="3" applyFont="1" applyFill="1" applyBorder="1" applyAlignment="1">
      <alignment horizontal="center" vertical="center"/>
    </xf>
    <xf numFmtId="2" fontId="38" fillId="3" borderId="58" xfId="3" applyNumberFormat="1" applyFont="1" applyFill="1" applyBorder="1" applyAlignment="1">
      <alignment horizontal="center" vertical="center"/>
    </xf>
    <xf numFmtId="2" fontId="38" fillId="3" borderId="59" xfId="3" applyNumberFormat="1" applyFont="1" applyFill="1" applyBorder="1" applyAlignment="1">
      <alignment horizontal="center" vertical="center"/>
    </xf>
    <xf numFmtId="2" fontId="38" fillId="3" borderId="60" xfId="3" applyNumberFormat="1" applyFont="1" applyFill="1" applyBorder="1" applyAlignment="1">
      <alignment horizontal="center" vertical="center"/>
    </xf>
    <xf numFmtId="2" fontId="38" fillId="3" borderId="30" xfId="3" applyNumberFormat="1" applyFont="1" applyFill="1" applyBorder="1" applyAlignment="1">
      <alignment horizontal="center" vertical="center"/>
    </xf>
    <xf numFmtId="2" fontId="38" fillId="3" borderId="41" xfId="3" applyNumberFormat="1" applyFont="1" applyFill="1" applyBorder="1" applyAlignment="1">
      <alignment horizontal="center" vertical="center"/>
    </xf>
    <xf numFmtId="2" fontId="38" fillId="3" borderId="40" xfId="3" applyNumberFormat="1" applyFont="1" applyFill="1" applyBorder="1" applyAlignment="1">
      <alignment horizontal="center" vertical="center"/>
    </xf>
    <xf numFmtId="0" fontId="38" fillId="0" borderId="42" xfId="0" applyFont="1" applyBorder="1" applyAlignment="1">
      <alignment vertical="center"/>
    </xf>
    <xf numFmtId="0" fontId="38" fillId="0" borderId="33" xfId="0" applyFont="1" applyFill="1" applyBorder="1" applyAlignment="1">
      <alignment vertical="center"/>
    </xf>
    <xf numFmtId="0" fontId="38" fillId="0" borderId="33" xfId="0" applyFont="1" applyFill="1" applyBorder="1" applyAlignment="1">
      <alignment vertical="center" wrapText="1"/>
    </xf>
    <xf numFmtId="9" fontId="40" fillId="3" borderId="80" xfId="3" applyFont="1" applyFill="1" applyBorder="1" applyAlignment="1">
      <alignment horizontal="center" vertical="center"/>
    </xf>
    <xf numFmtId="1" fontId="38" fillId="0" borderId="53" xfId="3" applyNumberFormat="1" applyFont="1" applyFill="1" applyBorder="1" applyAlignment="1">
      <alignment horizontal="center" vertical="center"/>
    </xf>
    <xf numFmtId="9" fontId="40" fillId="3" borderId="34" xfId="3" applyFont="1" applyFill="1" applyBorder="1" applyAlignment="1">
      <alignment horizontal="center" vertical="center"/>
    </xf>
    <xf numFmtId="2" fontId="38" fillId="3" borderId="61" xfId="3" applyNumberFormat="1" applyFont="1" applyFill="1" applyBorder="1" applyAlignment="1">
      <alignment horizontal="center" vertical="center"/>
    </xf>
    <xf numFmtId="2" fontId="38" fillId="3" borderId="62" xfId="3" applyNumberFormat="1" applyFont="1" applyFill="1" applyBorder="1" applyAlignment="1">
      <alignment horizontal="center" vertical="center"/>
    </xf>
    <xf numFmtId="2" fontId="38" fillId="3" borderId="63" xfId="3" applyNumberFormat="1" applyFont="1" applyFill="1" applyBorder="1" applyAlignment="1">
      <alignment horizontal="center" vertical="center"/>
    </xf>
    <xf numFmtId="2" fontId="38" fillId="3" borderId="33" xfId="3" applyNumberFormat="1" applyFont="1" applyFill="1" applyBorder="1" applyAlignment="1">
      <alignment horizontal="center" vertical="center"/>
    </xf>
    <xf numFmtId="2" fontId="38" fillId="3" borderId="43" xfId="3" applyNumberFormat="1" applyFont="1" applyFill="1" applyBorder="1" applyAlignment="1">
      <alignment horizontal="center" vertical="center"/>
    </xf>
    <xf numFmtId="2" fontId="38" fillId="3" borderId="42" xfId="3" applyNumberFormat="1" applyFont="1" applyFill="1" applyBorder="1" applyAlignment="1">
      <alignment horizontal="center" vertical="center"/>
    </xf>
    <xf numFmtId="0" fontId="38" fillId="0" borderId="35" xfId="0" applyFont="1" applyFill="1" applyBorder="1" applyAlignment="1">
      <alignment vertical="center" wrapText="1"/>
    </xf>
    <xf numFmtId="9" fontId="40" fillId="3" borderId="81" xfId="3" applyFont="1" applyFill="1" applyBorder="1" applyAlignment="1">
      <alignment horizontal="center" vertical="center"/>
    </xf>
    <xf numFmtId="1" fontId="38" fillId="0" borderId="54" xfId="3" applyNumberFormat="1" applyFont="1" applyFill="1" applyBorder="1" applyAlignment="1">
      <alignment horizontal="center" vertical="center"/>
    </xf>
    <xf numFmtId="9" fontId="40" fillId="3" borderId="36" xfId="3" applyFont="1" applyFill="1" applyBorder="1" applyAlignment="1">
      <alignment horizontal="center" vertical="center"/>
    </xf>
    <xf numFmtId="2" fontId="38" fillId="3" borderId="64" xfId="3" applyNumberFormat="1" applyFont="1" applyFill="1" applyBorder="1" applyAlignment="1">
      <alignment horizontal="center" vertical="center"/>
    </xf>
    <xf numFmtId="2" fontId="38" fillId="3" borderId="65" xfId="3" applyNumberFormat="1" applyFont="1" applyFill="1" applyBorder="1" applyAlignment="1">
      <alignment horizontal="center" vertical="center"/>
    </xf>
    <xf numFmtId="2" fontId="38" fillId="3" borderId="66" xfId="3" applyNumberFormat="1" applyFont="1" applyFill="1" applyBorder="1" applyAlignment="1">
      <alignment horizontal="center" vertical="center"/>
    </xf>
    <xf numFmtId="2" fontId="38" fillId="3" borderId="35" xfId="3" applyNumberFormat="1" applyFont="1" applyFill="1" applyBorder="1" applyAlignment="1">
      <alignment horizontal="center" vertical="center"/>
    </xf>
    <xf numFmtId="2" fontId="38" fillId="3" borderId="45" xfId="3" applyNumberFormat="1" applyFont="1" applyFill="1" applyBorder="1" applyAlignment="1">
      <alignment horizontal="center" vertical="center"/>
    </xf>
    <xf numFmtId="2" fontId="38" fillId="3" borderId="44" xfId="3" applyNumberFormat="1" applyFont="1" applyFill="1" applyBorder="1" applyAlignment="1">
      <alignment horizontal="center" vertical="center"/>
    </xf>
    <xf numFmtId="2" fontId="46" fillId="0" borderId="0" xfId="3" applyNumberFormat="1" applyFont="1" applyFill="1" applyBorder="1" applyAlignment="1">
      <alignment horizontal="right" vertical="center"/>
    </xf>
    <xf numFmtId="2" fontId="40" fillId="0" borderId="0" xfId="3" applyNumberFormat="1" applyFont="1" applyFill="1" applyBorder="1" applyAlignment="1">
      <alignment horizontal="right" vertical="center"/>
    </xf>
    <xf numFmtId="2" fontId="40" fillId="0" borderId="0" xfId="0" applyNumberFormat="1" applyFont="1" applyBorder="1" applyAlignment="1">
      <alignment horizontal="right" vertical="center"/>
    </xf>
    <xf numFmtId="0" fontId="42" fillId="0" borderId="69" xfId="1" applyFont="1" applyFill="1" applyBorder="1" applyAlignment="1">
      <alignment horizontal="center" vertical="center" wrapText="1"/>
    </xf>
    <xf numFmtId="0" fontId="39" fillId="0" borderId="51" xfId="1" applyFont="1" applyFill="1" applyBorder="1" applyAlignment="1">
      <alignment horizontal="center" vertical="center" wrapText="1"/>
    </xf>
    <xf numFmtId="0" fontId="39" fillId="0" borderId="56" xfId="1" applyFont="1" applyFill="1" applyBorder="1" applyAlignment="1">
      <alignment horizontal="center" vertical="center" wrapText="1"/>
    </xf>
    <xf numFmtId="0" fontId="39" fillId="0" borderId="57" xfId="1" applyFont="1" applyFill="1" applyBorder="1" applyAlignment="1">
      <alignment horizontal="center" vertical="center" wrapText="1"/>
    </xf>
    <xf numFmtId="0" fontId="39" fillId="0" borderId="48" xfId="1" applyFont="1" applyFill="1" applyBorder="1" applyAlignment="1">
      <alignment horizontal="center" vertical="center" wrapText="1"/>
    </xf>
    <xf numFmtId="0" fontId="39" fillId="0" borderId="70" xfId="1" applyFont="1" applyFill="1" applyBorder="1" applyAlignment="1">
      <alignment horizontal="center" vertical="center" wrapText="1"/>
    </xf>
    <xf numFmtId="0" fontId="39" fillId="0" borderId="71" xfId="1" applyFont="1" applyFill="1" applyBorder="1" applyAlignment="1">
      <alignment horizontal="center" vertical="center" wrapText="1"/>
    </xf>
    <xf numFmtId="0" fontId="39" fillId="0" borderId="50" xfId="1" applyFont="1" applyFill="1" applyBorder="1" applyAlignment="1">
      <alignment horizontal="center" vertical="center" wrapText="1"/>
    </xf>
    <xf numFmtId="2" fontId="40" fillId="6" borderId="60" xfId="3" applyNumberFormat="1" applyFont="1" applyFill="1" applyBorder="1" applyAlignment="1">
      <alignment horizontal="center" vertical="center"/>
    </xf>
    <xf numFmtId="2" fontId="40" fillId="6" borderId="63" xfId="3" applyNumberFormat="1" applyFont="1" applyFill="1" applyBorder="1" applyAlignment="1">
      <alignment horizontal="center" vertical="center"/>
    </xf>
    <xf numFmtId="2" fontId="40" fillId="6" borderId="66" xfId="3" applyNumberFormat="1" applyFont="1" applyFill="1" applyBorder="1" applyAlignment="1">
      <alignment horizontal="center" vertical="center"/>
    </xf>
    <xf numFmtId="0" fontId="40" fillId="2" borderId="7" xfId="0" applyFont="1" applyFill="1" applyBorder="1" applyAlignment="1">
      <alignment vertical="center" wrapText="1"/>
    </xf>
    <xf numFmtId="0" fontId="38" fillId="0" borderId="0" xfId="0" applyFont="1" applyFill="1" applyBorder="1" applyAlignment="1">
      <alignment horizontal="right" vertical="center" wrapText="1"/>
    </xf>
    <xf numFmtId="1" fontId="38" fillId="0" borderId="0" xfId="0" applyNumberFormat="1" applyFont="1" applyFill="1" applyBorder="1" applyAlignment="1">
      <alignment horizontal="center" vertical="center"/>
    </xf>
    <xf numFmtId="9" fontId="40" fillId="0" borderId="0" xfId="3" applyFont="1" applyFill="1" applyBorder="1" applyAlignment="1">
      <alignment horizontal="center" vertical="center"/>
    </xf>
    <xf numFmtId="0" fontId="0" fillId="0" borderId="4" xfId="0" applyBorder="1" applyAlignment="1">
      <alignment vertical="center" wrapText="1"/>
    </xf>
    <xf numFmtId="0" fontId="0" fillId="0" borderId="21" xfId="0" applyBorder="1" applyAlignment="1">
      <alignment vertical="center" wrapText="1"/>
    </xf>
    <xf numFmtId="0" fontId="40" fillId="0" borderId="0" xfId="0" applyFont="1" applyBorder="1" applyAlignment="1">
      <alignment horizontal="center" vertical="center"/>
    </xf>
    <xf numFmtId="0" fontId="39" fillId="0" borderId="33" xfId="0" applyFont="1" applyBorder="1" applyAlignment="1" applyProtection="1">
      <alignment horizontal="center"/>
      <protection locked="0"/>
    </xf>
    <xf numFmtId="0" fontId="38" fillId="0" borderId="0" xfId="0" applyFont="1" applyBorder="1" applyAlignment="1">
      <alignment vertical="center" wrapText="1"/>
    </xf>
    <xf numFmtId="0" fontId="39" fillId="6" borderId="11" xfId="1" applyFont="1" applyFill="1" applyBorder="1" applyAlignment="1">
      <alignment horizontal="center" vertical="center" wrapText="1"/>
    </xf>
    <xf numFmtId="0" fontId="38" fillId="0" borderId="2" xfId="0" applyFont="1" applyFill="1" applyBorder="1" applyAlignment="1">
      <alignment horizontal="center" vertical="center" wrapText="1"/>
    </xf>
    <xf numFmtId="0" fontId="38" fillId="0" borderId="3" xfId="0" applyFont="1" applyFill="1" applyBorder="1" applyAlignment="1">
      <alignment horizontal="center" vertical="center" wrapText="1"/>
    </xf>
    <xf numFmtId="2" fontId="38" fillId="0" borderId="1" xfId="0" applyNumberFormat="1" applyFont="1" applyBorder="1" applyAlignment="1">
      <alignment horizontal="center"/>
    </xf>
    <xf numFmtId="2" fontId="38" fillId="0" borderId="2" xfId="0" applyNumberFormat="1" applyFont="1" applyBorder="1" applyAlignment="1">
      <alignment horizontal="center"/>
    </xf>
    <xf numFmtId="2" fontId="38" fillId="0" borderId="3" xfId="0" applyNumberFormat="1" applyFont="1" applyBorder="1" applyAlignment="1">
      <alignment horizontal="center"/>
    </xf>
    <xf numFmtId="0" fontId="38" fillId="6" borderId="27" xfId="0" applyFont="1" applyFill="1" applyBorder="1" applyAlignment="1">
      <alignment horizontal="center"/>
    </xf>
    <xf numFmtId="166" fontId="38" fillId="0" borderId="0" xfId="0" applyNumberFormat="1" applyFont="1" applyBorder="1" applyAlignment="1">
      <alignment horizontal="center"/>
    </xf>
    <xf numFmtId="166" fontId="38" fillId="0" borderId="5" xfId="0" applyNumberFormat="1" applyFont="1" applyBorder="1" applyAlignment="1">
      <alignment horizontal="center"/>
    </xf>
    <xf numFmtId="0" fontId="38" fillId="6" borderId="39" xfId="0" applyFont="1" applyFill="1" applyBorder="1" applyAlignment="1">
      <alignment horizontal="center"/>
    </xf>
    <xf numFmtId="2" fontId="40" fillId="0" borderId="0" xfId="0" applyNumberFormat="1" applyFont="1" applyBorder="1" applyAlignment="1">
      <alignment horizontal="right"/>
    </xf>
    <xf numFmtId="0" fontId="40" fillId="6" borderId="0" xfId="0" applyFont="1" applyFill="1" applyBorder="1" applyAlignment="1">
      <alignment horizontal="center"/>
    </xf>
    <xf numFmtId="0" fontId="38" fillId="0" borderId="0" xfId="0" applyFont="1" applyBorder="1" applyAlignment="1">
      <alignment horizontal="center" wrapText="1"/>
    </xf>
    <xf numFmtId="14" fontId="38" fillId="0" borderId="0" xfId="0" applyNumberFormat="1" applyFont="1" applyFill="1" applyBorder="1" applyAlignment="1" applyProtection="1">
      <alignment horizontal="center" wrapText="1"/>
      <protection locked="0"/>
    </xf>
    <xf numFmtId="0" fontId="38" fillId="0" borderId="0" xfId="0" applyFont="1" applyBorder="1" applyAlignment="1" applyProtection="1">
      <alignment horizontal="center" wrapText="1"/>
      <protection locked="0"/>
    </xf>
    <xf numFmtId="0" fontId="39" fillId="0" borderId="0" xfId="0" applyFont="1" applyBorder="1" applyAlignment="1" applyProtection="1">
      <alignment horizontal="center" wrapText="1"/>
      <protection locked="0"/>
    </xf>
    <xf numFmtId="0" fontId="39" fillId="0" borderId="0" xfId="0" applyFont="1" applyBorder="1" applyAlignment="1" applyProtection="1">
      <alignment horizontal="center"/>
      <protection locked="0"/>
    </xf>
    <xf numFmtId="0" fontId="47" fillId="0" borderId="0" xfId="0" applyFont="1" applyBorder="1" applyAlignment="1">
      <alignment vertical="center"/>
    </xf>
    <xf numFmtId="166" fontId="38" fillId="0" borderId="75" xfId="0" applyNumberFormat="1" applyFont="1" applyBorder="1" applyAlignment="1">
      <alignment horizontal="center"/>
    </xf>
    <xf numFmtId="166" fontId="38" fillId="0" borderId="84" xfId="0" applyNumberFormat="1" applyFont="1" applyBorder="1" applyAlignment="1">
      <alignment horizontal="center"/>
    </xf>
    <xf numFmtId="0" fontId="40" fillId="0" borderId="82" xfId="0" applyFont="1" applyFill="1" applyBorder="1" applyAlignment="1">
      <alignment horizontal="center" vertical="center" wrapText="1"/>
    </xf>
    <xf numFmtId="0" fontId="40" fillId="0" borderId="83" xfId="0" applyFont="1" applyFill="1" applyBorder="1" applyAlignment="1">
      <alignment horizontal="center" vertical="center" wrapText="1"/>
    </xf>
    <xf numFmtId="166" fontId="38" fillId="0" borderId="16" xfId="0" applyNumberFormat="1" applyFont="1" applyBorder="1" applyAlignment="1">
      <alignment horizontal="center"/>
    </xf>
    <xf numFmtId="166" fontId="38" fillId="0" borderId="21" xfId="0" applyNumberFormat="1" applyFont="1" applyBorder="1" applyAlignment="1">
      <alignment horizontal="center"/>
    </xf>
    <xf numFmtId="0" fontId="38" fillId="0" borderId="85" xfId="0" applyFont="1" applyFill="1" applyBorder="1" applyAlignment="1">
      <alignment horizontal="center" vertical="center" wrapText="1"/>
    </xf>
    <xf numFmtId="0" fontId="38" fillId="0" borderId="86" xfId="0" applyFont="1" applyFill="1" applyBorder="1" applyAlignment="1">
      <alignment horizontal="center" vertical="center" wrapText="1"/>
    </xf>
    <xf numFmtId="0" fontId="39" fillId="0" borderId="78" xfId="1" applyFont="1" applyFill="1" applyBorder="1" applyAlignment="1">
      <alignment horizontal="center" vertical="center" wrapText="1"/>
    </xf>
    <xf numFmtId="0" fontId="39" fillId="0" borderId="67" xfId="1" applyFont="1" applyFill="1" applyBorder="1" applyAlignment="1">
      <alignment horizontal="center" vertical="center" wrapText="1"/>
    </xf>
    <xf numFmtId="0" fontId="39" fillId="0" borderId="68" xfId="1" applyFont="1" applyFill="1" applyBorder="1" applyAlignment="1">
      <alignment horizontal="center" vertical="center" wrapText="1"/>
    </xf>
    <xf numFmtId="0" fontId="38" fillId="0" borderId="75" xfId="0" applyFont="1" applyFill="1" applyBorder="1" applyAlignment="1">
      <alignment vertical="center"/>
    </xf>
    <xf numFmtId="2" fontId="38" fillId="6" borderId="58" xfId="3" applyNumberFormat="1" applyFont="1" applyFill="1" applyBorder="1" applyAlignment="1">
      <alignment horizontal="center" vertical="center"/>
    </xf>
    <xf numFmtId="2" fontId="38" fillId="6" borderId="59" xfId="3" applyNumberFormat="1" applyFont="1" applyFill="1" applyBorder="1" applyAlignment="1">
      <alignment horizontal="center" vertical="center"/>
    </xf>
    <xf numFmtId="2" fontId="38" fillId="6" borderId="61" xfId="3" applyNumberFormat="1" applyFont="1" applyFill="1" applyBorder="1" applyAlignment="1">
      <alignment horizontal="center" vertical="center"/>
    </xf>
    <xf numFmtId="2" fontId="38" fillId="6" borderId="62" xfId="3" applyNumberFormat="1" applyFont="1" applyFill="1" applyBorder="1" applyAlignment="1">
      <alignment horizontal="center" vertical="center"/>
    </xf>
    <xf numFmtId="2" fontId="38" fillId="6" borderId="77" xfId="3" applyNumberFormat="1" applyFont="1" applyFill="1" applyBorder="1" applyAlignment="1">
      <alignment horizontal="center" vertical="center"/>
    </xf>
    <xf numFmtId="2" fontId="38" fillId="6" borderId="65" xfId="3" applyNumberFormat="1" applyFont="1" applyFill="1" applyBorder="1" applyAlignment="1">
      <alignment horizontal="center" vertical="center"/>
    </xf>
    <xf numFmtId="0" fontId="44" fillId="0" borderId="13" xfId="0" applyFont="1" applyBorder="1" applyAlignment="1">
      <alignment horizontal="center" vertical="center"/>
    </xf>
    <xf numFmtId="0" fontId="48" fillId="0" borderId="2" xfId="0" applyFont="1" applyBorder="1" applyAlignment="1">
      <alignment horizontal="center" vertical="center"/>
    </xf>
    <xf numFmtId="0" fontId="49" fillId="0" borderId="72" xfId="0" applyFont="1" applyBorder="1" applyAlignment="1">
      <alignment vertical="center"/>
    </xf>
    <xf numFmtId="0" fontId="49" fillId="0" borderId="13" xfId="0" applyFont="1" applyBorder="1" applyAlignment="1">
      <alignment vertical="center"/>
    </xf>
    <xf numFmtId="0" fontId="49" fillId="0" borderId="13" xfId="0" applyFont="1" applyBorder="1" applyAlignment="1">
      <alignment horizontal="center" vertical="center"/>
    </xf>
    <xf numFmtId="0" fontId="39" fillId="0" borderId="33" xfId="0" applyFont="1" applyFill="1" applyBorder="1" applyAlignment="1">
      <alignment vertical="center"/>
    </xf>
    <xf numFmtId="0" fontId="39" fillId="0" borderId="33" xfId="0" applyFont="1" applyFill="1" applyBorder="1" applyAlignment="1">
      <alignment vertical="center" wrapText="1"/>
    </xf>
    <xf numFmtId="2" fontId="38" fillId="0" borderId="4" xfId="0" applyNumberFormat="1" applyFont="1" applyBorder="1" applyAlignment="1">
      <alignment horizontal="center" vertical="center"/>
    </xf>
    <xf numFmtId="0" fontId="50" fillId="0" borderId="33" xfId="0" applyFont="1" applyFill="1" applyBorder="1" applyAlignment="1">
      <alignment vertical="center"/>
    </xf>
    <xf numFmtId="0" fontId="50" fillId="0" borderId="33" xfId="0" applyFont="1" applyFill="1" applyBorder="1" applyAlignment="1">
      <alignment vertical="center" wrapText="1"/>
    </xf>
    <xf numFmtId="1" fontId="38" fillId="0" borderId="30" xfId="0" applyNumberFormat="1" applyFont="1" applyFill="1" applyBorder="1" applyAlignment="1">
      <alignment horizontal="center" vertical="center"/>
    </xf>
    <xf numFmtId="1" fontId="38" fillId="0" borderId="33" xfId="0" applyNumberFormat="1" applyFont="1" applyFill="1" applyBorder="1" applyAlignment="1">
      <alignment horizontal="center" vertical="center"/>
    </xf>
    <xf numFmtId="1" fontId="38" fillId="0" borderId="35" xfId="0" applyNumberFormat="1" applyFont="1" applyFill="1" applyBorder="1" applyAlignment="1">
      <alignment horizontal="center" vertical="center"/>
    </xf>
    <xf numFmtId="0" fontId="39" fillId="0" borderId="89" xfId="1" applyFont="1" applyFill="1" applyBorder="1" applyAlignment="1">
      <alignment horizontal="center" vertical="center" wrapText="1"/>
    </xf>
    <xf numFmtId="9" fontId="40" fillId="3" borderId="90" xfId="3" applyFont="1" applyFill="1" applyBorder="1" applyAlignment="1">
      <alignment horizontal="center" vertical="center"/>
    </xf>
    <xf numFmtId="9" fontId="40" fillId="3" borderId="91" xfId="3" applyFont="1" applyFill="1" applyBorder="1" applyAlignment="1">
      <alignment horizontal="center" vertical="center"/>
    </xf>
    <xf numFmtId="9" fontId="40" fillId="3" borderId="92" xfId="3" applyFont="1" applyFill="1" applyBorder="1" applyAlignment="1">
      <alignment horizontal="center" vertical="center"/>
    </xf>
    <xf numFmtId="0" fontId="43" fillId="2" borderId="7" xfId="0" applyFont="1" applyFill="1" applyBorder="1" applyAlignment="1">
      <alignment vertical="center" wrapText="1"/>
    </xf>
    <xf numFmtId="10" fontId="43" fillId="2" borderId="78" xfId="3" applyNumberFormat="1" applyFont="1" applyFill="1" applyBorder="1" applyAlignment="1">
      <alignment horizontal="center" vertical="center"/>
    </xf>
    <xf numFmtId="10" fontId="43" fillId="2" borderId="89" xfId="3" applyNumberFormat="1" applyFont="1" applyFill="1" applyBorder="1" applyAlignment="1">
      <alignment horizontal="center" vertical="center"/>
    </xf>
    <xf numFmtId="1" fontId="43" fillId="0" borderId="7" xfId="0" applyNumberFormat="1" applyFont="1" applyFill="1" applyBorder="1" applyAlignment="1">
      <alignment horizontal="center" vertical="center"/>
    </xf>
    <xf numFmtId="1" fontId="43" fillId="0" borderId="55" xfId="0" applyNumberFormat="1" applyFont="1" applyFill="1" applyBorder="1" applyAlignment="1">
      <alignment horizontal="center" vertical="center"/>
    </xf>
    <xf numFmtId="10" fontId="43" fillId="2" borderId="8" xfId="3" applyNumberFormat="1" applyFont="1" applyFill="1" applyBorder="1" applyAlignment="1">
      <alignment horizontal="center" vertical="center"/>
    </xf>
    <xf numFmtId="2" fontId="43" fillId="2" borderId="76" xfId="3" applyNumberFormat="1" applyFont="1" applyFill="1" applyBorder="1" applyAlignment="1">
      <alignment horizontal="center" vertical="center"/>
    </xf>
    <xf numFmtId="2" fontId="43" fillId="6" borderId="68" xfId="3" applyNumberFormat="1" applyFont="1" applyFill="1" applyBorder="1" applyAlignment="1">
      <alignment horizontal="center" vertical="center"/>
    </xf>
    <xf numFmtId="2" fontId="43" fillId="2" borderId="67" xfId="3" applyNumberFormat="1" applyFont="1" applyFill="1" applyBorder="1" applyAlignment="1">
      <alignment horizontal="center" vertical="center"/>
    </xf>
    <xf numFmtId="2" fontId="43" fillId="2" borderId="68" xfId="3" applyNumberFormat="1" applyFont="1" applyFill="1" applyBorder="1" applyAlignment="1">
      <alignment horizontal="center" vertical="center"/>
    </xf>
    <xf numFmtId="2" fontId="43" fillId="2" borderId="69" xfId="3" applyNumberFormat="1" applyFont="1" applyFill="1" applyBorder="1" applyAlignment="1">
      <alignment horizontal="center" vertical="center"/>
    </xf>
    <xf numFmtId="2" fontId="43" fillId="0" borderId="6" xfId="0" applyNumberFormat="1" applyFont="1" applyBorder="1" applyAlignment="1">
      <alignment horizontal="center" vertical="center"/>
    </xf>
    <xf numFmtId="2" fontId="43" fillId="0" borderId="7" xfId="0" applyNumberFormat="1" applyFont="1" applyBorder="1" applyAlignment="1">
      <alignment horizontal="center" vertical="center"/>
    </xf>
    <xf numFmtId="2" fontId="43" fillId="0" borderId="8" xfId="0" applyNumberFormat="1" applyFont="1" applyBorder="1" applyAlignment="1">
      <alignment horizontal="center" vertical="center"/>
    </xf>
    <xf numFmtId="1" fontId="39" fillId="0" borderId="53" xfId="3" applyNumberFormat="1" applyFont="1" applyFill="1" applyBorder="1" applyAlignment="1">
      <alignment horizontal="center" vertical="center"/>
    </xf>
    <xf numFmtId="9" fontId="42" fillId="3" borderId="34" xfId="3" applyFont="1" applyFill="1" applyBorder="1" applyAlignment="1">
      <alignment horizontal="center" vertical="center"/>
    </xf>
    <xf numFmtId="2" fontId="51" fillId="6" borderId="69" xfId="3" applyNumberFormat="1" applyFont="1" applyFill="1" applyBorder="1" applyAlignment="1">
      <alignment horizontal="center" vertical="center"/>
    </xf>
    <xf numFmtId="2" fontId="43" fillId="0" borderId="87" xfId="0" applyNumberFormat="1" applyFont="1" applyBorder="1" applyAlignment="1">
      <alignment horizontal="center" vertical="center"/>
    </xf>
    <xf numFmtId="2" fontId="43" fillId="0" borderId="10" xfId="0" applyNumberFormat="1" applyFont="1" applyBorder="1" applyAlignment="1">
      <alignment horizontal="center" vertical="center"/>
    </xf>
    <xf numFmtId="2" fontId="43" fillId="0" borderId="88" xfId="0" applyNumberFormat="1" applyFont="1" applyBorder="1" applyAlignment="1">
      <alignment horizontal="center" vertical="center"/>
    </xf>
    <xf numFmtId="0" fontId="11" fillId="0" borderId="0" xfId="1" applyFont="1" applyFill="1" applyBorder="1" applyAlignment="1">
      <alignment horizontal="center" vertical="center" wrapText="1"/>
    </xf>
    <xf numFmtId="0" fontId="24" fillId="0" borderId="0" xfId="2" applyFont="1" applyFill="1" applyBorder="1" applyAlignment="1">
      <alignment horizontal="left" vertical="center"/>
    </xf>
    <xf numFmtId="0" fontId="24" fillId="0" borderId="0" xfId="2" applyFont="1" applyFill="1" applyBorder="1" applyAlignment="1">
      <alignment vertical="center"/>
    </xf>
    <xf numFmtId="0" fontId="13" fillId="0" borderId="25" xfId="1" applyFont="1" applyFill="1" applyBorder="1" applyAlignment="1">
      <alignment horizontal="left" vertical="center" wrapText="1"/>
    </xf>
    <xf numFmtId="0" fontId="13" fillId="0" borderId="14" xfId="1" applyFont="1" applyFill="1" applyBorder="1" applyAlignment="1">
      <alignment horizontal="center" vertical="center" wrapText="1"/>
    </xf>
    <xf numFmtId="0" fontId="13" fillId="0" borderId="12" xfId="1" applyFont="1" applyFill="1" applyBorder="1" applyAlignment="1">
      <alignment horizontal="center" vertical="center" wrapText="1"/>
    </xf>
    <xf numFmtId="0" fontId="20" fillId="0" borderId="17" xfId="1" applyFont="1" applyFill="1" applyBorder="1" applyAlignment="1">
      <alignment horizontal="center" vertical="center"/>
    </xf>
    <xf numFmtId="0" fontId="20" fillId="0" borderId="18" xfId="1" applyFont="1" applyFill="1" applyBorder="1" applyAlignment="1">
      <alignment horizontal="center" vertical="center"/>
    </xf>
    <xf numFmtId="0" fontId="13" fillId="0" borderId="14" xfId="1" applyFont="1" applyFill="1" applyBorder="1" applyAlignment="1">
      <alignment horizontal="center" vertical="center"/>
    </xf>
    <xf numFmtId="0" fontId="13" fillId="0" borderId="12" xfId="1" applyFont="1" applyFill="1" applyBorder="1" applyAlignment="1">
      <alignment horizontal="center" vertical="center"/>
    </xf>
    <xf numFmtId="0" fontId="13" fillId="0" borderId="0" xfId="1" applyFont="1" applyFill="1" applyBorder="1" applyAlignment="1">
      <alignment horizontal="center" vertical="center" wrapText="1"/>
    </xf>
    <xf numFmtId="0" fontId="20" fillId="0" borderId="16" xfId="1" applyFont="1" applyFill="1" applyBorder="1" applyAlignment="1">
      <alignment horizontal="center" vertical="center"/>
    </xf>
    <xf numFmtId="0" fontId="12" fillId="0" borderId="17" xfId="1" applyFont="1" applyFill="1" applyBorder="1" applyAlignment="1">
      <alignment horizontal="center" vertical="center"/>
    </xf>
    <xf numFmtId="0" fontId="12" fillId="0" borderId="14" xfId="1" applyFont="1" applyFill="1" applyBorder="1" applyAlignment="1">
      <alignment horizontal="center" vertical="center"/>
    </xf>
    <xf numFmtId="0" fontId="12" fillId="0" borderId="20" xfId="1" applyFont="1" applyFill="1" applyBorder="1" applyAlignment="1">
      <alignment horizontal="center" vertical="center"/>
    </xf>
    <xf numFmtId="0" fontId="12" fillId="0" borderId="15" xfId="1" applyFont="1" applyFill="1" applyBorder="1" applyAlignment="1">
      <alignment horizontal="center" vertical="center"/>
    </xf>
    <xf numFmtId="0" fontId="12" fillId="0" borderId="13" xfId="1" applyFont="1" applyFill="1" applyBorder="1" applyAlignment="1">
      <alignment horizontal="center" vertical="center"/>
    </xf>
    <xf numFmtId="0" fontId="12" fillId="0" borderId="17" xfId="1" applyFont="1" applyFill="1" applyBorder="1" applyAlignment="1">
      <alignment horizontal="left" vertical="center" wrapText="1" indent="1"/>
    </xf>
    <xf numFmtId="0" fontId="12" fillId="0" borderId="14" xfId="1" applyFont="1" applyFill="1" applyBorder="1" applyAlignment="1">
      <alignment horizontal="left" vertical="center" wrapText="1" indent="1"/>
    </xf>
    <xf numFmtId="0" fontId="12" fillId="0" borderId="20" xfId="1" applyFont="1" applyFill="1" applyBorder="1" applyAlignment="1">
      <alignment horizontal="left" vertical="center" wrapText="1" indent="1"/>
    </xf>
    <xf numFmtId="0" fontId="12" fillId="0" borderId="18" xfId="1" applyFont="1" applyFill="1" applyBorder="1" applyAlignment="1">
      <alignment horizontal="left" vertical="center" wrapText="1" indent="1"/>
    </xf>
    <xf numFmtId="0" fontId="12" fillId="0" borderId="12" xfId="1" applyFont="1" applyFill="1" applyBorder="1" applyAlignment="1">
      <alignment horizontal="left" vertical="center" wrapText="1" indent="1"/>
    </xf>
    <xf numFmtId="0" fontId="12" fillId="0" borderId="22" xfId="1" applyFont="1" applyFill="1" applyBorder="1" applyAlignment="1">
      <alignment horizontal="left" vertical="center" wrapText="1" indent="1"/>
    </xf>
    <xf numFmtId="0" fontId="11" fillId="0" borderId="15" xfId="1" applyFont="1" applyFill="1" applyBorder="1" applyAlignment="1">
      <alignment horizontal="center" vertical="center" wrapText="1"/>
    </xf>
    <xf numFmtId="0" fontId="11" fillId="0" borderId="13" xfId="1" applyFont="1" applyFill="1" applyBorder="1" applyAlignment="1">
      <alignment horizontal="center" vertical="center" wrapText="1"/>
    </xf>
    <xf numFmtId="0" fontId="11" fillId="0" borderId="26" xfId="1" applyFont="1" applyFill="1" applyBorder="1" applyAlignment="1">
      <alignment horizontal="center" vertical="center" wrapText="1"/>
    </xf>
    <xf numFmtId="0" fontId="43" fillId="0" borderId="23" xfId="0" applyFont="1" applyBorder="1" applyAlignment="1">
      <alignment horizontal="center" vertical="center"/>
    </xf>
    <xf numFmtId="0" fontId="43" fillId="0" borderId="14" xfId="0" applyFont="1" applyBorder="1" applyAlignment="1">
      <alignment horizontal="center" vertical="center"/>
    </xf>
    <xf numFmtId="0" fontId="43" fillId="0" borderId="24" xfId="0" applyFont="1" applyBorder="1" applyAlignment="1">
      <alignment horizontal="center" vertical="center"/>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9" xfId="0" applyFont="1" applyBorder="1" applyAlignment="1">
      <alignment horizontal="center" vertical="center" wrapText="1"/>
    </xf>
    <xf numFmtId="0" fontId="0" fillId="0" borderId="10" xfId="0" applyBorder="1" applyAlignment="1">
      <alignment horizontal="center" vertical="center"/>
    </xf>
    <xf numFmtId="0" fontId="38" fillId="0" borderId="87" xfId="0" applyFont="1" applyBorder="1" applyAlignment="1">
      <alignment horizontal="center" vertical="center" wrapText="1"/>
    </xf>
    <xf numFmtId="0" fontId="0" fillId="0" borderId="10" xfId="0" applyBorder="1" applyAlignment="1">
      <alignment horizontal="center" vertical="center" wrapText="1"/>
    </xf>
    <xf numFmtId="0" fontId="0" fillId="0" borderId="88" xfId="0" applyBorder="1" applyAlignment="1">
      <alignment horizontal="center" vertical="center" wrapText="1"/>
    </xf>
    <xf numFmtId="0" fontId="38" fillId="0" borderId="86"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cellXfs>
  <cellStyles count="4">
    <cellStyle name="Hipervínculo" xfId="2" builtinId="8"/>
    <cellStyle name="Normal" xfId="0" builtinId="0"/>
    <cellStyle name="Normal 2" xfId="1"/>
    <cellStyle name="Porcentaje" xfId="3" builtinId="5"/>
  </cellStyles>
  <dxfs count="3">
    <dxf>
      <numFmt numFmtId="0" formatCode="General"/>
    </dxf>
    <dxf>
      <numFmt numFmtId="0" formatCode="General"/>
    </dxf>
    <dxf>
      <numFmt numFmtId="0" formatCode="General"/>
    </dxf>
  </dxfs>
  <tableStyles count="0" defaultTableStyle="TableStyleMedium2" defaultPivotStyle="PivotStyleLight16"/>
  <colors>
    <mruColors>
      <color rgb="FFFF6600"/>
      <color rgb="FFC66211"/>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gl-ES" sz="1600"/>
              <a:t>Porcentaxe</a:t>
            </a:r>
            <a:r>
              <a:rPr lang="gl-ES" sz="1600" baseline="0"/>
              <a:t> </a:t>
            </a:r>
            <a:r>
              <a:rPr lang="gl-ES" sz="1600"/>
              <a:t>Participación</a:t>
            </a:r>
            <a:r>
              <a:rPr lang="gl-ES" sz="1600" baseline="0"/>
              <a:t> </a:t>
            </a:r>
            <a:endParaRPr lang="gl-ES"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gl-ES"/>
        </a:p>
      </c:txPr>
    </c:title>
    <c:autoTitleDeleted val="0"/>
    <c:plotArea>
      <c:layout>
        <c:manualLayout>
          <c:layoutTarget val="inner"/>
          <c:xMode val="edge"/>
          <c:yMode val="edge"/>
          <c:x val="5.8445294568621388E-2"/>
          <c:y val="0.18348388743073782"/>
          <c:w val="0.6795965983343718"/>
          <c:h val="0.50896519226238268"/>
        </c:manualLayout>
      </c:layout>
      <c:barChart>
        <c:barDir val="col"/>
        <c:grouping val="clustered"/>
        <c:varyColors val="0"/>
        <c:ser>
          <c:idx val="0"/>
          <c:order val="0"/>
          <c:tx>
            <c:v>Participación diaria</c:v>
          </c:tx>
          <c:spPr>
            <a:solidFill>
              <a:schemeClr val="accent1"/>
            </a:solidFill>
            <a:ln>
              <a:noFill/>
            </a:ln>
            <a:effectLst/>
          </c:spPr>
          <c:invertIfNegative val="0"/>
          <c:val>
            <c:numRef>
              <c:f>Brutos!$C$242:$C$273</c:f>
              <c:numCache>
                <c:formatCode>General</c:formatCode>
                <c:ptCount val="32"/>
                <c:pt idx="0">
                  <c:v>56</c:v>
                </c:pt>
                <c:pt idx="1">
                  <c:v>9</c:v>
                </c:pt>
                <c:pt idx="2">
                  <c:v>8</c:v>
                </c:pt>
                <c:pt idx="3">
                  <c:v>2</c:v>
                </c:pt>
                <c:pt idx="4">
                  <c:v>3</c:v>
                </c:pt>
                <c:pt idx="5">
                  <c:v>2</c:v>
                </c:pt>
                <c:pt idx="6">
                  <c:v>0</c:v>
                </c:pt>
                <c:pt idx="7">
                  <c:v>1</c:v>
                </c:pt>
                <c:pt idx="8">
                  <c:v>1</c:v>
                </c:pt>
                <c:pt idx="9">
                  <c:v>3</c:v>
                </c:pt>
                <c:pt idx="10">
                  <c:v>0</c:v>
                </c:pt>
                <c:pt idx="11">
                  <c:v>2</c:v>
                </c:pt>
                <c:pt idx="12">
                  <c:v>2</c:v>
                </c:pt>
                <c:pt idx="13">
                  <c:v>0</c:v>
                </c:pt>
                <c:pt idx="14">
                  <c:v>0</c:v>
                </c:pt>
                <c:pt idx="15">
                  <c:v>1</c:v>
                </c:pt>
                <c:pt idx="16">
                  <c:v>0</c:v>
                </c:pt>
                <c:pt idx="17">
                  <c:v>0</c:v>
                </c:pt>
                <c:pt idx="18">
                  <c:v>37</c:v>
                </c:pt>
                <c:pt idx="19">
                  <c:v>10</c:v>
                </c:pt>
                <c:pt idx="20">
                  <c:v>2</c:v>
                </c:pt>
                <c:pt idx="21">
                  <c:v>2</c:v>
                </c:pt>
                <c:pt idx="22">
                  <c:v>2</c:v>
                </c:pt>
                <c:pt idx="23">
                  <c:v>0</c:v>
                </c:pt>
                <c:pt idx="24">
                  <c:v>1</c:v>
                </c:pt>
                <c:pt idx="25">
                  <c:v>1</c:v>
                </c:pt>
                <c:pt idx="26">
                  <c:v>0</c:v>
                </c:pt>
                <c:pt idx="27">
                  <c:v>20</c:v>
                </c:pt>
                <c:pt idx="28">
                  <c:v>5</c:v>
                </c:pt>
                <c:pt idx="29">
                  <c:v>1</c:v>
                </c:pt>
                <c:pt idx="30">
                  <c:v>0</c:v>
                </c:pt>
                <c:pt idx="31">
                  <c:v>2</c:v>
                </c:pt>
              </c:numCache>
            </c:numRef>
          </c:val>
          <c:extLst>
            <c:ext xmlns:c15="http://schemas.microsoft.com/office/drawing/2012/chart" uri="{02D57815-91ED-43cb-92C2-25804820EDAC}">
              <c15:filteredCategoryTitle>
                <c15:cat>
                  <c:numRef>
                    <c:extLst>
                      <c:ext uri="{02D57815-91ED-43cb-92C2-25804820EDAC}">
                        <c15:formulaRef>
                          <c15:sqref>Brutos!$B$242:$B$273</c15:sqref>
                        </c15:formulaRef>
                      </c:ext>
                    </c:extLst>
                    <c:numCache>
                      <c:formatCode>[$-C0A]d\-mmm;@</c:formatCode>
                      <c:ptCount val="32"/>
                      <c:pt idx="0">
                        <c:v>43538</c:v>
                      </c:pt>
                      <c:pt idx="1">
                        <c:v>43539</c:v>
                      </c:pt>
                      <c:pt idx="2">
                        <c:v>43540</c:v>
                      </c:pt>
                      <c:pt idx="3">
                        <c:v>43541</c:v>
                      </c:pt>
                      <c:pt idx="4">
                        <c:v>43542</c:v>
                      </c:pt>
                      <c:pt idx="5">
                        <c:v>43543</c:v>
                      </c:pt>
                      <c:pt idx="6">
                        <c:v>43544</c:v>
                      </c:pt>
                      <c:pt idx="7">
                        <c:v>43545</c:v>
                      </c:pt>
                      <c:pt idx="8">
                        <c:v>43546</c:v>
                      </c:pt>
                      <c:pt idx="9">
                        <c:v>43547</c:v>
                      </c:pt>
                      <c:pt idx="10">
                        <c:v>43548</c:v>
                      </c:pt>
                      <c:pt idx="11">
                        <c:v>43549</c:v>
                      </c:pt>
                      <c:pt idx="12">
                        <c:v>43550</c:v>
                      </c:pt>
                      <c:pt idx="13">
                        <c:v>43551</c:v>
                      </c:pt>
                      <c:pt idx="14">
                        <c:v>43552</c:v>
                      </c:pt>
                      <c:pt idx="15">
                        <c:v>43553</c:v>
                      </c:pt>
                      <c:pt idx="16">
                        <c:v>43554</c:v>
                      </c:pt>
                      <c:pt idx="17">
                        <c:v>43555</c:v>
                      </c:pt>
                      <c:pt idx="18">
                        <c:v>43556</c:v>
                      </c:pt>
                      <c:pt idx="19">
                        <c:v>43557</c:v>
                      </c:pt>
                      <c:pt idx="20">
                        <c:v>43558</c:v>
                      </c:pt>
                      <c:pt idx="21">
                        <c:v>43559</c:v>
                      </c:pt>
                      <c:pt idx="22">
                        <c:v>43560</c:v>
                      </c:pt>
                      <c:pt idx="23">
                        <c:v>43561</c:v>
                      </c:pt>
                      <c:pt idx="24">
                        <c:v>43562</c:v>
                      </c:pt>
                      <c:pt idx="25">
                        <c:v>43563</c:v>
                      </c:pt>
                      <c:pt idx="26">
                        <c:v>43564</c:v>
                      </c:pt>
                      <c:pt idx="27">
                        <c:v>43565</c:v>
                      </c:pt>
                      <c:pt idx="28">
                        <c:v>43566</c:v>
                      </c:pt>
                      <c:pt idx="29">
                        <c:v>43567</c:v>
                      </c:pt>
                      <c:pt idx="30">
                        <c:v>43568</c:v>
                      </c:pt>
                      <c:pt idx="31">
                        <c:v>43569</c:v>
                      </c:pt>
                    </c:numCache>
                  </c:numRef>
                </c15:cat>
              </c15:filteredCategoryTitle>
            </c:ext>
            <c:ext xmlns:c16="http://schemas.microsoft.com/office/drawing/2014/chart" uri="{C3380CC4-5D6E-409C-BE32-E72D297353CC}">
              <c16:uniqueId val="{00000000-A3DA-4271-B1CA-4C6222AC4F1E}"/>
            </c:ext>
          </c:extLst>
        </c:ser>
        <c:dLbls>
          <c:showLegendKey val="0"/>
          <c:showVal val="0"/>
          <c:showCatName val="0"/>
          <c:showSerName val="0"/>
          <c:showPercent val="0"/>
          <c:showBubbleSize val="0"/>
        </c:dLbls>
        <c:gapWidth val="150"/>
        <c:axId val="344289512"/>
        <c:axId val="344300488"/>
      </c:barChart>
      <c:lineChart>
        <c:grouping val="standard"/>
        <c:varyColors val="0"/>
        <c:ser>
          <c:idx val="2"/>
          <c:order val="1"/>
          <c:tx>
            <c:v>Participación acumulada</c:v>
          </c:tx>
          <c:spPr>
            <a:ln w="28575" cap="rnd">
              <a:solidFill>
                <a:schemeClr val="accent3"/>
              </a:solidFill>
              <a:round/>
            </a:ln>
            <a:effectLst/>
          </c:spPr>
          <c:marker>
            <c:symbol val="none"/>
          </c:marker>
          <c:val>
            <c:numRef>
              <c:f>Brutos!$E$242:$E$273</c:f>
              <c:numCache>
                <c:formatCode>0.00%</c:formatCode>
                <c:ptCount val="32"/>
                <c:pt idx="0">
                  <c:v>0.15512465373961218</c:v>
                </c:pt>
                <c:pt idx="1">
                  <c:v>0.18005540166204986</c:v>
                </c:pt>
                <c:pt idx="2">
                  <c:v>0.20221606648199447</c:v>
                </c:pt>
                <c:pt idx="3">
                  <c:v>0.2077562326869806</c:v>
                </c:pt>
                <c:pt idx="4">
                  <c:v>0.21606648199445982</c:v>
                </c:pt>
                <c:pt idx="5">
                  <c:v>0.22160664819944598</c:v>
                </c:pt>
                <c:pt idx="6">
                  <c:v>0.22160664819944598</c:v>
                </c:pt>
                <c:pt idx="7">
                  <c:v>0.22437673130193905</c:v>
                </c:pt>
                <c:pt idx="8">
                  <c:v>0.22714681440443213</c:v>
                </c:pt>
                <c:pt idx="9">
                  <c:v>0.23545706371191136</c:v>
                </c:pt>
                <c:pt idx="10">
                  <c:v>0.23545706371191136</c:v>
                </c:pt>
                <c:pt idx="11">
                  <c:v>0.24099722991689751</c:v>
                </c:pt>
                <c:pt idx="12">
                  <c:v>0.24653739612188366</c:v>
                </c:pt>
                <c:pt idx="13">
                  <c:v>0.24653739612188366</c:v>
                </c:pt>
                <c:pt idx="14">
                  <c:v>0.24653739612188366</c:v>
                </c:pt>
                <c:pt idx="15">
                  <c:v>0.24930747922437674</c:v>
                </c:pt>
                <c:pt idx="16">
                  <c:v>0.24930747922437674</c:v>
                </c:pt>
                <c:pt idx="17">
                  <c:v>0.24930747922437674</c:v>
                </c:pt>
                <c:pt idx="18">
                  <c:v>0.35180055401662053</c:v>
                </c:pt>
                <c:pt idx="19">
                  <c:v>0.37950138504155123</c:v>
                </c:pt>
                <c:pt idx="20">
                  <c:v>0.38504155124653738</c:v>
                </c:pt>
                <c:pt idx="21">
                  <c:v>0.39058171745152354</c:v>
                </c:pt>
                <c:pt idx="22">
                  <c:v>0.39612188365650969</c:v>
                </c:pt>
                <c:pt idx="23">
                  <c:v>0.39612188365650969</c:v>
                </c:pt>
                <c:pt idx="24">
                  <c:v>0.39889196675900279</c:v>
                </c:pt>
                <c:pt idx="25">
                  <c:v>0.40166204986149584</c:v>
                </c:pt>
                <c:pt idx="26">
                  <c:v>0.40166204986149584</c:v>
                </c:pt>
                <c:pt idx="27">
                  <c:v>0.45706371191135736</c:v>
                </c:pt>
                <c:pt idx="28">
                  <c:v>0.47091412742382271</c:v>
                </c:pt>
                <c:pt idx="29">
                  <c:v>0.47368421052631576</c:v>
                </c:pt>
                <c:pt idx="30">
                  <c:v>0.47368421052631576</c:v>
                </c:pt>
                <c:pt idx="31">
                  <c:v>0.47922437673130192</c:v>
                </c:pt>
              </c:numCache>
            </c:numRef>
          </c:val>
          <c:smooth val="0"/>
          <c:extLst>
            <c:ext xmlns:c15="http://schemas.microsoft.com/office/drawing/2012/chart" uri="{02D57815-91ED-43cb-92C2-25804820EDAC}">
              <c15:filteredCategoryTitle>
                <c15:cat>
                  <c:numRef>
                    <c:extLst>
                      <c:ext uri="{02D57815-91ED-43cb-92C2-25804820EDAC}">
                        <c15:formulaRef>
                          <c15:sqref>Brutos!$B$242:$B$273</c15:sqref>
                        </c15:formulaRef>
                      </c:ext>
                    </c:extLst>
                    <c:numCache>
                      <c:formatCode>[$-C0A]d\-mmm;@</c:formatCode>
                      <c:ptCount val="32"/>
                      <c:pt idx="0">
                        <c:v>43538</c:v>
                      </c:pt>
                      <c:pt idx="1">
                        <c:v>43539</c:v>
                      </c:pt>
                      <c:pt idx="2">
                        <c:v>43540</c:v>
                      </c:pt>
                      <c:pt idx="3">
                        <c:v>43541</c:v>
                      </c:pt>
                      <c:pt idx="4">
                        <c:v>43542</c:v>
                      </c:pt>
                      <c:pt idx="5">
                        <c:v>43543</c:v>
                      </c:pt>
                      <c:pt idx="6">
                        <c:v>43544</c:v>
                      </c:pt>
                      <c:pt idx="7">
                        <c:v>43545</c:v>
                      </c:pt>
                      <c:pt idx="8">
                        <c:v>43546</c:v>
                      </c:pt>
                      <c:pt idx="9">
                        <c:v>43547</c:v>
                      </c:pt>
                      <c:pt idx="10">
                        <c:v>43548</c:v>
                      </c:pt>
                      <c:pt idx="11">
                        <c:v>43549</c:v>
                      </c:pt>
                      <c:pt idx="12">
                        <c:v>43550</c:v>
                      </c:pt>
                      <c:pt idx="13">
                        <c:v>43551</c:v>
                      </c:pt>
                      <c:pt idx="14">
                        <c:v>43552</c:v>
                      </c:pt>
                      <c:pt idx="15">
                        <c:v>43553</c:v>
                      </c:pt>
                      <c:pt idx="16">
                        <c:v>43554</c:v>
                      </c:pt>
                      <c:pt idx="17">
                        <c:v>43555</c:v>
                      </c:pt>
                      <c:pt idx="18">
                        <c:v>43556</c:v>
                      </c:pt>
                      <c:pt idx="19">
                        <c:v>43557</c:v>
                      </c:pt>
                      <c:pt idx="20">
                        <c:v>43558</c:v>
                      </c:pt>
                      <c:pt idx="21">
                        <c:v>43559</c:v>
                      </c:pt>
                      <c:pt idx="22">
                        <c:v>43560</c:v>
                      </c:pt>
                      <c:pt idx="23">
                        <c:v>43561</c:v>
                      </c:pt>
                      <c:pt idx="24">
                        <c:v>43562</c:v>
                      </c:pt>
                      <c:pt idx="25">
                        <c:v>43563</c:v>
                      </c:pt>
                      <c:pt idx="26">
                        <c:v>43564</c:v>
                      </c:pt>
                      <c:pt idx="27">
                        <c:v>43565</c:v>
                      </c:pt>
                      <c:pt idx="28">
                        <c:v>43566</c:v>
                      </c:pt>
                      <c:pt idx="29">
                        <c:v>43567</c:v>
                      </c:pt>
                      <c:pt idx="30">
                        <c:v>43568</c:v>
                      </c:pt>
                      <c:pt idx="31">
                        <c:v>43569</c:v>
                      </c:pt>
                    </c:numCache>
                  </c:numRef>
                </c15:cat>
              </c15:filteredCategoryTitle>
            </c:ext>
            <c:ext xmlns:c16="http://schemas.microsoft.com/office/drawing/2014/chart" uri="{C3380CC4-5D6E-409C-BE32-E72D297353CC}">
              <c16:uniqueId val="{00000001-A3DA-4271-B1CA-4C6222AC4F1E}"/>
            </c:ext>
          </c:extLst>
        </c:ser>
        <c:dLbls>
          <c:showLegendKey val="0"/>
          <c:showVal val="0"/>
          <c:showCatName val="0"/>
          <c:showSerName val="0"/>
          <c:showPercent val="0"/>
          <c:showBubbleSize val="0"/>
        </c:dLbls>
        <c:marker val="1"/>
        <c:smooth val="0"/>
        <c:axId val="344300880"/>
        <c:axId val="344299704"/>
      </c:lineChart>
      <c:catAx>
        <c:axId val="344289512"/>
        <c:scaling>
          <c:orientation val="minMax"/>
        </c:scaling>
        <c:delete val="0"/>
        <c:axPos val="b"/>
        <c:numFmt formatCode="[$-C0A]d\-mmm;@"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gl-ES"/>
          </a:p>
        </c:txPr>
        <c:crossAx val="344300488"/>
        <c:crosses val="autoZero"/>
        <c:auto val="1"/>
        <c:lblAlgn val="ctr"/>
        <c:lblOffset val="100"/>
        <c:noMultiLvlLbl val="1"/>
      </c:catAx>
      <c:valAx>
        <c:axId val="34430048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gl-ES"/>
          </a:p>
        </c:txPr>
        <c:crossAx val="344289512"/>
        <c:crosses val="autoZero"/>
        <c:crossBetween val="between"/>
      </c:valAx>
      <c:valAx>
        <c:axId val="344299704"/>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gl-ES"/>
          </a:p>
        </c:txPr>
        <c:crossAx val="344300880"/>
        <c:crosses val="max"/>
        <c:crossBetween val="between"/>
      </c:valAx>
      <c:catAx>
        <c:axId val="344300880"/>
        <c:scaling>
          <c:orientation val="minMax"/>
        </c:scaling>
        <c:delete val="1"/>
        <c:axPos val="b"/>
        <c:numFmt formatCode="[$-C0A]d\-mmm;@" sourceLinked="1"/>
        <c:majorTickMark val="out"/>
        <c:minorTickMark val="none"/>
        <c:tickLblPos val="nextTo"/>
        <c:crossAx val="344299704"/>
        <c:crosses val="autoZero"/>
        <c:auto val="1"/>
        <c:lblAlgn val="ctr"/>
        <c:lblOffset val="100"/>
        <c:noMultiLvlLbl val="1"/>
      </c:catAx>
      <c:spPr>
        <a:noFill/>
        <a:ln>
          <a:noFill/>
        </a:ln>
        <a:effectLst/>
      </c:spPr>
    </c:plotArea>
    <c:legend>
      <c:legendPos val="r"/>
      <c:layout>
        <c:manualLayout>
          <c:xMode val="edge"/>
          <c:yMode val="edge"/>
          <c:x val="0.81392617464616035"/>
          <c:y val="0.32124927092446776"/>
          <c:w val="0.1711404724644684"/>
          <c:h val="0.3877325750947798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gl-E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gl-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Nacionalidade</a:t>
            </a:r>
          </a:p>
        </c:rich>
      </c:tx>
      <c:layout>
        <c:manualLayout>
          <c:xMode val="edge"/>
          <c:yMode val="edge"/>
          <c:x val="0.38711821651533823"/>
          <c:y val="2.111261836365570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gl-ES"/>
        </a:p>
      </c:txPr>
    </c:title>
    <c:autoTitleDeleted val="0"/>
    <c:plotArea>
      <c:layout>
        <c:manualLayout>
          <c:layoutTarget val="inner"/>
          <c:xMode val="edge"/>
          <c:yMode val="edge"/>
          <c:x val="8.1343832463341745E-2"/>
          <c:y val="0.12715074409511654"/>
          <c:w val="0.76294009835377863"/>
          <c:h val="0.63334447148632833"/>
        </c:manualLayout>
      </c:layout>
      <c:barChart>
        <c:barDir val="col"/>
        <c:grouping val="clustered"/>
        <c:varyColors val="0"/>
        <c:ser>
          <c:idx val="0"/>
          <c:order val="0"/>
          <c:tx>
            <c:v>% das respostas</c:v>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gl-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Brutos!$C$210:$C$233</c:f>
              <c:strCache>
                <c:ptCount val="24"/>
                <c:pt idx="0">
                  <c:v>Española</c:v>
                </c:pt>
                <c:pt idx="1">
                  <c:v>Portuguesa</c:v>
                </c:pt>
                <c:pt idx="2">
                  <c:v>Ecuatoriana</c:v>
                </c:pt>
                <c:pt idx="3">
                  <c:v>Mexicana</c:v>
                </c:pt>
                <c:pt idx="4">
                  <c:v>Cubana</c:v>
                </c:pt>
                <c:pt idx="5">
                  <c:v>Colombiana</c:v>
                </c:pt>
                <c:pt idx="6">
                  <c:v>Panameña</c:v>
                </c:pt>
                <c:pt idx="7">
                  <c:v>Marroquí</c:v>
                </c:pt>
                <c:pt idx="8">
                  <c:v>Peruana</c:v>
                </c:pt>
                <c:pt idx="9">
                  <c:v>Polaca</c:v>
                </c:pt>
                <c:pt idx="10">
                  <c:v>Grega</c:v>
                </c:pt>
                <c:pt idx="11">
                  <c:v>Syrian</c:v>
                </c:pt>
                <c:pt idx="12">
                  <c:v>Turca</c:v>
                </c:pt>
                <c:pt idx="13">
                  <c:v>Romena</c:v>
                </c:pt>
                <c:pt idx="14">
                  <c:v>Ukraine</c:v>
                </c:pt>
                <c:pt idx="15">
                  <c:v>Exipcia</c:v>
                </c:pt>
                <c:pt idx="16">
                  <c:v>Italiana</c:v>
                </c:pt>
                <c:pt idx="17">
                  <c:v>Cubana / Brasileña</c:v>
                </c:pt>
                <c:pt idx="18">
                  <c:v>Hondureño</c:v>
                </c:pt>
                <c:pt idx="19">
                  <c:v>Serbia</c:v>
                </c:pt>
                <c:pt idx="20">
                  <c:v>Brasileira</c:v>
                </c:pt>
                <c:pt idx="21">
                  <c:v>Camerunesa</c:v>
                </c:pt>
                <c:pt idx="22">
                  <c:v>German</c:v>
                </c:pt>
                <c:pt idx="23">
                  <c:v>Húngara</c:v>
                </c:pt>
              </c:strCache>
            </c:strRef>
          </c:cat>
          <c:val>
            <c:numRef>
              <c:f>Brutos!$D$210:$D$219</c:f>
              <c:numCache>
                <c:formatCode>0.0%</c:formatCode>
                <c:ptCount val="10"/>
                <c:pt idx="0">
                  <c:v>0.58791208791208793</c:v>
                </c:pt>
                <c:pt idx="1">
                  <c:v>0.18681318681318682</c:v>
                </c:pt>
                <c:pt idx="2">
                  <c:v>2.7472527472527472E-2</c:v>
                </c:pt>
                <c:pt idx="3">
                  <c:v>1.098901098901099E-2</c:v>
                </c:pt>
                <c:pt idx="4">
                  <c:v>1.098901098901099E-2</c:v>
                </c:pt>
                <c:pt idx="5">
                  <c:v>1.098901098901099E-2</c:v>
                </c:pt>
                <c:pt idx="6">
                  <c:v>5.4945054945054949E-3</c:v>
                </c:pt>
                <c:pt idx="7">
                  <c:v>5.4945054945054949E-3</c:v>
                </c:pt>
                <c:pt idx="8">
                  <c:v>5.4945054945054949E-3</c:v>
                </c:pt>
                <c:pt idx="9">
                  <c:v>5.4945054945054949E-3</c:v>
                </c:pt>
              </c:numCache>
            </c:numRef>
          </c:val>
          <c:extLst>
            <c:ext xmlns:c16="http://schemas.microsoft.com/office/drawing/2014/chart" uri="{C3380CC4-5D6E-409C-BE32-E72D297353CC}">
              <c16:uniqueId val="{00000000-C145-4B03-B47C-FD37166FCF0C}"/>
            </c:ext>
          </c:extLst>
        </c:ser>
        <c:dLbls>
          <c:showLegendKey val="0"/>
          <c:showVal val="0"/>
          <c:showCatName val="0"/>
          <c:showSerName val="0"/>
          <c:showPercent val="0"/>
          <c:showBubbleSize val="0"/>
        </c:dLbls>
        <c:gapWidth val="150"/>
        <c:axId val="344302056"/>
        <c:axId val="340890248"/>
      </c:barChart>
      <c:catAx>
        <c:axId val="3443020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gl-ES"/>
          </a:p>
        </c:txPr>
        <c:crossAx val="340890248"/>
        <c:crosses val="autoZero"/>
        <c:auto val="1"/>
        <c:lblAlgn val="ctr"/>
        <c:lblOffset val="100"/>
        <c:noMultiLvlLbl val="0"/>
      </c:catAx>
      <c:valAx>
        <c:axId val="3408902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gl-ES"/>
          </a:p>
        </c:txPr>
        <c:crossAx val="344302056"/>
        <c:crosses val="autoZero"/>
        <c:crossBetween val="between"/>
        <c:majorUnit val="0.2"/>
      </c:valAx>
      <c:spPr>
        <a:noFill/>
        <a:ln>
          <a:noFill/>
        </a:ln>
        <a:effectLst/>
      </c:spPr>
    </c:plotArea>
    <c:legend>
      <c:legendPos val="r"/>
      <c:layout>
        <c:manualLayout>
          <c:xMode val="edge"/>
          <c:yMode val="edge"/>
          <c:x val="0.85126345261356462"/>
          <c:y val="0.40819917677412493"/>
          <c:w val="0.1208187049872089"/>
          <c:h val="0.168241800989466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gl-E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gl-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gl-ES"/>
              <a:t>Universidade</a:t>
            </a:r>
            <a:r>
              <a:rPr lang="gl-ES" baseline="0"/>
              <a:t> de Procedencia</a:t>
            </a:r>
            <a:endParaRPr lang="gl-E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gl-ES"/>
        </a:p>
      </c:txPr>
    </c:title>
    <c:autoTitleDeleted val="0"/>
    <c:plotArea>
      <c:layout>
        <c:manualLayout>
          <c:layoutTarget val="inner"/>
          <c:xMode val="edge"/>
          <c:yMode val="edge"/>
          <c:x val="0.10196728697369029"/>
          <c:y val="0.14308576906716991"/>
          <c:w val="0.72519133577157413"/>
          <c:h val="0.66304243219597536"/>
        </c:manualLayout>
      </c:layout>
      <c:barChart>
        <c:barDir val="col"/>
        <c:grouping val="clustered"/>
        <c:varyColors val="0"/>
        <c:ser>
          <c:idx val="0"/>
          <c:order val="0"/>
          <c:tx>
            <c:v>% Respostas</c:v>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gl-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Brutos!$F$242:$F$251</c:f>
              <c:strCache>
                <c:ptCount val="10"/>
                <c:pt idx="0">
                  <c:v>UVigo</c:v>
                </c:pt>
                <c:pt idx="1">
                  <c:v>Portugal</c:v>
                </c:pt>
                <c:pt idx="2">
                  <c:v>España</c:v>
                </c:pt>
                <c:pt idx="3">
                  <c:v>USC</c:v>
                </c:pt>
                <c:pt idx="4">
                  <c:v>América</c:v>
                </c:pt>
                <c:pt idx="5">
                  <c:v>Europa</c:v>
                </c:pt>
                <c:pt idx="6">
                  <c:v>UdC</c:v>
                </c:pt>
                <c:pt idx="7">
                  <c:v>Asia</c:v>
                </c:pt>
                <c:pt idx="8">
                  <c:v>Africa</c:v>
                </c:pt>
                <c:pt idx="9">
                  <c:v>NS/NC</c:v>
                </c:pt>
              </c:strCache>
            </c:strRef>
          </c:cat>
          <c:val>
            <c:numRef>
              <c:f>Brutos!$G$242:$G$252</c:f>
              <c:numCache>
                <c:formatCode>0.0%</c:formatCode>
                <c:ptCount val="11"/>
                <c:pt idx="0">
                  <c:v>0.41899441340782123</c:v>
                </c:pt>
                <c:pt idx="1">
                  <c:v>0.15642458100558659</c:v>
                </c:pt>
                <c:pt idx="2">
                  <c:v>9.4972067039106142E-2</c:v>
                </c:pt>
                <c:pt idx="3">
                  <c:v>7.8212290502793297E-2</c:v>
                </c:pt>
                <c:pt idx="4">
                  <c:v>5.5865921787709494E-2</c:v>
                </c:pt>
                <c:pt idx="5">
                  <c:v>5.5865921787709494E-2</c:v>
                </c:pt>
                <c:pt idx="6">
                  <c:v>3.3519553072625698E-2</c:v>
                </c:pt>
                <c:pt idx="7">
                  <c:v>1.11731843575419E-2</c:v>
                </c:pt>
                <c:pt idx="8">
                  <c:v>5.5865921787709499E-3</c:v>
                </c:pt>
                <c:pt idx="9">
                  <c:v>0</c:v>
                </c:pt>
              </c:numCache>
            </c:numRef>
          </c:val>
          <c:extLst>
            <c:ext xmlns:c16="http://schemas.microsoft.com/office/drawing/2014/chart" uri="{C3380CC4-5D6E-409C-BE32-E72D297353CC}">
              <c16:uniqueId val="{00000000-4ACC-4EED-94AB-669DE845BD64}"/>
            </c:ext>
          </c:extLst>
        </c:ser>
        <c:dLbls>
          <c:showLegendKey val="0"/>
          <c:showVal val="0"/>
          <c:showCatName val="0"/>
          <c:showSerName val="0"/>
          <c:showPercent val="0"/>
          <c:showBubbleSize val="0"/>
        </c:dLbls>
        <c:gapWidth val="150"/>
        <c:axId val="340890640"/>
        <c:axId val="340892600"/>
      </c:barChart>
      <c:catAx>
        <c:axId val="3408906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gl-ES"/>
          </a:p>
        </c:txPr>
        <c:crossAx val="340892600"/>
        <c:crosses val="autoZero"/>
        <c:auto val="1"/>
        <c:lblAlgn val="ctr"/>
        <c:lblOffset val="100"/>
        <c:noMultiLvlLbl val="0"/>
      </c:catAx>
      <c:valAx>
        <c:axId val="340892600"/>
        <c:scaling>
          <c:orientation val="minMax"/>
          <c:max val="0.60000000000000009"/>
        </c:scaling>
        <c:delete val="0"/>
        <c:axPos val="l"/>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gl-ES"/>
          </a:p>
        </c:txPr>
        <c:crossAx val="340890640"/>
        <c:crosses val="autoZero"/>
        <c:crossBetween val="between"/>
        <c:majorUnit val="0.2"/>
      </c:valAx>
      <c:spPr>
        <a:noFill/>
        <a:ln>
          <a:noFill/>
        </a:ln>
        <a:effectLst/>
      </c:spPr>
    </c:plotArea>
    <c:legend>
      <c:legendPos val="r"/>
      <c:layout>
        <c:manualLayout>
          <c:xMode val="edge"/>
          <c:yMode val="edge"/>
          <c:x val="0.83571425980367009"/>
          <c:y val="0.47559667541557304"/>
          <c:w val="0.12709968832984145"/>
          <c:h val="0.254861767279090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gl-E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gl-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gl-ES"/>
              <a:t>Dedicación maioritaria no programa</a:t>
            </a:r>
          </a:p>
        </c:rich>
      </c:tx>
      <c:layout>
        <c:manualLayout>
          <c:xMode val="edge"/>
          <c:yMode val="edge"/>
          <c:x val="0.19303198184923515"/>
          <c:y val="2.8463310984244646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gl-ES"/>
        </a:p>
      </c:txPr>
    </c:title>
    <c:autoTitleDeleted val="0"/>
    <c:plotArea>
      <c:layout>
        <c:manualLayout>
          <c:layoutTarget val="inner"/>
          <c:xMode val="edge"/>
          <c:yMode val="edge"/>
          <c:x val="0.17776870293317557"/>
          <c:y val="0.17587937433662421"/>
          <c:w val="0.44345376932822345"/>
          <c:h val="0.80803915691837569"/>
        </c:manualLayout>
      </c:layout>
      <c:pieChart>
        <c:varyColors val="1"/>
        <c:ser>
          <c:idx val="0"/>
          <c:order val="0"/>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58B8-44EC-8A56-9826B2F4B2BC}"/>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58B8-44EC-8A56-9826B2F4B2BC}"/>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58B8-44EC-8A56-9826B2F4B2BC}"/>
              </c:ext>
            </c:extLst>
          </c:dPt>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65000"/>
                        <a:lumOff val="35000"/>
                      </a:schemeClr>
                    </a:solidFill>
                    <a:latin typeface="+mn-lt"/>
                    <a:ea typeface="+mn-ea"/>
                    <a:cs typeface="+mn-cs"/>
                  </a:defRPr>
                </a:pPr>
                <a:endParaRPr lang="gl-ES"/>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val>
            <c:numRef>
              <c:f>Brutos!$G$210:$G$212</c:f>
              <c:numCache>
                <c:formatCode>0.0%</c:formatCode>
                <c:ptCount val="3"/>
                <c:pt idx="0">
                  <c:v>0.53296703296703296</c:v>
                </c:pt>
                <c:pt idx="1">
                  <c:v>0.41208791208791207</c:v>
                </c:pt>
                <c:pt idx="2">
                  <c:v>0.1043956043956044</c:v>
                </c:pt>
              </c:numCache>
            </c:numRef>
          </c:val>
          <c:extLst>
            <c:ext xmlns:c15="http://schemas.microsoft.com/office/drawing/2012/chart" uri="{02D57815-91ED-43cb-92C2-25804820EDAC}">
              <c15:filteredCategoryTitle>
                <c15:cat>
                  <c:strRef>
                    <c:extLst>
                      <c:ext uri="{02D57815-91ED-43cb-92C2-25804820EDAC}">
                        <c15:formulaRef>
                          <c15:sqref>Brutos!$F$210:$F$212</c15:sqref>
                        </c15:formulaRef>
                      </c:ext>
                    </c:extLst>
                    <c:strCache>
                      <c:ptCount val="3"/>
                      <c:pt idx="0">
                        <c:v>Tempo completo</c:v>
                      </c:pt>
                      <c:pt idx="1">
                        <c:v>Tempo parcial</c:v>
                      </c:pt>
                      <c:pt idx="2">
                        <c:v>NS/NC</c:v>
                      </c:pt>
                    </c:strCache>
                  </c:strRef>
                </c15:cat>
              </c15:filteredCategoryTitle>
            </c:ext>
            <c:ext xmlns:c16="http://schemas.microsoft.com/office/drawing/2014/chart" uri="{C3380CC4-5D6E-409C-BE32-E72D297353CC}">
              <c16:uniqueId val="{00000006-0B51-4C4B-80D5-249F72862C1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3448906508708289"/>
          <c:y val="0.23606458386095047"/>
          <c:w val="0.21987043034715981"/>
          <c:h val="0.5232793919139701"/>
        </c:manualLayout>
      </c:layout>
      <c:overlay val="0"/>
      <c:spPr>
        <a:noFill/>
        <a:ln>
          <a:noFill/>
        </a:ln>
        <a:effectLst/>
      </c:spPr>
      <c:txPr>
        <a:bodyPr rot="0" spcFirstLastPara="1" vertOverflow="ellipsis" vert="horz" wrap="square" anchor="ctr" anchorCtr="1"/>
        <a:lstStyle/>
        <a:p>
          <a:pPr rtl="0">
            <a:defRPr sz="1050" b="0" i="0" u="none" strike="noStrike" kern="1200" baseline="0">
              <a:solidFill>
                <a:schemeClr val="tx1">
                  <a:lumMod val="50000"/>
                  <a:lumOff val="50000"/>
                </a:schemeClr>
              </a:solidFill>
              <a:latin typeface="+mn-lt"/>
              <a:ea typeface="+mn-ea"/>
              <a:cs typeface="+mn-cs"/>
            </a:defRPr>
          </a:pPr>
          <a:endParaRPr lang="gl-E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gl-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gl-ES" sz="1400" b="0" i="0" baseline="0">
                <a:effectLst/>
              </a:rPr>
              <a:t>Dispón de bolsa ou contrato para realizar os estudos</a:t>
            </a:r>
            <a:endParaRPr lang="gl-ES" sz="1100">
              <a:effectLst/>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gl-ES"/>
        </a:p>
      </c:txPr>
    </c:title>
    <c:autoTitleDeleted val="0"/>
    <c:plotArea>
      <c:layout>
        <c:manualLayout>
          <c:layoutTarget val="inner"/>
          <c:xMode val="edge"/>
          <c:yMode val="edge"/>
          <c:x val="0.2698560459955911"/>
          <c:y val="0.27651216726518746"/>
          <c:w val="0.38345944533304943"/>
          <c:h val="0.70178298518157345"/>
        </c:manualLayout>
      </c:layout>
      <c:pieChart>
        <c:varyColors val="1"/>
        <c:ser>
          <c:idx val="0"/>
          <c:order val="0"/>
          <c:tx>
            <c:strRef>
              <c:f>Brutos!$F$215</c:f>
              <c:strCache>
                <c:ptCount val="1"/>
                <c:pt idx="0">
                  <c:v>Si</c:v>
                </c:pt>
              </c:strCache>
            </c:strRef>
          </c:tx>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12DC-4FD2-96EC-A0B4C658E436}"/>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12DC-4FD2-96EC-A0B4C658E436}"/>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12DC-4FD2-96EC-A0B4C658E436}"/>
              </c:ext>
            </c:extLst>
          </c:dPt>
          <c:dLbls>
            <c:spPr>
              <a:solidFill>
                <a:schemeClr val="bg1"/>
              </a:solid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65000"/>
                        <a:lumOff val="35000"/>
                      </a:schemeClr>
                    </a:solidFill>
                    <a:latin typeface="+mn-lt"/>
                    <a:ea typeface="+mn-ea"/>
                    <a:cs typeface="+mn-cs"/>
                  </a:defRPr>
                </a:pPr>
                <a:endParaRPr lang="gl-ES"/>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val>
            <c:numRef>
              <c:f>Brutos!$G$215:$G$217</c:f>
              <c:numCache>
                <c:formatCode>0.0%</c:formatCode>
                <c:ptCount val="3"/>
                <c:pt idx="0">
                  <c:v>0.25824175824175827</c:v>
                </c:pt>
                <c:pt idx="1">
                  <c:v>0.65934065934065933</c:v>
                </c:pt>
                <c:pt idx="2">
                  <c:v>0</c:v>
                </c:pt>
              </c:numCache>
            </c:numRef>
          </c:val>
          <c:extLst>
            <c:ext xmlns:c15="http://schemas.microsoft.com/office/drawing/2012/chart" uri="{02D57815-91ED-43cb-92C2-25804820EDAC}">
              <c15:filteredCategoryTitle>
                <c15:cat>
                  <c:strRef>
                    <c:extLst>
                      <c:ext uri="{02D57815-91ED-43cb-92C2-25804820EDAC}">
                        <c15:formulaRef>
                          <c15:sqref>Brutos!$F$215:$F$217</c15:sqref>
                        </c15:formulaRef>
                      </c:ext>
                    </c:extLst>
                    <c:strCache>
                      <c:ptCount val="3"/>
                      <c:pt idx="0">
                        <c:v>Si</c:v>
                      </c:pt>
                      <c:pt idx="1">
                        <c:v>Non</c:v>
                      </c:pt>
                      <c:pt idx="2">
                        <c:v>NS/NC</c:v>
                      </c:pt>
                    </c:strCache>
                  </c:strRef>
                </c15:cat>
              </c15:filteredCategoryTitle>
            </c:ext>
            <c:ext xmlns:c16="http://schemas.microsoft.com/office/drawing/2014/chart" uri="{C3380CC4-5D6E-409C-BE32-E72D297353CC}">
              <c16:uniqueId val="{00000006-7392-4122-94B0-F381135C717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1787120363357426"/>
          <c:y val="0.34828594545688857"/>
          <c:w val="0.16937059389386211"/>
          <c:h val="0.38715199745316664"/>
        </c:manualLayout>
      </c:layout>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50000"/>
                  <a:lumOff val="50000"/>
                </a:schemeClr>
              </a:solidFill>
              <a:latin typeface="+mn-lt"/>
              <a:ea typeface="+mn-ea"/>
              <a:cs typeface="+mn-cs"/>
            </a:defRPr>
          </a:pPr>
          <a:endParaRPr lang="gl-E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gl-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gl-ES"/>
              <a:t>O profesorado do programa fomenta a crítica científica e maila actividade investigadora.</a:t>
            </a:r>
          </a:p>
        </c:rich>
      </c:tx>
      <c:layout>
        <c:manualLayout>
          <c:xMode val="edge"/>
          <c:yMode val="edge"/>
          <c:x val="0.11330689507029663"/>
          <c:y val="0"/>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gl-ES"/>
        </a:p>
      </c:txPr>
    </c:title>
    <c:autoTitleDeleted val="0"/>
    <c:plotArea>
      <c:layout>
        <c:manualLayout>
          <c:layoutTarget val="inner"/>
          <c:xMode val="edge"/>
          <c:yMode val="edge"/>
          <c:x val="0.24772047199506553"/>
          <c:y val="0.20523240206944882"/>
          <c:w val="0.32625521690825821"/>
          <c:h val="0.77845838300525672"/>
        </c:manualLayout>
      </c:layout>
      <c:pieChart>
        <c:varyColors val="1"/>
        <c:ser>
          <c:idx val="0"/>
          <c:order val="0"/>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0B2B-4293-8603-E9E26C609794}"/>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1-66E1-497F-90B5-38D09372FEFD}"/>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3-66E1-497F-90B5-38D09372FEFD}"/>
              </c:ext>
            </c:extLst>
          </c:dPt>
          <c:dPt>
            <c:idx val="3"/>
            <c:bubble3D val="0"/>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extLst>
              <c:ext xmlns:c16="http://schemas.microsoft.com/office/drawing/2014/chart" uri="{C3380CC4-5D6E-409C-BE32-E72D297353CC}">
                <c16:uniqueId val="{00000005-66E1-497F-90B5-38D09372FEFD}"/>
              </c:ext>
            </c:extLst>
          </c:dPt>
          <c:dLbls>
            <c:dLbl>
              <c:idx val="1"/>
              <c:layout>
                <c:manualLayout>
                  <c:x val="-2.8796612224850141E-2"/>
                  <c:y val="0.146684669900757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E1-497F-90B5-38D09372FEFD}"/>
                </c:ext>
              </c:extLst>
            </c:dLbl>
            <c:dLbl>
              <c:idx val="3"/>
              <c:layout>
                <c:manualLayout>
                  <c:x val="-2.3815801067665645E-2"/>
                  <c:y val="0.13104945961265058"/>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E1-497F-90B5-38D09372FEFD}"/>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65000"/>
                        <a:lumOff val="35000"/>
                      </a:schemeClr>
                    </a:solidFill>
                    <a:latin typeface="+mn-lt"/>
                    <a:ea typeface="+mn-ea"/>
                    <a:cs typeface="+mn-cs"/>
                  </a:defRPr>
                </a:pPr>
                <a:endParaRPr lang="gl-ES"/>
              </a:p>
            </c:txP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val>
            <c:numRef>
              <c:f>Brutos!$G$224:$G$227</c:f>
              <c:numCache>
                <c:formatCode>0</c:formatCode>
                <c:ptCount val="4"/>
                <c:pt idx="1">
                  <c:v>137</c:v>
                </c:pt>
                <c:pt idx="2">
                  <c:v>16</c:v>
                </c:pt>
                <c:pt idx="3">
                  <c:v>38</c:v>
                </c:pt>
              </c:numCache>
            </c:numRef>
          </c:val>
          <c:extLst>
            <c:ext xmlns:c15="http://schemas.microsoft.com/office/drawing/2012/chart" uri="{02D57815-91ED-43cb-92C2-25804820EDAC}">
              <c15:filteredCategoryTitle>
                <c15:cat>
                  <c:strRef>
                    <c:extLst>
                      <c:ext uri="{02D57815-91ED-43cb-92C2-25804820EDAC}">
                        <c15:formulaRef>
                          <c15:sqref>Brutos!$F$224:$F$227</c15:sqref>
                        </c15:formulaRef>
                      </c:ext>
                    </c:extLst>
                    <c:strCache>
                      <c:ptCount val="4"/>
                      <c:pt idx="0">
                        <c:v>Pregunta 19. Elixín este programa pola súa relación …</c:v>
                      </c:pt>
                      <c:pt idx="1">
                        <c:v>Si</c:v>
                      </c:pt>
                      <c:pt idx="2">
                        <c:v>Non</c:v>
                      </c:pt>
                      <c:pt idx="3">
                        <c:v>NS/NC</c:v>
                      </c:pt>
                    </c:strCache>
                  </c:strRef>
                </c15:cat>
              </c15:filteredCategoryTitle>
            </c:ext>
            <c:ext xmlns:c16="http://schemas.microsoft.com/office/drawing/2014/chart" uri="{C3380CC4-5D6E-409C-BE32-E72D297353CC}">
              <c16:uniqueId val="{00000006-66E1-497F-90B5-38D09372FEFD}"/>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6601762821262798"/>
          <c:y val="0.34269406219334242"/>
          <c:w val="0.12412268427303981"/>
          <c:h val="0.39636921875760711"/>
        </c:manualLayout>
      </c:layout>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50000"/>
                  <a:lumOff val="50000"/>
                </a:schemeClr>
              </a:solidFill>
              <a:latin typeface="+mn-lt"/>
              <a:ea typeface="+mn-ea"/>
              <a:cs typeface="+mn-cs"/>
            </a:defRPr>
          </a:pPr>
          <a:endParaRPr lang="gl-E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gl-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gl-ES"/>
              <a:t>Coñezo o sistema de bolsas/contratos para o alumnado de doutoramento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gl-ES"/>
        </a:p>
      </c:txPr>
    </c:title>
    <c:autoTitleDeleted val="0"/>
    <c:plotArea>
      <c:layout>
        <c:manualLayout>
          <c:layoutTarget val="inner"/>
          <c:xMode val="edge"/>
          <c:yMode val="edge"/>
          <c:x val="0.2698560459955911"/>
          <c:y val="0.27651216726518746"/>
          <c:w val="0.38345944533304943"/>
          <c:h val="0.70178298518157345"/>
        </c:manualLayout>
      </c:layout>
      <c:pieChart>
        <c:varyColors val="1"/>
        <c:ser>
          <c:idx val="0"/>
          <c:order val="0"/>
          <c:dPt>
            <c:idx val="0"/>
            <c:bubble3D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extLst>
              <c:ext xmlns:c16="http://schemas.microsoft.com/office/drawing/2014/chart" uri="{C3380CC4-5D6E-409C-BE32-E72D297353CC}">
                <c16:uniqueId val="{00000001-2CAB-4267-B08C-20D22B685572}"/>
              </c:ext>
            </c:extLst>
          </c:dPt>
          <c:dPt>
            <c:idx val="1"/>
            <c:bubble3D val="0"/>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extLst>
              <c:ext xmlns:c16="http://schemas.microsoft.com/office/drawing/2014/chart" uri="{C3380CC4-5D6E-409C-BE32-E72D297353CC}">
                <c16:uniqueId val="{00000003-2CAB-4267-B08C-20D22B685572}"/>
              </c:ext>
            </c:extLst>
          </c:dPt>
          <c:dPt>
            <c:idx val="2"/>
            <c:bubble3D val="0"/>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extLst>
              <c:ext xmlns:c16="http://schemas.microsoft.com/office/drawing/2014/chart" uri="{C3380CC4-5D6E-409C-BE32-E72D297353CC}">
                <c16:uniqueId val="{00000005-2CAB-4267-B08C-20D22B685572}"/>
              </c:ext>
            </c:extLst>
          </c:dPt>
          <c:dLbls>
            <c:spPr>
              <a:solidFill>
                <a:sysClr val="window" lastClr="FFFFFF"/>
              </a:solid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65000"/>
                        <a:lumOff val="35000"/>
                      </a:schemeClr>
                    </a:solidFill>
                    <a:latin typeface="+mn-lt"/>
                    <a:ea typeface="+mn-ea"/>
                    <a:cs typeface="+mn-cs"/>
                  </a:defRPr>
                </a:pPr>
                <a:endParaRPr lang="gl-ES"/>
              </a:p>
            </c:txP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val>
            <c:numRef>
              <c:f>Brutos!$G$220:$G$222</c:f>
              <c:numCache>
                <c:formatCode>0</c:formatCode>
                <c:ptCount val="3"/>
                <c:pt idx="0">
                  <c:v>91</c:v>
                </c:pt>
                <c:pt idx="1">
                  <c:v>70</c:v>
                </c:pt>
                <c:pt idx="2">
                  <c:v>30</c:v>
                </c:pt>
              </c:numCache>
            </c:numRef>
          </c:val>
          <c:extLst>
            <c:ext xmlns:c15="http://schemas.microsoft.com/office/drawing/2012/chart" uri="{02D57815-91ED-43cb-92C2-25804820EDAC}">
              <c15:filteredCategoryTitle>
                <c15:cat>
                  <c:strRef>
                    <c:extLst>
                      <c:ext uri="{02D57815-91ED-43cb-92C2-25804820EDAC}">
                        <c15:formulaRef>
                          <c15:sqref>Brutos!$F$220:$F$222</c15:sqref>
                        </c15:formulaRef>
                      </c:ext>
                    </c:extLst>
                    <c:strCache>
                      <c:ptCount val="3"/>
                      <c:pt idx="0">
                        <c:v>Si</c:v>
                      </c:pt>
                      <c:pt idx="1">
                        <c:v>Non</c:v>
                      </c:pt>
                      <c:pt idx="2">
                        <c:v>NS/NC</c:v>
                      </c:pt>
                    </c:strCache>
                  </c:strRef>
                </c15:cat>
              </c15:filteredCategoryTitle>
            </c:ext>
            <c:ext xmlns:c16="http://schemas.microsoft.com/office/drawing/2014/chart" uri="{C3380CC4-5D6E-409C-BE32-E72D297353CC}">
              <c16:uniqueId val="{00000006-BAC0-4D3D-A9F0-DD37DBE167A3}"/>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71787120363357426"/>
          <c:y val="0.34828594545688857"/>
          <c:w val="0.14508259993176159"/>
          <c:h val="0.36487579863662145"/>
        </c:manualLayout>
      </c:layout>
      <c:overlay val="0"/>
      <c:spPr>
        <a:noFill/>
        <a:ln>
          <a:noFill/>
        </a:ln>
        <a:effectLst/>
      </c:spPr>
      <c:txPr>
        <a:bodyPr rot="0" spcFirstLastPara="1" vertOverflow="ellipsis" vert="horz" wrap="square" anchor="ctr" anchorCtr="1"/>
        <a:lstStyle/>
        <a:p>
          <a:pPr rtl="0">
            <a:defRPr sz="1100" b="0" i="0" u="none" strike="noStrike" kern="1200" baseline="0">
              <a:solidFill>
                <a:schemeClr val="tx1">
                  <a:lumMod val="50000"/>
                  <a:lumOff val="50000"/>
                </a:schemeClr>
              </a:solidFill>
              <a:latin typeface="+mn-lt"/>
              <a:ea typeface="+mn-ea"/>
              <a:cs typeface="+mn-cs"/>
            </a:defRPr>
          </a:pPr>
          <a:endParaRPr lang="gl-E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gl-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682316128940453E-2"/>
          <c:y val="5.4502968439322681E-2"/>
          <c:w val="0.90684477596775481"/>
          <c:h val="0.73304366116804875"/>
        </c:manualLayout>
      </c:layout>
      <c:barChart>
        <c:barDir val="col"/>
        <c:grouping val="clustered"/>
        <c:varyColors val="0"/>
        <c:ser>
          <c:idx val="1"/>
          <c:order val="0"/>
          <c:tx>
            <c:v>Satisfacción</c:v>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Resumo!$B$14:$B$51</c:f>
              <c:strCache>
                <c:ptCount val="38"/>
                <c:pt idx="0">
                  <c:v>I01D02V06</c:v>
                </c:pt>
                <c:pt idx="1">
                  <c:v>O01D011V06</c:v>
                </c:pt>
                <c:pt idx="2">
                  <c:v>O01D015V06</c:v>
                </c:pt>
                <c:pt idx="3">
                  <c:v>O01D030V06</c:v>
                </c:pt>
                <c:pt idx="4">
                  <c:v>O03D040V06</c:v>
                </c:pt>
                <c:pt idx="5">
                  <c:v>O05D019V06</c:v>
                </c:pt>
                <c:pt idx="6">
                  <c:v>O06D023V06</c:v>
                </c:pt>
                <c:pt idx="7">
                  <c:v>P01D025V06</c:v>
                </c:pt>
                <c:pt idx="8">
                  <c:v>P02D004V06</c:v>
                </c:pt>
                <c:pt idx="9">
                  <c:v>P02D016V06</c:v>
                </c:pt>
                <c:pt idx="10">
                  <c:v>P02D037V06</c:v>
                </c:pt>
                <c:pt idx="11">
                  <c:v>P03D039V06</c:v>
                </c:pt>
                <c:pt idx="12">
                  <c:v>V01D006V06</c:v>
                </c:pt>
                <c:pt idx="13">
                  <c:v>V01D013V06</c:v>
                </c:pt>
                <c:pt idx="14">
                  <c:v>V01D024V06</c:v>
                </c:pt>
                <c:pt idx="15">
                  <c:v>V01D029V06</c:v>
                </c:pt>
                <c:pt idx="16">
                  <c:v>V01D032V06</c:v>
                </c:pt>
                <c:pt idx="17">
                  <c:v>V02D003V06</c:v>
                </c:pt>
                <c:pt idx="18">
                  <c:v>V02D021V06</c:v>
                </c:pt>
                <c:pt idx="19">
                  <c:v>V02D028V06</c:v>
                </c:pt>
                <c:pt idx="20">
                  <c:v>V03D026V06</c:v>
                </c:pt>
                <c:pt idx="21">
                  <c:v>V03D036V06</c:v>
                </c:pt>
                <c:pt idx="22">
                  <c:v>V04D034V06</c:v>
                </c:pt>
                <c:pt idx="23">
                  <c:v>V05D005V06</c:v>
                </c:pt>
                <c:pt idx="24">
                  <c:v>V05D008V06</c:v>
                </c:pt>
                <c:pt idx="25">
                  <c:v>V05D018V06</c:v>
                </c:pt>
                <c:pt idx="26">
                  <c:v>V05D031V06</c:v>
                </c:pt>
                <c:pt idx="27">
                  <c:v>V08D010V06</c:v>
                </c:pt>
                <c:pt idx="28">
                  <c:v>V08D022V06</c:v>
                </c:pt>
                <c:pt idx="29">
                  <c:v>V09D009V06</c:v>
                </c:pt>
                <c:pt idx="30">
                  <c:v>V09D041V06</c:v>
                </c:pt>
                <c:pt idx="31">
                  <c:v>V10D007V06</c:v>
                </c:pt>
                <c:pt idx="32">
                  <c:v>V11D012V06</c:v>
                </c:pt>
                <c:pt idx="33">
                  <c:v>V11D01V06</c:v>
                </c:pt>
                <c:pt idx="34">
                  <c:v>V11D027V06</c:v>
                </c:pt>
                <c:pt idx="35">
                  <c:v>V11D033V06</c:v>
                </c:pt>
                <c:pt idx="36">
                  <c:v>V12D017V06</c:v>
                </c:pt>
                <c:pt idx="37">
                  <c:v>V12D020V06</c:v>
                </c:pt>
              </c:strCache>
            </c:strRef>
          </c:cat>
          <c:val>
            <c:numRef>
              <c:f>Resumo!$K$14:$K$51</c:f>
              <c:numCache>
                <c:formatCode>0.00</c:formatCode>
                <c:ptCount val="38"/>
                <c:pt idx="0">
                  <c:v>3.5203703703703701</c:v>
                </c:pt>
                <c:pt idx="1">
                  <c:v>3.6416666666666666</c:v>
                </c:pt>
                <c:pt idx="2">
                  <c:v>4.4000000000000004</c:v>
                </c:pt>
                <c:pt idx="3">
                  <c:v>3.96</c:v>
                </c:pt>
                <c:pt idx="4">
                  <c:v>4.2804208754208748</c:v>
                </c:pt>
                <c:pt idx="5">
                  <c:v>3.7642857142857138</c:v>
                </c:pt>
                <c:pt idx="6">
                  <c:v>3.6188888888888884</c:v>
                </c:pt>
                <c:pt idx="7">
                  <c:v>3.4436507936507939</c:v>
                </c:pt>
                <c:pt idx="8">
                  <c:v>4.08</c:v>
                </c:pt>
                <c:pt idx="9">
                  <c:v>3.6800000000000006</c:v>
                </c:pt>
                <c:pt idx="10">
                  <c:v>3.3</c:v>
                </c:pt>
                <c:pt idx="11">
                  <c:v>3.7748148148148148</c:v>
                </c:pt>
                <c:pt idx="12">
                  <c:v>3.7772222222222225</c:v>
                </c:pt>
                <c:pt idx="13">
                  <c:v>3.8367724867724866</c:v>
                </c:pt>
                <c:pt idx="14">
                  <c:v>3.8861111111111115</c:v>
                </c:pt>
                <c:pt idx="15">
                  <c:v>3.9033333333333333</c:v>
                </c:pt>
                <c:pt idx="16">
                  <c:v>3.8833333333333337</c:v>
                </c:pt>
                <c:pt idx="17">
                  <c:v>3.7966666666666669</c:v>
                </c:pt>
                <c:pt idx="18">
                  <c:v>4.4000000000000004</c:v>
                </c:pt>
                <c:pt idx="21">
                  <c:v>4.2557575757575759</c:v>
                </c:pt>
                <c:pt idx="22">
                  <c:v>4.8</c:v>
                </c:pt>
                <c:pt idx="23">
                  <c:v>4.2166666666666668</c:v>
                </c:pt>
                <c:pt idx="24">
                  <c:v>3.2666666666666671</c:v>
                </c:pt>
                <c:pt idx="25">
                  <c:v>3.8244444444444445</c:v>
                </c:pt>
                <c:pt idx="27">
                  <c:v>4.4450000000000003</c:v>
                </c:pt>
                <c:pt idx="28">
                  <c:v>3.8726190476190476</c:v>
                </c:pt>
                <c:pt idx="29">
                  <c:v>4.3666666666666663</c:v>
                </c:pt>
                <c:pt idx="30">
                  <c:v>3.9505555555555558</c:v>
                </c:pt>
                <c:pt idx="31">
                  <c:v>4.7666666666666666</c:v>
                </c:pt>
                <c:pt idx="32">
                  <c:v>4.625</c:v>
                </c:pt>
                <c:pt idx="34">
                  <c:v>4.3333333333333339</c:v>
                </c:pt>
                <c:pt idx="36">
                  <c:v>4.25</c:v>
                </c:pt>
                <c:pt idx="37">
                  <c:v>4.3616666666666664</c:v>
                </c:pt>
              </c:numCache>
            </c:numRef>
          </c:val>
          <c:extLst>
            <c:ext xmlns:c16="http://schemas.microsoft.com/office/drawing/2014/chart" uri="{C3380CC4-5D6E-409C-BE32-E72D297353CC}">
              <c16:uniqueId val="{00000000-D90A-4A6E-8529-660B3DE9AFD6}"/>
            </c:ext>
          </c:extLst>
        </c:ser>
        <c:dLbls>
          <c:showLegendKey val="0"/>
          <c:showVal val="0"/>
          <c:showCatName val="0"/>
          <c:showSerName val="0"/>
          <c:showPercent val="0"/>
          <c:showBubbleSize val="0"/>
        </c:dLbls>
        <c:gapWidth val="219"/>
        <c:overlap val="-27"/>
        <c:axId val="344461392"/>
        <c:axId val="344462568"/>
        <c:extLst>
          <c:ext xmlns:c15="http://schemas.microsoft.com/office/drawing/2012/chart" uri="{02D57815-91ED-43cb-92C2-25804820EDAC}">
            <c15:filteredBarSeries>
              <c15:ser>
                <c:idx val="0"/>
                <c:order val="1"/>
                <c:spPr>
                  <a:solidFill>
                    <a:schemeClr val="accent1"/>
                  </a:solidFill>
                  <a:ln>
                    <a:noFill/>
                  </a:ln>
                  <a:effectLst/>
                </c:spPr>
                <c:invertIfNegative val="0"/>
                <c:cat>
                  <c:strRef>
                    <c:extLst>
                      <c:ext uri="{02D57815-91ED-43cb-92C2-25804820EDAC}">
                        <c15:formulaRef>
                          <c15:sqref>Resumo!$B$14:$B$51</c15:sqref>
                        </c15:formulaRef>
                      </c:ext>
                    </c:extLst>
                    <c:strCache>
                      <c:ptCount val="38"/>
                      <c:pt idx="0">
                        <c:v>I01D02V06</c:v>
                      </c:pt>
                      <c:pt idx="1">
                        <c:v>O01D011V06</c:v>
                      </c:pt>
                      <c:pt idx="2">
                        <c:v>O01D015V06</c:v>
                      </c:pt>
                      <c:pt idx="3">
                        <c:v>O01D030V06</c:v>
                      </c:pt>
                      <c:pt idx="4">
                        <c:v>O03D040V06</c:v>
                      </c:pt>
                      <c:pt idx="5">
                        <c:v>O05D019V06</c:v>
                      </c:pt>
                      <c:pt idx="6">
                        <c:v>O06D023V06</c:v>
                      </c:pt>
                      <c:pt idx="7">
                        <c:v>P01D025V06</c:v>
                      </c:pt>
                      <c:pt idx="8">
                        <c:v>P02D004V06</c:v>
                      </c:pt>
                      <c:pt idx="9">
                        <c:v>P02D016V06</c:v>
                      </c:pt>
                      <c:pt idx="10">
                        <c:v>P02D037V06</c:v>
                      </c:pt>
                      <c:pt idx="11">
                        <c:v>P03D039V06</c:v>
                      </c:pt>
                      <c:pt idx="12">
                        <c:v>V01D006V06</c:v>
                      </c:pt>
                      <c:pt idx="13">
                        <c:v>V01D013V06</c:v>
                      </c:pt>
                      <c:pt idx="14">
                        <c:v>V01D024V06</c:v>
                      </c:pt>
                      <c:pt idx="15">
                        <c:v>V01D029V06</c:v>
                      </c:pt>
                      <c:pt idx="16">
                        <c:v>V01D032V06</c:v>
                      </c:pt>
                      <c:pt idx="17">
                        <c:v>V02D003V06</c:v>
                      </c:pt>
                      <c:pt idx="18">
                        <c:v>V02D021V06</c:v>
                      </c:pt>
                      <c:pt idx="19">
                        <c:v>V02D028V06</c:v>
                      </c:pt>
                      <c:pt idx="20">
                        <c:v>V03D026V06</c:v>
                      </c:pt>
                      <c:pt idx="21">
                        <c:v>V03D036V06</c:v>
                      </c:pt>
                      <c:pt idx="22">
                        <c:v>V04D034V06</c:v>
                      </c:pt>
                      <c:pt idx="23">
                        <c:v>V05D005V06</c:v>
                      </c:pt>
                      <c:pt idx="24">
                        <c:v>V05D008V06</c:v>
                      </c:pt>
                      <c:pt idx="25">
                        <c:v>V05D018V06</c:v>
                      </c:pt>
                      <c:pt idx="26">
                        <c:v>V05D031V06</c:v>
                      </c:pt>
                      <c:pt idx="27">
                        <c:v>V08D010V06</c:v>
                      </c:pt>
                      <c:pt idx="28">
                        <c:v>V08D022V06</c:v>
                      </c:pt>
                      <c:pt idx="29">
                        <c:v>V09D009V06</c:v>
                      </c:pt>
                      <c:pt idx="30">
                        <c:v>V09D041V06</c:v>
                      </c:pt>
                      <c:pt idx="31">
                        <c:v>V10D007V06</c:v>
                      </c:pt>
                      <c:pt idx="32">
                        <c:v>V11D012V06</c:v>
                      </c:pt>
                      <c:pt idx="33">
                        <c:v>V11D01V06</c:v>
                      </c:pt>
                      <c:pt idx="34">
                        <c:v>V11D027V06</c:v>
                      </c:pt>
                      <c:pt idx="35">
                        <c:v>V11D033V06</c:v>
                      </c:pt>
                      <c:pt idx="36">
                        <c:v>V12D017V06</c:v>
                      </c:pt>
                      <c:pt idx="37">
                        <c:v>V12D020V06</c:v>
                      </c:pt>
                    </c:strCache>
                  </c:strRef>
                </c:cat>
                <c:val>
                  <c:numRef>
                    <c:extLst>
                      <c:ext uri="{02D57815-91ED-43cb-92C2-25804820EDAC}">
                        <c15:formulaRef>
                          <c15:sqref>Resumo!$F$14:$F$51</c15:sqref>
                        </c15:formulaRef>
                      </c:ext>
                    </c:extLst>
                    <c:numCache>
                      <c:formatCode>0</c:formatCode>
                      <c:ptCount val="38"/>
                      <c:pt idx="0">
                        <c:v>16</c:v>
                      </c:pt>
                      <c:pt idx="1">
                        <c:v>19</c:v>
                      </c:pt>
                      <c:pt idx="2">
                        <c:v>9</c:v>
                      </c:pt>
                      <c:pt idx="3">
                        <c:v>5</c:v>
                      </c:pt>
                      <c:pt idx="4">
                        <c:v>20</c:v>
                      </c:pt>
                      <c:pt idx="5">
                        <c:v>14</c:v>
                      </c:pt>
                      <c:pt idx="6">
                        <c:v>9</c:v>
                      </c:pt>
                      <c:pt idx="7">
                        <c:v>12</c:v>
                      </c:pt>
                      <c:pt idx="8">
                        <c:v>8</c:v>
                      </c:pt>
                      <c:pt idx="9">
                        <c:v>14</c:v>
                      </c:pt>
                      <c:pt idx="10">
                        <c:v>5</c:v>
                      </c:pt>
                      <c:pt idx="11">
                        <c:v>21</c:v>
                      </c:pt>
                      <c:pt idx="12">
                        <c:v>10</c:v>
                      </c:pt>
                      <c:pt idx="13">
                        <c:v>15</c:v>
                      </c:pt>
                      <c:pt idx="14">
                        <c:v>10</c:v>
                      </c:pt>
                      <c:pt idx="15">
                        <c:v>12</c:v>
                      </c:pt>
                      <c:pt idx="16">
                        <c:v>5</c:v>
                      </c:pt>
                      <c:pt idx="17">
                        <c:v>9</c:v>
                      </c:pt>
                      <c:pt idx="18">
                        <c:v>12</c:v>
                      </c:pt>
                      <c:pt idx="19">
                        <c:v>2</c:v>
                      </c:pt>
                      <c:pt idx="20">
                        <c:v>4</c:v>
                      </c:pt>
                      <c:pt idx="21">
                        <c:v>24</c:v>
                      </c:pt>
                      <c:pt idx="22">
                        <c:v>6</c:v>
                      </c:pt>
                      <c:pt idx="23">
                        <c:v>7</c:v>
                      </c:pt>
                      <c:pt idx="24">
                        <c:v>3</c:v>
                      </c:pt>
                      <c:pt idx="25">
                        <c:v>21</c:v>
                      </c:pt>
                      <c:pt idx="26">
                        <c:v>2</c:v>
                      </c:pt>
                      <c:pt idx="27">
                        <c:v>12</c:v>
                      </c:pt>
                      <c:pt idx="28">
                        <c:v>9</c:v>
                      </c:pt>
                      <c:pt idx="29">
                        <c:v>5</c:v>
                      </c:pt>
                      <c:pt idx="30">
                        <c:v>9</c:v>
                      </c:pt>
                      <c:pt idx="31">
                        <c:v>5</c:v>
                      </c:pt>
                      <c:pt idx="32">
                        <c:v>2</c:v>
                      </c:pt>
                      <c:pt idx="33">
                        <c:v>4</c:v>
                      </c:pt>
                      <c:pt idx="34">
                        <c:v>2</c:v>
                      </c:pt>
                      <c:pt idx="35">
                        <c:v>1</c:v>
                      </c:pt>
                      <c:pt idx="36">
                        <c:v>3</c:v>
                      </c:pt>
                      <c:pt idx="37">
                        <c:v>15</c:v>
                      </c:pt>
                    </c:numCache>
                  </c:numRef>
                </c:val>
                <c:extLst>
                  <c:ext xmlns:c16="http://schemas.microsoft.com/office/drawing/2014/chart" uri="{C3380CC4-5D6E-409C-BE32-E72D297353CC}">
                    <c16:uniqueId val="{00000002-D90A-4A6E-8529-660B3DE9AFD6}"/>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Resumo!$B$14:$B$51</c15:sqref>
                        </c15:formulaRef>
                      </c:ext>
                    </c:extLst>
                    <c:strCache>
                      <c:ptCount val="38"/>
                      <c:pt idx="0">
                        <c:v>I01D02V06</c:v>
                      </c:pt>
                      <c:pt idx="1">
                        <c:v>O01D011V06</c:v>
                      </c:pt>
                      <c:pt idx="2">
                        <c:v>O01D015V06</c:v>
                      </c:pt>
                      <c:pt idx="3">
                        <c:v>O01D030V06</c:v>
                      </c:pt>
                      <c:pt idx="4">
                        <c:v>O03D040V06</c:v>
                      </c:pt>
                      <c:pt idx="5">
                        <c:v>O05D019V06</c:v>
                      </c:pt>
                      <c:pt idx="6">
                        <c:v>O06D023V06</c:v>
                      </c:pt>
                      <c:pt idx="7">
                        <c:v>P01D025V06</c:v>
                      </c:pt>
                      <c:pt idx="8">
                        <c:v>P02D004V06</c:v>
                      </c:pt>
                      <c:pt idx="9">
                        <c:v>P02D016V06</c:v>
                      </c:pt>
                      <c:pt idx="10">
                        <c:v>P02D037V06</c:v>
                      </c:pt>
                      <c:pt idx="11">
                        <c:v>P03D039V06</c:v>
                      </c:pt>
                      <c:pt idx="12">
                        <c:v>V01D006V06</c:v>
                      </c:pt>
                      <c:pt idx="13">
                        <c:v>V01D013V06</c:v>
                      </c:pt>
                      <c:pt idx="14">
                        <c:v>V01D024V06</c:v>
                      </c:pt>
                      <c:pt idx="15">
                        <c:v>V01D029V06</c:v>
                      </c:pt>
                      <c:pt idx="16">
                        <c:v>V01D032V06</c:v>
                      </c:pt>
                      <c:pt idx="17">
                        <c:v>V02D003V06</c:v>
                      </c:pt>
                      <c:pt idx="18">
                        <c:v>V02D021V06</c:v>
                      </c:pt>
                      <c:pt idx="19">
                        <c:v>V02D028V06</c:v>
                      </c:pt>
                      <c:pt idx="20">
                        <c:v>V03D026V06</c:v>
                      </c:pt>
                      <c:pt idx="21">
                        <c:v>V03D036V06</c:v>
                      </c:pt>
                      <c:pt idx="22">
                        <c:v>V04D034V06</c:v>
                      </c:pt>
                      <c:pt idx="23">
                        <c:v>V05D005V06</c:v>
                      </c:pt>
                      <c:pt idx="24">
                        <c:v>V05D008V06</c:v>
                      </c:pt>
                      <c:pt idx="25">
                        <c:v>V05D018V06</c:v>
                      </c:pt>
                      <c:pt idx="26">
                        <c:v>V05D031V06</c:v>
                      </c:pt>
                      <c:pt idx="27">
                        <c:v>V08D010V06</c:v>
                      </c:pt>
                      <c:pt idx="28">
                        <c:v>V08D022V06</c:v>
                      </c:pt>
                      <c:pt idx="29">
                        <c:v>V09D009V06</c:v>
                      </c:pt>
                      <c:pt idx="30">
                        <c:v>V09D041V06</c:v>
                      </c:pt>
                      <c:pt idx="31">
                        <c:v>V10D007V06</c:v>
                      </c:pt>
                      <c:pt idx="32">
                        <c:v>V11D012V06</c:v>
                      </c:pt>
                      <c:pt idx="33">
                        <c:v>V11D01V06</c:v>
                      </c:pt>
                      <c:pt idx="34">
                        <c:v>V11D027V06</c:v>
                      </c:pt>
                      <c:pt idx="35">
                        <c:v>V11D033V06</c:v>
                      </c:pt>
                      <c:pt idx="36">
                        <c:v>V12D017V06</c:v>
                      </c:pt>
                      <c:pt idx="37">
                        <c:v>V12D020V06</c:v>
                      </c:pt>
                    </c:strCache>
                  </c:strRef>
                </c:cat>
                <c:val>
                  <c:numRef>
                    <c:extLst xmlns:c15="http://schemas.microsoft.com/office/drawing/2012/chart">
                      <c:ext xmlns:c15="http://schemas.microsoft.com/office/drawing/2012/chart" uri="{02D57815-91ED-43cb-92C2-25804820EDAC}">
                        <c15:formulaRef>
                          <c15:sqref>Resumo!$G$14:$G$51</c15:sqref>
                        </c15:formulaRef>
                      </c:ext>
                    </c:extLst>
                    <c:numCache>
                      <c:formatCode>0</c:formatCode>
                      <c:ptCount val="38"/>
                      <c:pt idx="0">
                        <c:v>9</c:v>
                      </c:pt>
                      <c:pt idx="1">
                        <c:v>9</c:v>
                      </c:pt>
                      <c:pt idx="2">
                        <c:v>2</c:v>
                      </c:pt>
                      <c:pt idx="3">
                        <c:v>3</c:v>
                      </c:pt>
                      <c:pt idx="4">
                        <c:v>11</c:v>
                      </c:pt>
                      <c:pt idx="5">
                        <c:v>8</c:v>
                      </c:pt>
                      <c:pt idx="6">
                        <c:v>6</c:v>
                      </c:pt>
                      <c:pt idx="7">
                        <c:v>8</c:v>
                      </c:pt>
                      <c:pt idx="8">
                        <c:v>5</c:v>
                      </c:pt>
                      <c:pt idx="9">
                        <c:v>6</c:v>
                      </c:pt>
                      <c:pt idx="10">
                        <c:v>1</c:v>
                      </c:pt>
                      <c:pt idx="11">
                        <c:v>11</c:v>
                      </c:pt>
                      <c:pt idx="12">
                        <c:v>7</c:v>
                      </c:pt>
                      <c:pt idx="13">
                        <c:v>10</c:v>
                      </c:pt>
                      <c:pt idx="14">
                        <c:v>5</c:v>
                      </c:pt>
                      <c:pt idx="15">
                        <c:v>6</c:v>
                      </c:pt>
                      <c:pt idx="16">
                        <c:v>2</c:v>
                      </c:pt>
                      <c:pt idx="17">
                        <c:v>6</c:v>
                      </c:pt>
                      <c:pt idx="18">
                        <c:v>7</c:v>
                      </c:pt>
                      <c:pt idx="19">
                        <c:v>0</c:v>
                      </c:pt>
                      <c:pt idx="20">
                        <c:v>0</c:v>
                      </c:pt>
                      <c:pt idx="21">
                        <c:v>15</c:v>
                      </c:pt>
                      <c:pt idx="22">
                        <c:v>1</c:v>
                      </c:pt>
                      <c:pt idx="23">
                        <c:v>2</c:v>
                      </c:pt>
                      <c:pt idx="24">
                        <c:v>1</c:v>
                      </c:pt>
                      <c:pt idx="25">
                        <c:v>7</c:v>
                      </c:pt>
                      <c:pt idx="26">
                        <c:v>0</c:v>
                      </c:pt>
                      <c:pt idx="27">
                        <c:v>5</c:v>
                      </c:pt>
                      <c:pt idx="28">
                        <c:v>8</c:v>
                      </c:pt>
                      <c:pt idx="29">
                        <c:v>2</c:v>
                      </c:pt>
                      <c:pt idx="30">
                        <c:v>6</c:v>
                      </c:pt>
                      <c:pt idx="31">
                        <c:v>2</c:v>
                      </c:pt>
                      <c:pt idx="32">
                        <c:v>1</c:v>
                      </c:pt>
                      <c:pt idx="33">
                        <c:v>1</c:v>
                      </c:pt>
                      <c:pt idx="34">
                        <c:v>1</c:v>
                      </c:pt>
                      <c:pt idx="35">
                        <c:v>0</c:v>
                      </c:pt>
                      <c:pt idx="36">
                        <c:v>3</c:v>
                      </c:pt>
                      <c:pt idx="37">
                        <c:v>5</c:v>
                      </c:pt>
                    </c:numCache>
                  </c:numRef>
                </c:val>
                <c:extLst xmlns:c15="http://schemas.microsoft.com/office/drawing/2012/chart">
                  <c:ext xmlns:c16="http://schemas.microsoft.com/office/drawing/2014/chart" uri="{C3380CC4-5D6E-409C-BE32-E72D297353CC}">
                    <c16:uniqueId val="{00000003-D90A-4A6E-8529-660B3DE9AFD6}"/>
                  </c:ext>
                </c:extLst>
              </c15:ser>
            </c15:filteredBarSeries>
          </c:ext>
        </c:extLst>
      </c:barChart>
      <c:lineChart>
        <c:grouping val="standard"/>
        <c:varyColors val="0"/>
        <c:ser>
          <c:idx val="3"/>
          <c:order val="3"/>
          <c:tx>
            <c:v>% Participación</c:v>
          </c:tx>
          <c:spPr>
            <a:ln w="28575" cap="rnd">
              <a:solidFill>
                <a:srgbClr val="0070C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Resumo!$H$14:$H$51</c:f>
              <c:numCache>
                <c:formatCode>0%</c:formatCode>
                <c:ptCount val="38"/>
                <c:pt idx="0">
                  <c:v>0.5625</c:v>
                </c:pt>
                <c:pt idx="1">
                  <c:v>0.47368421052631576</c:v>
                </c:pt>
                <c:pt idx="2">
                  <c:v>0.22222222222222221</c:v>
                </c:pt>
                <c:pt idx="3">
                  <c:v>0.6</c:v>
                </c:pt>
                <c:pt idx="4">
                  <c:v>0.55000000000000004</c:v>
                </c:pt>
                <c:pt idx="5">
                  <c:v>0.5714285714285714</c:v>
                </c:pt>
                <c:pt idx="6">
                  <c:v>0.66666666666666663</c:v>
                </c:pt>
                <c:pt idx="7">
                  <c:v>0.66666666666666663</c:v>
                </c:pt>
                <c:pt idx="8">
                  <c:v>0.625</c:v>
                </c:pt>
                <c:pt idx="9">
                  <c:v>0.42857142857142855</c:v>
                </c:pt>
                <c:pt idx="10">
                  <c:v>0.2</c:v>
                </c:pt>
                <c:pt idx="11">
                  <c:v>0.52380952380952384</c:v>
                </c:pt>
                <c:pt idx="12">
                  <c:v>0.7</c:v>
                </c:pt>
                <c:pt idx="13">
                  <c:v>0.66666666666666663</c:v>
                </c:pt>
                <c:pt idx="14">
                  <c:v>0.5</c:v>
                </c:pt>
                <c:pt idx="15">
                  <c:v>0.5</c:v>
                </c:pt>
                <c:pt idx="16">
                  <c:v>0.4</c:v>
                </c:pt>
                <c:pt idx="17">
                  <c:v>0.66666666666666663</c:v>
                </c:pt>
                <c:pt idx="18">
                  <c:v>0.58333333333333337</c:v>
                </c:pt>
                <c:pt idx="19">
                  <c:v>0</c:v>
                </c:pt>
                <c:pt idx="20">
                  <c:v>0</c:v>
                </c:pt>
                <c:pt idx="21">
                  <c:v>0.625</c:v>
                </c:pt>
                <c:pt idx="22">
                  <c:v>0.16666666666666666</c:v>
                </c:pt>
                <c:pt idx="23">
                  <c:v>0.2857142857142857</c:v>
                </c:pt>
                <c:pt idx="24">
                  <c:v>0.33333333333333331</c:v>
                </c:pt>
                <c:pt idx="25">
                  <c:v>0.33333333333333331</c:v>
                </c:pt>
                <c:pt idx="26">
                  <c:v>0</c:v>
                </c:pt>
                <c:pt idx="27">
                  <c:v>0.41666666666666669</c:v>
                </c:pt>
                <c:pt idx="28">
                  <c:v>0.88888888888888884</c:v>
                </c:pt>
                <c:pt idx="29">
                  <c:v>0.4</c:v>
                </c:pt>
                <c:pt idx="30">
                  <c:v>0.66666666666666663</c:v>
                </c:pt>
                <c:pt idx="31">
                  <c:v>0.4</c:v>
                </c:pt>
                <c:pt idx="32">
                  <c:v>0.5</c:v>
                </c:pt>
                <c:pt idx="33">
                  <c:v>0.25</c:v>
                </c:pt>
                <c:pt idx="34">
                  <c:v>0.5</c:v>
                </c:pt>
                <c:pt idx="35">
                  <c:v>0</c:v>
                </c:pt>
                <c:pt idx="36">
                  <c:v>1</c:v>
                </c:pt>
                <c:pt idx="37">
                  <c:v>0.33333333333333331</c:v>
                </c:pt>
              </c:numCache>
            </c:numRef>
          </c:val>
          <c:smooth val="0"/>
          <c:extLst>
            <c:ext xmlns:c16="http://schemas.microsoft.com/office/drawing/2014/chart" uri="{C3380CC4-5D6E-409C-BE32-E72D297353CC}">
              <c16:uniqueId val="{00000001-D90A-4A6E-8529-660B3DE9AFD6}"/>
            </c:ext>
          </c:extLst>
        </c:ser>
        <c:dLbls>
          <c:showLegendKey val="0"/>
          <c:showVal val="0"/>
          <c:showCatName val="0"/>
          <c:showSerName val="0"/>
          <c:showPercent val="0"/>
          <c:showBubbleSize val="0"/>
        </c:dLbls>
        <c:marker val="1"/>
        <c:smooth val="0"/>
        <c:axId val="344460216"/>
        <c:axId val="344461784"/>
      </c:lineChart>
      <c:catAx>
        <c:axId val="344461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gl-ES"/>
          </a:p>
        </c:txPr>
        <c:crossAx val="344462568"/>
        <c:crosses val="autoZero"/>
        <c:auto val="1"/>
        <c:lblAlgn val="ctr"/>
        <c:lblOffset val="100"/>
        <c:noMultiLvlLbl val="0"/>
      </c:catAx>
      <c:valAx>
        <c:axId val="344462568"/>
        <c:scaling>
          <c:orientation val="minMax"/>
          <c:max val="5"/>
          <c:min val="1"/>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2000" b="0">
                    <a:latin typeface="Arial" panose="020B0604020202020204" pitchFamily="34" charset="0"/>
                    <a:cs typeface="Arial" panose="020B0604020202020204" pitchFamily="34" charset="0"/>
                  </a:rPr>
                  <a:t>Índice de satisfacción</a:t>
                </a:r>
              </a:p>
            </c:rich>
          </c:tx>
          <c:layout>
            <c:manualLayout>
              <c:xMode val="edge"/>
              <c:yMode val="edge"/>
              <c:x val="2.5995125913891143E-3"/>
              <c:y val="0.18568805652399731"/>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title>
        <c:numFmt formatCode="0" sourceLinked="0"/>
        <c:majorTickMark val="none"/>
        <c:minorTickMark val="none"/>
        <c:tickLblPos val="nextTo"/>
        <c:spPr>
          <a:solidFill>
            <a:sysClr val="window" lastClr="FFFFFF"/>
          </a:solid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gl-ES"/>
          </a:p>
        </c:txPr>
        <c:crossAx val="344461392"/>
        <c:crosses val="autoZero"/>
        <c:crossBetween val="between"/>
        <c:majorUnit val="1"/>
      </c:valAx>
      <c:valAx>
        <c:axId val="344461784"/>
        <c:scaling>
          <c:orientation val="minMax"/>
          <c:max val="1"/>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crossAx val="344460216"/>
        <c:crosses val="max"/>
        <c:crossBetween val="between"/>
      </c:valAx>
      <c:catAx>
        <c:axId val="344460216"/>
        <c:scaling>
          <c:orientation val="minMax"/>
        </c:scaling>
        <c:delete val="1"/>
        <c:axPos val="b"/>
        <c:majorTickMark val="out"/>
        <c:minorTickMark val="none"/>
        <c:tickLblPos val="nextTo"/>
        <c:crossAx val="344461784"/>
        <c:crosses val="autoZero"/>
        <c:auto val="1"/>
        <c:lblAlgn val="ctr"/>
        <c:lblOffset val="100"/>
        <c:noMultiLvlLbl val="0"/>
      </c:catAx>
      <c:spPr>
        <a:noFill/>
        <a:ln>
          <a:noFill/>
        </a:ln>
        <a:effectLst/>
      </c:spPr>
    </c:plotArea>
    <c:legend>
      <c:legendPos val="r"/>
      <c:layout>
        <c:manualLayout>
          <c:xMode val="edge"/>
          <c:yMode val="edge"/>
          <c:x val="0.4088807206116255"/>
          <c:y val="0.91488542949839324"/>
          <c:w val="0.19827930508665337"/>
          <c:h val="8.2697598453668669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rgbClr val="0070C0"/>
      </a:solidFill>
      <a:round/>
    </a:ln>
    <a:effectLst/>
  </c:spPr>
  <c:txPr>
    <a:bodyPr/>
    <a:lstStyle/>
    <a:p>
      <a:pPr>
        <a:defRPr/>
      </a:pPr>
      <a:endParaRPr lang="gl-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566358553006958E-2"/>
          <c:y val="5.4502968439322681E-2"/>
          <c:w val="0.88888006390505525"/>
          <c:h val="0.66668562641075468"/>
        </c:manualLayout>
      </c:layout>
      <c:barChart>
        <c:barDir val="col"/>
        <c:grouping val="clustered"/>
        <c:varyColors val="0"/>
        <c:ser>
          <c:idx val="1"/>
          <c:order val="0"/>
          <c:tx>
            <c:v>Respostas Universidade Vigo</c:v>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gl-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Resumo!$Q$13:$AE$13</c:f>
              <c:strCache>
                <c:ptCount val="15"/>
                <c:pt idx="0">
                  <c:v>6
Información pública DO pd</c:v>
                </c:pt>
                <c:pt idx="1">
                  <c:v>7
Sistema de bolsas / contratos</c:v>
                </c:pt>
                <c:pt idx="2">
                  <c:v>8
Proceso de matrícula</c:v>
                </c:pt>
                <c:pt idx="3">
                  <c:v>9
Documentos  actividades formativas</c:v>
                </c:pt>
                <c:pt idx="4">
                  <c:v>10
Xestión do PI</c:v>
                </c:pt>
                <c:pt idx="5">
                  <c:v>11
Coordinador/a do PD</c:v>
                </c:pt>
                <c:pt idx="6">
                  <c:v>12
Titor/a</c:v>
                </c:pt>
                <c:pt idx="7">
                  <c:v>13
Dirección de tese</c:v>
                </c:pt>
                <c:pt idx="8">
                  <c:v>14
Profesorado do PD</c:v>
                </c:pt>
                <c:pt idx="9">
                  <c:v>15
PAS do centro</c:v>
                </c:pt>
                <c:pt idx="10">
                  <c:v>16
Sección de Posgrao</c:v>
                </c:pt>
                <c:pt idx="11">
                  <c:v>17
Medios materiais</c:v>
                </c:pt>
                <c:pt idx="12">
                  <c:v>18
Espazos de traballo</c:v>
                </c:pt>
                <c:pt idx="13">
                  <c:v>19
Obxectivos profesionais</c:v>
                </c:pt>
                <c:pt idx="14">
                  <c:v>20
Satisfacción xeral co PD</c:v>
                </c:pt>
              </c:strCache>
            </c:strRef>
          </c:cat>
          <c:val>
            <c:numRef>
              <c:f>Resumo!$Q$52:$AE$52</c:f>
              <c:numCache>
                <c:formatCode>0.00</c:formatCode>
                <c:ptCount val="15"/>
                <c:pt idx="0">
                  <c:v>3.804733727810651</c:v>
                </c:pt>
                <c:pt idx="1">
                  <c:v>3.2608695652173911</c:v>
                </c:pt>
                <c:pt idx="2">
                  <c:v>3.7906976744186047</c:v>
                </c:pt>
                <c:pt idx="3">
                  <c:v>3.4909090909090907</c:v>
                </c:pt>
                <c:pt idx="4">
                  <c:v>3.8165680473372783</c:v>
                </c:pt>
                <c:pt idx="5">
                  <c:v>4.3233532934131738</c:v>
                </c:pt>
                <c:pt idx="6">
                  <c:v>4.5783132530120483</c:v>
                </c:pt>
                <c:pt idx="7">
                  <c:v>4.6107784431137722</c:v>
                </c:pt>
                <c:pt idx="8">
                  <c:v>4.1677419354838712</c:v>
                </c:pt>
                <c:pt idx="9">
                  <c:v>4.1077844311377243</c:v>
                </c:pt>
                <c:pt idx="10">
                  <c:v>4.0129032258064514</c:v>
                </c:pt>
                <c:pt idx="11">
                  <c:v>3.9294871794871793</c:v>
                </c:pt>
                <c:pt idx="12">
                  <c:v>4.0753424657534243</c:v>
                </c:pt>
                <c:pt idx="13">
                  <c:v>4.5816993464052285</c:v>
                </c:pt>
                <c:pt idx="14">
                  <c:v>4.0176470588235293</c:v>
                </c:pt>
              </c:numCache>
            </c:numRef>
          </c:val>
          <c:extLst>
            <c:ext xmlns:c16="http://schemas.microsoft.com/office/drawing/2014/chart" uri="{C3380CC4-5D6E-409C-BE32-E72D297353CC}">
              <c16:uniqueId val="{00000000-18F2-4A56-A690-1B49EA22A18B}"/>
            </c:ext>
          </c:extLst>
        </c:ser>
        <c:dLbls>
          <c:showLegendKey val="0"/>
          <c:showVal val="0"/>
          <c:showCatName val="0"/>
          <c:showSerName val="0"/>
          <c:showPercent val="0"/>
          <c:showBubbleSize val="0"/>
        </c:dLbls>
        <c:gapWidth val="219"/>
        <c:overlap val="-27"/>
        <c:axId val="344462960"/>
        <c:axId val="344467272"/>
        <c:extLst/>
      </c:barChart>
      <c:catAx>
        <c:axId val="34446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gl-ES"/>
          </a:p>
        </c:txPr>
        <c:crossAx val="344467272"/>
        <c:crossesAt val="1"/>
        <c:auto val="1"/>
        <c:lblAlgn val="ctr"/>
        <c:lblOffset val="100"/>
        <c:noMultiLvlLbl val="0"/>
      </c:catAx>
      <c:valAx>
        <c:axId val="344467272"/>
        <c:scaling>
          <c:orientation val="minMax"/>
          <c:max val="5"/>
          <c:min val="1"/>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n-US" sz="2000" b="0"/>
                  <a:t>Índice de satisfacción</a:t>
                </a:r>
              </a:p>
            </c:rich>
          </c:tx>
          <c:layout>
            <c:manualLayout>
              <c:xMode val="edge"/>
              <c:yMode val="edge"/>
              <c:x val="2.5995125913891143E-3"/>
              <c:y val="0.18568805652399731"/>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gl-ES"/>
            </a:p>
          </c:txPr>
        </c:title>
        <c:numFmt formatCode="0" sourceLinked="0"/>
        <c:majorTickMark val="none"/>
        <c:minorTickMark val="none"/>
        <c:tickLblPos val="nextTo"/>
        <c:spPr>
          <a:solidFill>
            <a:sysClr val="window" lastClr="FFFFFF"/>
          </a:solid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gl-ES"/>
          </a:p>
        </c:txPr>
        <c:crossAx val="344462960"/>
        <c:crosses val="autoZero"/>
        <c:crossBetween val="between"/>
        <c:majorUnit val="1"/>
        <c:minorUnit val="1"/>
      </c:valAx>
      <c:spPr>
        <a:noFill/>
        <a:ln>
          <a:noFill/>
        </a:ln>
        <a:effectLst/>
      </c:spPr>
    </c:plotArea>
    <c:legend>
      <c:legendPos val="r"/>
      <c:layout>
        <c:manualLayout>
          <c:xMode val="edge"/>
          <c:yMode val="edge"/>
          <c:x val="0.23190495511983805"/>
          <c:y val="0.85376865915236744"/>
          <c:w val="0.32068483314590929"/>
          <c:h val="8.9219333927036265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gl-ES"/>
        </a:p>
      </c:txPr>
    </c:legend>
    <c:plotVisOnly val="1"/>
    <c:dispBlanksAs val="gap"/>
    <c:showDLblsOverMax val="0"/>
  </c:chart>
  <c:spPr>
    <a:solidFill>
      <a:schemeClr val="bg1"/>
    </a:solidFill>
    <a:ln w="9525" cap="flat" cmpd="sng" algn="ctr">
      <a:solidFill>
        <a:srgbClr val="0070C0"/>
      </a:solidFill>
      <a:round/>
    </a:ln>
    <a:effectLst/>
  </c:spPr>
  <c:txPr>
    <a:bodyPr/>
    <a:lstStyle/>
    <a:p>
      <a:pPr>
        <a:defRPr/>
      </a:pPr>
      <a:endParaRPr lang="gl-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Portada!A1"/><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Portada!A1"/><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chart" Target="../charts/chart3.xml"/><Relationship Id="rId7" Type="http://schemas.openxmlformats.org/officeDocument/2006/relationships/hyperlink" Target="#Desagregado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7.xml"/><Relationship Id="rId5" Type="http://schemas.openxmlformats.org/officeDocument/2006/relationships/chart" Target="../charts/chart5.xml"/><Relationship Id="rId10" Type="http://schemas.openxmlformats.org/officeDocument/2006/relationships/image" Target="../media/image4.png"/><Relationship Id="rId4" Type="http://schemas.openxmlformats.org/officeDocument/2006/relationships/chart" Target="../charts/chart4.xml"/><Relationship Id="rId9" Type="http://schemas.openxmlformats.org/officeDocument/2006/relationships/hyperlink" Target="#Portada!A1"/></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Portada!A1"/><Relationship Id="rId1" Type="http://schemas.openxmlformats.org/officeDocument/2006/relationships/chart" Target="../charts/chart8.xml"/><Relationship Id="rId6" Type="http://schemas.openxmlformats.org/officeDocument/2006/relationships/chart" Target="../charts/chart9.xml"/><Relationship Id="rId5" Type="http://schemas.openxmlformats.org/officeDocument/2006/relationships/image" Target="../media/image6.png"/><Relationship Id="rId4" Type="http://schemas.openxmlformats.org/officeDocument/2006/relationships/hyperlink" Target="#Desagregados!A1"/></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xdr:from>
      <xdr:col>1</xdr:col>
      <xdr:colOff>151842</xdr:colOff>
      <xdr:row>1</xdr:row>
      <xdr:rowOff>84607</xdr:rowOff>
    </xdr:from>
    <xdr:to>
      <xdr:col>5</xdr:col>
      <xdr:colOff>112059</xdr:colOff>
      <xdr:row>3</xdr:row>
      <xdr:rowOff>155180</xdr:rowOff>
    </xdr:to>
    <xdr:pic>
      <xdr:nvPicPr>
        <xdr:cNvPr id="2" name="Imagen 3" descr="logo30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724" y="230283"/>
          <a:ext cx="2335864" cy="451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381001</xdr:colOff>
      <xdr:row>36</xdr:row>
      <xdr:rowOff>22411</xdr:rowOff>
    </xdr:from>
    <xdr:to>
      <xdr:col>4</xdr:col>
      <xdr:colOff>392207</xdr:colOff>
      <xdr:row>42</xdr:row>
      <xdr:rowOff>127633</xdr:rowOff>
    </xdr:to>
    <xdr:pic>
      <xdr:nvPicPr>
        <xdr:cNvPr id="3" name="Imagen 2"/>
        <xdr:cNvPicPr>
          <a:picLocks noChangeAspect="1"/>
        </xdr:cNvPicPr>
      </xdr:nvPicPr>
      <xdr:blipFill>
        <a:blip xmlns:r="http://schemas.openxmlformats.org/officeDocument/2006/relationships" r:embed="rId2"/>
        <a:stretch>
          <a:fillRect/>
        </a:stretch>
      </xdr:blipFill>
      <xdr:spPr>
        <a:xfrm>
          <a:off x="537883" y="8606117"/>
          <a:ext cx="1736912" cy="12482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151842</xdr:colOff>
      <xdr:row>1</xdr:row>
      <xdr:rowOff>84608</xdr:rowOff>
    </xdr:from>
    <xdr:to>
      <xdr:col>6</xdr:col>
      <xdr:colOff>408216</xdr:colOff>
      <xdr:row>3</xdr:row>
      <xdr:rowOff>190501</xdr:rowOff>
    </xdr:to>
    <xdr:pic>
      <xdr:nvPicPr>
        <xdr:cNvPr id="3" name="Imagen 3" descr="logo30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7592" y="288715"/>
          <a:ext cx="3141088" cy="663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414618</xdr:colOff>
      <xdr:row>1</xdr:row>
      <xdr:rowOff>168089</xdr:rowOff>
    </xdr:from>
    <xdr:to>
      <xdr:col>7</xdr:col>
      <xdr:colOff>795618</xdr:colOff>
      <xdr:row>2</xdr:row>
      <xdr:rowOff>354805</xdr:rowOff>
    </xdr:to>
    <xdr:pic>
      <xdr:nvPicPr>
        <xdr:cNvPr id="5" name="Imagen 4">
          <a:hlinkClick xmlns:r="http://schemas.openxmlformats.org/officeDocument/2006/relationships" r:id="rId2"/>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20236" y="369795"/>
          <a:ext cx="381000" cy="3772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151842</xdr:colOff>
      <xdr:row>1</xdr:row>
      <xdr:rowOff>84608</xdr:rowOff>
    </xdr:from>
    <xdr:to>
      <xdr:col>6</xdr:col>
      <xdr:colOff>204107</xdr:colOff>
      <xdr:row>3</xdr:row>
      <xdr:rowOff>151282</xdr:rowOff>
    </xdr:to>
    <xdr:pic>
      <xdr:nvPicPr>
        <xdr:cNvPr id="2" name="Imagen 3" descr="logo30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7592" y="288715"/>
          <a:ext cx="3249944" cy="6245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414618</xdr:colOff>
      <xdr:row>1</xdr:row>
      <xdr:rowOff>168089</xdr:rowOff>
    </xdr:from>
    <xdr:to>
      <xdr:col>7</xdr:col>
      <xdr:colOff>795618</xdr:colOff>
      <xdr:row>2</xdr:row>
      <xdr:rowOff>354805</xdr:rowOff>
    </xdr:to>
    <xdr:pic>
      <xdr:nvPicPr>
        <xdr:cNvPr id="4" name="Imagen 3">
          <a:hlinkClick xmlns:r="http://schemas.openxmlformats.org/officeDocument/2006/relationships" r:id="rId2"/>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00843" y="368114"/>
          <a:ext cx="381000" cy="377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xdr:colOff>
      <xdr:row>4</xdr:row>
      <xdr:rowOff>9525</xdr:rowOff>
    </xdr:from>
    <xdr:to>
      <xdr:col>6</xdr:col>
      <xdr:colOff>705970</xdr:colOff>
      <xdr:row>18</xdr:row>
      <xdr:rowOff>35718</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32017</xdr:colOff>
      <xdr:row>4</xdr:row>
      <xdr:rowOff>14327</xdr:rowOff>
    </xdr:from>
    <xdr:to>
      <xdr:col>16</xdr:col>
      <xdr:colOff>1</xdr:colOff>
      <xdr:row>18</xdr:row>
      <xdr:rowOff>11906</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3607</xdr:colOff>
      <xdr:row>19</xdr:row>
      <xdr:rowOff>11907</xdr:rowOff>
    </xdr:from>
    <xdr:to>
      <xdr:col>7</xdr:col>
      <xdr:colOff>23112</xdr:colOff>
      <xdr:row>31</xdr:row>
      <xdr:rowOff>11907</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21063</xdr:colOff>
      <xdr:row>18</xdr:row>
      <xdr:rowOff>190497</xdr:rowOff>
    </xdr:from>
    <xdr:to>
      <xdr:col>15</xdr:col>
      <xdr:colOff>666749</xdr:colOff>
      <xdr:row>33</xdr:row>
      <xdr:rowOff>71434</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26213</xdr:colOff>
      <xdr:row>32</xdr:row>
      <xdr:rowOff>41240</xdr:rowOff>
    </xdr:from>
    <xdr:to>
      <xdr:col>7</xdr:col>
      <xdr:colOff>15407</xdr:colOff>
      <xdr:row>44</xdr:row>
      <xdr:rowOff>35719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36333</xdr:colOff>
      <xdr:row>45</xdr:row>
      <xdr:rowOff>73487</xdr:rowOff>
    </xdr:from>
    <xdr:to>
      <xdr:col>7</xdr:col>
      <xdr:colOff>-1</xdr:colOff>
      <xdr:row>56</xdr:row>
      <xdr:rowOff>119063</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14</xdr:col>
      <xdr:colOff>52807</xdr:colOff>
      <xdr:row>1</xdr:row>
      <xdr:rowOff>87546</xdr:rowOff>
    </xdr:from>
    <xdr:to>
      <xdr:col>14</xdr:col>
      <xdr:colOff>340807</xdr:colOff>
      <xdr:row>1</xdr:row>
      <xdr:rowOff>375227</xdr:rowOff>
    </xdr:to>
    <xdr:pic>
      <xdr:nvPicPr>
        <xdr:cNvPr id="13" name="Imagen 12">
          <a:hlinkClick xmlns:r="http://schemas.openxmlformats.org/officeDocument/2006/relationships" r:id="rId7"/>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316120" y="206609"/>
          <a:ext cx="288000" cy="287681"/>
        </a:xfrm>
        <a:prstGeom prst="rect">
          <a:avLst/>
        </a:prstGeom>
      </xdr:spPr>
    </xdr:pic>
    <xdr:clientData/>
  </xdr:twoCellAnchor>
  <xdr:twoCellAnchor editAs="oneCell">
    <xdr:from>
      <xdr:col>14</xdr:col>
      <xdr:colOff>388559</xdr:colOff>
      <xdr:row>1</xdr:row>
      <xdr:rowOff>104257</xdr:rowOff>
    </xdr:from>
    <xdr:to>
      <xdr:col>14</xdr:col>
      <xdr:colOff>676559</xdr:colOff>
      <xdr:row>1</xdr:row>
      <xdr:rowOff>391938</xdr:rowOff>
    </xdr:to>
    <xdr:pic>
      <xdr:nvPicPr>
        <xdr:cNvPr id="16" name="Imagen 15">
          <a:hlinkClick xmlns:r="http://schemas.openxmlformats.org/officeDocument/2006/relationships" r:id="rId9"/>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651872" y="223320"/>
          <a:ext cx="288000" cy="287681"/>
        </a:xfrm>
        <a:prstGeom prst="rect">
          <a:avLst/>
        </a:prstGeom>
      </xdr:spPr>
    </xdr:pic>
    <xdr:clientData/>
  </xdr:twoCellAnchor>
  <xdr:twoCellAnchor>
    <xdr:from>
      <xdr:col>7</xdr:col>
      <xdr:colOff>678656</xdr:colOff>
      <xdr:row>34</xdr:row>
      <xdr:rowOff>23809</xdr:rowOff>
    </xdr:from>
    <xdr:to>
      <xdr:col>15</xdr:col>
      <xdr:colOff>666749</xdr:colOff>
      <xdr:row>47</xdr:row>
      <xdr:rowOff>130966</xdr:rowOff>
    </xdr:to>
    <xdr:graphicFrame macro="">
      <xdr:nvGraphicFramePr>
        <xdr:cNvPr id="1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136075</xdr:colOff>
      <xdr:row>4</xdr:row>
      <xdr:rowOff>74841</xdr:rowOff>
    </xdr:from>
    <xdr:to>
      <xdr:col>19</xdr:col>
      <xdr:colOff>108857</xdr:colOff>
      <xdr:row>9</xdr:row>
      <xdr:rowOff>3360964</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257879</xdr:colOff>
      <xdr:row>3</xdr:row>
      <xdr:rowOff>77994</xdr:rowOff>
    </xdr:from>
    <xdr:to>
      <xdr:col>14</xdr:col>
      <xdr:colOff>545879</xdr:colOff>
      <xdr:row>3</xdr:row>
      <xdr:rowOff>369006</xdr:rowOff>
    </xdr:to>
    <xdr:pic>
      <xdr:nvPicPr>
        <xdr:cNvPr id="6" name="Imagen 5">
          <a:hlinkClick xmlns:r="http://schemas.openxmlformats.org/officeDocument/2006/relationships" r:id="rId2"/>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519152" y="458994"/>
          <a:ext cx="288000" cy="291012"/>
        </a:xfrm>
        <a:prstGeom prst="rect">
          <a:avLst/>
        </a:prstGeom>
      </xdr:spPr>
    </xdr:pic>
    <xdr:clientData/>
  </xdr:twoCellAnchor>
  <xdr:twoCellAnchor editAs="oneCell">
    <xdr:from>
      <xdr:col>15</xdr:col>
      <xdr:colOff>203112</xdr:colOff>
      <xdr:row>3</xdr:row>
      <xdr:rowOff>99123</xdr:rowOff>
    </xdr:from>
    <xdr:to>
      <xdr:col>15</xdr:col>
      <xdr:colOff>491112</xdr:colOff>
      <xdr:row>3</xdr:row>
      <xdr:rowOff>390135</xdr:rowOff>
    </xdr:to>
    <xdr:pic>
      <xdr:nvPicPr>
        <xdr:cNvPr id="7" name="Imagen 6">
          <a:hlinkClick xmlns:r="http://schemas.openxmlformats.org/officeDocument/2006/relationships" r:id="rId4"/>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800000">
          <a:off x="13226385" y="480123"/>
          <a:ext cx="288000" cy="291012"/>
        </a:xfrm>
        <a:prstGeom prst="rect">
          <a:avLst/>
        </a:prstGeom>
      </xdr:spPr>
    </xdr:pic>
    <xdr:clientData/>
  </xdr:twoCellAnchor>
  <xdr:twoCellAnchor>
    <xdr:from>
      <xdr:col>19</xdr:col>
      <xdr:colOff>436047</xdr:colOff>
      <xdr:row>4</xdr:row>
      <xdr:rowOff>25977</xdr:rowOff>
    </xdr:from>
    <xdr:to>
      <xdr:col>32</xdr:col>
      <xdr:colOff>163284</xdr:colOff>
      <xdr:row>9</xdr:row>
      <xdr:rowOff>3429000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923139</xdr:colOff>
      <xdr:row>0</xdr:row>
      <xdr:rowOff>97586</xdr:rowOff>
    </xdr:from>
    <xdr:to>
      <xdr:col>2</xdr:col>
      <xdr:colOff>1207964</xdr:colOff>
      <xdr:row>0</xdr:row>
      <xdr:rowOff>387508</xdr:rowOff>
    </xdr:to>
    <xdr:pic>
      <xdr:nvPicPr>
        <xdr:cNvPr id="2" name="Imagen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89964" y="97586"/>
          <a:ext cx="288000" cy="28992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4"/>
  <sheetViews>
    <sheetView zoomScale="85" zoomScaleNormal="85" workbookViewId="0">
      <selection activeCell="P14" sqref="P14"/>
    </sheetView>
  </sheetViews>
  <sheetFormatPr baseColWidth="10" defaultRowHeight="24.95" customHeight="1" x14ac:dyDescent="0.25"/>
  <cols>
    <col min="1" max="1" width="2.28515625" style="1" customWidth="1"/>
    <col min="2" max="2" width="6.42578125" style="1" customWidth="1"/>
    <col min="3" max="8" width="9.7109375" style="1" customWidth="1"/>
    <col min="9" max="9" width="15.28515625" style="1" customWidth="1"/>
    <col min="10" max="10" width="9.7109375" style="1" customWidth="1"/>
    <col min="11" max="11" width="4" style="1" customWidth="1"/>
    <col min="12" max="16384" width="11.42578125" style="1"/>
  </cols>
  <sheetData>
    <row r="1" spans="1:35" ht="11.25" customHeight="1" thickBot="1" x14ac:dyDescent="0.3">
      <c r="C1" s="2"/>
      <c r="D1" s="2"/>
      <c r="E1" s="2"/>
      <c r="F1" s="2"/>
      <c r="G1" s="2"/>
      <c r="H1" s="2"/>
      <c r="I1" s="2"/>
    </row>
    <row r="2" spans="1:35" ht="15" customHeight="1" x14ac:dyDescent="0.25">
      <c r="B2" s="11"/>
      <c r="C2" s="12"/>
      <c r="D2" s="12"/>
      <c r="E2" s="12"/>
      <c r="F2" s="12"/>
      <c r="G2" s="12"/>
      <c r="H2" s="12"/>
      <c r="I2" s="12"/>
      <c r="J2" s="13"/>
      <c r="K2" s="14"/>
    </row>
    <row r="3" spans="1:35" ht="15" customHeight="1" x14ac:dyDescent="0.25">
      <c r="A3" s="3"/>
      <c r="B3" s="15"/>
      <c r="C3" s="16"/>
      <c r="D3" s="16"/>
      <c r="E3" s="16"/>
      <c r="F3" s="16"/>
      <c r="G3" s="14"/>
      <c r="H3" s="14"/>
      <c r="I3" s="137" t="s">
        <v>6</v>
      </c>
      <c r="J3" s="18"/>
      <c r="K3" s="19"/>
      <c r="L3" s="3"/>
      <c r="M3" s="3"/>
      <c r="N3" s="3"/>
      <c r="O3" s="3"/>
      <c r="P3" s="3"/>
      <c r="Q3" s="3"/>
      <c r="R3" s="3"/>
      <c r="S3" s="3"/>
      <c r="T3" s="3"/>
      <c r="U3" s="3"/>
      <c r="W3" s="3"/>
      <c r="X3" s="3"/>
      <c r="Y3" s="3"/>
      <c r="Z3" s="3"/>
      <c r="AA3" s="3"/>
      <c r="AB3" s="3"/>
      <c r="AC3" s="4"/>
      <c r="AD3" s="4"/>
      <c r="AE3" s="4"/>
      <c r="AF3" s="4"/>
      <c r="AG3" s="4"/>
      <c r="AH3" s="4"/>
      <c r="AI3" s="4"/>
    </row>
    <row r="4" spans="1:35" ht="15" customHeight="1" x14ac:dyDescent="0.25">
      <c r="A4" s="3"/>
      <c r="B4" s="15"/>
      <c r="C4" s="14"/>
      <c r="D4" s="16"/>
      <c r="E4" s="16"/>
      <c r="F4" s="16"/>
      <c r="G4" s="14"/>
      <c r="H4" s="14"/>
      <c r="I4" s="17"/>
      <c r="J4" s="20"/>
      <c r="K4" s="19"/>
      <c r="L4" s="3"/>
      <c r="M4" s="3"/>
      <c r="N4" s="3"/>
      <c r="O4" s="3"/>
      <c r="P4" s="3"/>
      <c r="Q4" s="3"/>
      <c r="R4" s="3"/>
      <c r="S4" s="3"/>
      <c r="T4" s="3"/>
      <c r="U4" s="3"/>
      <c r="V4" s="3"/>
      <c r="W4" s="3"/>
      <c r="X4" s="3"/>
      <c r="Y4" s="3"/>
      <c r="Z4" s="3"/>
      <c r="AA4" s="3"/>
      <c r="AB4" s="3"/>
      <c r="AC4" s="4"/>
      <c r="AD4" s="4"/>
      <c r="AE4" s="4"/>
      <c r="AF4" s="4"/>
      <c r="AG4" s="4"/>
      <c r="AH4" s="4"/>
      <c r="AI4" s="4"/>
    </row>
    <row r="5" spans="1:35" ht="15" customHeight="1" x14ac:dyDescent="0.25">
      <c r="A5" s="3"/>
      <c r="B5" s="15"/>
      <c r="C5" s="16"/>
      <c r="D5" s="16"/>
      <c r="E5" s="16"/>
      <c r="F5" s="16"/>
      <c r="G5" s="16"/>
      <c r="H5" s="16"/>
      <c r="I5" s="16"/>
      <c r="J5" s="20"/>
      <c r="K5" s="19"/>
      <c r="L5" s="3"/>
      <c r="M5" s="3"/>
      <c r="N5" s="3"/>
      <c r="O5" s="3"/>
      <c r="P5" s="3"/>
      <c r="Q5" s="3"/>
      <c r="R5" s="3"/>
      <c r="S5" s="3"/>
      <c r="T5" s="3"/>
      <c r="U5" s="3"/>
      <c r="V5" s="3"/>
      <c r="W5" s="3"/>
      <c r="X5" s="3"/>
      <c r="Y5" s="3"/>
      <c r="Z5" s="3"/>
      <c r="AA5" s="3"/>
      <c r="AB5" s="3"/>
      <c r="AC5" s="4"/>
      <c r="AD5" s="4"/>
      <c r="AE5" s="4"/>
      <c r="AF5" s="4"/>
      <c r="AG5" s="4"/>
      <c r="AH5" s="5"/>
      <c r="AI5" s="4"/>
    </row>
    <row r="6" spans="1:35" ht="27" customHeight="1" x14ac:dyDescent="0.25">
      <c r="A6" s="3"/>
      <c r="B6" s="15"/>
      <c r="C6" s="16"/>
      <c r="D6" s="47"/>
      <c r="E6" s="16"/>
      <c r="F6" s="157" t="s">
        <v>1</v>
      </c>
      <c r="G6" s="16"/>
      <c r="H6" s="16"/>
      <c r="I6" s="16"/>
      <c r="J6" s="20"/>
      <c r="K6" s="19"/>
      <c r="L6" s="3"/>
      <c r="M6" s="3"/>
      <c r="N6" s="3"/>
      <c r="O6" s="3"/>
      <c r="P6" s="3"/>
      <c r="Q6" s="3"/>
      <c r="R6" s="3"/>
      <c r="S6" s="3"/>
      <c r="T6" s="3"/>
      <c r="U6" s="3"/>
      <c r="V6" s="3"/>
      <c r="W6" s="3"/>
      <c r="X6" s="3"/>
      <c r="Y6" s="3"/>
      <c r="Z6" s="3"/>
      <c r="AA6" s="3"/>
      <c r="AB6" s="3"/>
      <c r="AC6" s="4"/>
      <c r="AD6" s="4"/>
      <c r="AE6" s="4"/>
      <c r="AF6" s="4"/>
      <c r="AG6" s="4"/>
      <c r="AH6" s="5"/>
      <c r="AI6" s="4"/>
    </row>
    <row r="7" spans="1:35" ht="21" customHeight="1" x14ac:dyDescent="0.25">
      <c r="A7" s="6"/>
      <c r="B7" s="21"/>
      <c r="C7" s="22"/>
      <c r="D7" s="14"/>
      <c r="E7" s="22"/>
      <c r="F7" s="22"/>
      <c r="G7" s="22"/>
      <c r="H7" s="16"/>
      <c r="I7" s="16"/>
      <c r="J7" s="20"/>
      <c r="K7" s="19"/>
      <c r="L7" s="3"/>
      <c r="M7" s="3"/>
      <c r="N7" s="3"/>
      <c r="O7" s="3"/>
      <c r="P7" s="3"/>
      <c r="Q7" s="3"/>
      <c r="R7" s="3"/>
      <c r="S7" s="3"/>
      <c r="T7" s="3"/>
      <c r="U7" s="3"/>
      <c r="V7" s="3"/>
      <c r="W7" s="3"/>
      <c r="X7" s="3"/>
      <c r="Y7" s="3"/>
      <c r="Z7" s="3"/>
      <c r="AA7" s="3"/>
      <c r="AB7" s="3"/>
      <c r="AC7" s="4"/>
      <c r="AD7" s="4"/>
      <c r="AE7" s="4"/>
      <c r="AF7" s="4"/>
      <c r="AG7" s="4"/>
      <c r="AH7" s="4"/>
      <c r="AI7" s="4"/>
    </row>
    <row r="8" spans="1:35" ht="52.5" customHeight="1" x14ac:dyDescent="0.25">
      <c r="A8" s="6"/>
      <c r="B8" s="67"/>
      <c r="C8" s="411" t="s">
        <v>397</v>
      </c>
      <c r="D8" s="411"/>
      <c r="E8" s="411"/>
      <c r="F8" s="411"/>
      <c r="G8" s="411"/>
      <c r="H8" s="411"/>
      <c r="I8" s="411"/>
      <c r="J8" s="68"/>
      <c r="K8" s="19"/>
      <c r="L8" s="3"/>
      <c r="M8" s="3"/>
      <c r="N8" s="3"/>
      <c r="O8" s="3"/>
      <c r="P8" s="3"/>
      <c r="Q8" s="3"/>
      <c r="R8" s="3"/>
      <c r="S8" s="3"/>
      <c r="T8" s="3"/>
      <c r="U8" s="3"/>
      <c r="V8" s="3"/>
      <c r="W8" s="3"/>
      <c r="X8" s="3"/>
      <c r="Y8" s="3"/>
      <c r="Z8" s="3"/>
      <c r="AA8" s="3"/>
      <c r="AB8" s="3"/>
      <c r="AC8" s="4"/>
      <c r="AD8" s="4"/>
      <c r="AE8" s="4"/>
      <c r="AF8" s="4"/>
      <c r="AG8" s="4"/>
      <c r="AH8" s="4"/>
      <c r="AI8" s="4"/>
    </row>
    <row r="9" spans="1:35" ht="6.75" customHeight="1" x14ac:dyDescent="0.25">
      <c r="A9" s="6"/>
      <c r="B9" s="21"/>
      <c r="C9" s="14"/>
      <c r="D9" s="22"/>
      <c r="E9" s="22"/>
      <c r="F9" s="22"/>
      <c r="G9" s="22"/>
      <c r="H9" s="16"/>
      <c r="I9" s="16"/>
      <c r="J9" s="20"/>
      <c r="K9" s="19"/>
      <c r="L9" s="3"/>
      <c r="M9" s="3"/>
      <c r="N9" s="3"/>
      <c r="O9" s="3"/>
      <c r="P9" s="3"/>
      <c r="Q9" s="3"/>
      <c r="R9" s="3"/>
      <c r="S9" s="3"/>
      <c r="T9" s="3"/>
      <c r="U9" s="3"/>
      <c r="V9" s="3"/>
      <c r="W9" s="3"/>
      <c r="X9" s="3"/>
      <c r="Y9" s="3"/>
      <c r="Z9" s="3"/>
      <c r="AA9" s="3"/>
      <c r="AB9" s="3"/>
      <c r="AC9" s="4"/>
      <c r="AD9" s="4"/>
      <c r="AE9" s="4"/>
      <c r="AF9" s="4"/>
      <c r="AG9" s="4"/>
      <c r="AH9" s="4"/>
      <c r="AI9" s="4"/>
    </row>
    <row r="10" spans="1:35" ht="15" customHeight="1" x14ac:dyDescent="0.25">
      <c r="A10" s="6"/>
      <c r="B10" s="21"/>
      <c r="C10" s="14"/>
      <c r="D10" s="22"/>
      <c r="E10" s="22"/>
      <c r="F10" s="23" t="s">
        <v>372</v>
      </c>
      <c r="G10" s="22"/>
      <c r="H10" s="16"/>
      <c r="I10" s="16"/>
      <c r="J10" s="20"/>
      <c r="K10" s="19"/>
      <c r="L10" s="3"/>
      <c r="M10" s="3"/>
      <c r="N10" s="3"/>
      <c r="O10" s="3"/>
      <c r="P10" s="3"/>
      <c r="Q10" s="3"/>
      <c r="R10" s="3"/>
      <c r="S10" s="3"/>
      <c r="T10" s="3"/>
      <c r="U10" s="3"/>
      <c r="V10" s="3"/>
      <c r="W10" s="3"/>
      <c r="X10" s="3"/>
      <c r="Y10" s="3"/>
      <c r="Z10" s="3"/>
      <c r="AA10" s="3"/>
      <c r="AB10" s="3"/>
      <c r="AC10" s="4"/>
      <c r="AD10" s="4"/>
      <c r="AE10" s="4"/>
      <c r="AF10" s="4"/>
      <c r="AG10" s="4"/>
      <c r="AH10" s="4"/>
      <c r="AI10" s="4"/>
    </row>
    <row r="11" spans="1:35" ht="15" customHeight="1" x14ac:dyDescent="0.25">
      <c r="A11" s="6"/>
      <c r="B11" s="21"/>
      <c r="C11" s="22"/>
      <c r="D11" s="22"/>
      <c r="E11" s="22"/>
      <c r="F11" s="22"/>
      <c r="G11" s="22"/>
      <c r="H11" s="16"/>
      <c r="I11" s="16"/>
      <c r="J11" s="20"/>
      <c r="K11" s="19"/>
      <c r="L11" s="3"/>
      <c r="M11" s="3"/>
      <c r="N11" s="3"/>
      <c r="O11" s="3"/>
      <c r="P11" s="3"/>
      <c r="Q11" s="3"/>
      <c r="R11" s="3"/>
      <c r="S11" s="3"/>
      <c r="T11" s="3"/>
      <c r="U11" s="3"/>
      <c r="V11" s="3"/>
      <c r="W11" s="3"/>
      <c r="X11" s="3"/>
      <c r="Y11" s="3"/>
      <c r="Z11" s="3"/>
      <c r="AA11" s="3"/>
      <c r="AB11" s="3"/>
      <c r="AC11" s="4"/>
      <c r="AD11" s="4"/>
      <c r="AE11" s="4"/>
      <c r="AF11" s="4"/>
      <c r="AG11" s="4"/>
      <c r="AH11" s="4"/>
      <c r="AI11" s="4"/>
    </row>
    <row r="12" spans="1:35" ht="21.95" customHeight="1" x14ac:dyDescent="0.25">
      <c r="A12" s="6"/>
      <c r="B12" s="21"/>
      <c r="C12" s="412" t="s">
        <v>126</v>
      </c>
      <c r="D12" s="412"/>
      <c r="E12" s="412"/>
      <c r="F12" s="412"/>
      <c r="G12" s="22"/>
      <c r="H12" s="16"/>
      <c r="I12" s="16"/>
      <c r="J12" s="20"/>
      <c r="K12" s="19"/>
      <c r="L12" s="3"/>
      <c r="M12" s="3"/>
      <c r="N12" s="3"/>
      <c r="O12" s="3"/>
      <c r="P12" s="3"/>
      <c r="Q12" s="3"/>
      <c r="R12" s="3"/>
      <c r="S12" s="3"/>
      <c r="T12" s="3"/>
      <c r="U12" s="3"/>
      <c r="V12" s="3"/>
      <c r="W12" s="3"/>
      <c r="X12" s="3"/>
      <c r="Y12" s="3"/>
      <c r="Z12" s="3"/>
      <c r="AA12" s="3"/>
      <c r="AB12" s="3"/>
      <c r="AC12" s="4"/>
      <c r="AD12" s="4"/>
      <c r="AE12" s="4"/>
      <c r="AF12" s="4"/>
      <c r="AG12" s="4"/>
      <c r="AH12" s="4"/>
      <c r="AI12" s="4"/>
    </row>
    <row r="13" spans="1:35" ht="20.100000000000001" customHeight="1" x14ac:dyDescent="0.25">
      <c r="A13" s="6"/>
      <c r="B13" s="21"/>
      <c r="C13" s="158" t="s">
        <v>267</v>
      </c>
      <c r="D13" s="2"/>
      <c r="E13" s="22"/>
      <c r="F13" s="22"/>
      <c r="G13" s="22"/>
      <c r="H13" s="16"/>
      <c r="I13" s="16"/>
      <c r="J13" s="20"/>
      <c r="K13" s="19"/>
      <c r="L13" s="3"/>
      <c r="M13" s="3"/>
      <c r="N13" s="3"/>
      <c r="O13" s="3"/>
      <c r="P13" s="3"/>
      <c r="Q13" s="3"/>
      <c r="R13" s="3"/>
      <c r="S13" s="3"/>
      <c r="T13" s="3"/>
      <c r="U13" s="3"/>
      <c r="V13" s="3"/>
      <c r="W13" s="3"/>
      <c r="X13" s="3"/>
      <c r="Y13" s="3"/>
      <c r="Z13" s="3"/>
      <c r="AA13" s="3"/>
      <c r="AB13" s="3"/>
      <c r="AC13" s="4"/>
      <c r="AD13" s="4"/>
      <c r="AE13" s="4"/>
      <c r="AF13" s="4"/>
      <c r="AG13" s="4"/>
      <c r="AH13" s="4"/>
      <c r="AI13" s="4"/>
    </row>
    <row r="14" spans="1:35" ht="20.100000000000001" customHeight="1" x14ac:dyDescent="0.25">
      <c r="A14" s="6"/>
      <c r="B14" s="21"/>
      <c r="C14" s="2"/>
      <c r="D14" s="2"/>
      <c r="E14" s="22"/>
      <c r="F14" s="22"/>
      <c r="G14" s="22"/>
      <c r="H14" s="16"/>
      <c r="I14" s="16"/>
      <c r="J14" s="20"/>
      <c r="K14" s="19"/>
      <c r="L14" s="3"/>
      <c r="M14" s="3"/>
      <c r="N14" s="3"/>
      <c r="O14" s="3"/>
      <c r="P14" s="3"/>
      <c r="Q14" s="3"/>
      <c r="R14" s="3"/>
      <c r="S14" s="3"/>
      <c r="T14" s="3"/>
      <c r="U14" s="3"/>
      <c r="V14" s="3"/>
      <c r="W14" s="3"/>
      <c r="X14" s="3"/>
      <c r="Y14" s="3"/>
      <c r="Z14" s="3"/>
      <c r="AA14" s="3"/>
      <c r="AB14" s="3"/>
      <c r="AC14" s="4"/>
      <c r="AD14" s="4"/>
      <c r="AE14" s="4"/>
      <c r="AF14" s="4"/>
      <c r="AG14" s="4"/>
      <c r="AH14" s="4"/>
      <c r="AI14" s="4"/>
    </row>
    <row r="15" spans="1:35" ht="21.95" customHeight="1" x14ac:dyDescent="0.25">
      <c r="A15" s="6"/>
      <c r="B15" s="21"/>
      <c r="C15" s="413" t="s">
        <v>13</v>
      </c>
      <c r="D15" s="413"/>
      <c r="E15" s="413"/>
      <c r="F15" s="413"/>
      <c r="G15" s="22"/>
      <c r="H15" s="16"/>
      <c r="I15" s="16"/>
      <c r="J15" s="20"/>
      <c r="K15" s="19"/>
      <c r="L15" s="3"/>
      <c r="M15" s="3"/>
      <c r="N15" s="3"/>
      <c r="O15" s="3"/>
      <c r="P15" s="3"/>
      <c r="Q15" s="3"/>
      <c r="R15" s="3"/>
      <c r="S15" s="3"/>
      <c r="T15" s="3"/>
      <c r="U15" s="3"/>
      <c r="V15" s="3"/>
      <c r="W15" s="3"/>
      <c r="X15" s="3"/>
      <c r="Z15" s="3"/>
      <c r="AA15" s="3"/>
      <c r="AB15" s="3"/>
      <c r="AC15" s="4"/>
      <c r="AD15" s="4"/>
      <c r="AE15" s="4"/>
      <c r="AF15" s="4"/>
      <c r="AG15" s="4"/>
      <c r="AH15" s="4"/>
      <c r="AI15" s="4"/>
    </row>
    <row r="16" spans="1:35" ht="20.100000000000001" customHeight="1" x14ac:dyDescent="0.25">
      <c r="A16" s="6"/>
      <c r="B16" s="21"/>
      <c r="C16" s="158" t="s">
        <v>185</v>
      </c>
      <c r="D16" s="2"/>
      <c r="E16" s="134"/>
      <c r="F16" s="134"/>
      <c r="G16" s="58"/>
      <c r="H16" s="58"/>
      <c r="I16" s="58"/>
      <c r="J16" s="20"/>
      <c r="K16" s="19"/>
      <c r="L16" s="3"/>
      <c r="M16" s="3"/>
      <c r="N16" s="3"/>
      <c r="O16" s="3"/>
      <c r="P16" s="3"/>
      <c r="Q16" s="3"/>
      <c r="R16" s="3"/>
      <c r="S16" s="3"/>
      <c r="T16" s="3"/>
      <c r="U16" s="3"/>
      <c r="V16" s="3"/>
      <c r="W16" s="3"/>
      <c r="X16" s="3"/>
      <c r="Y16" s="3"/>
      <c r="Z16" s="3"/>
      <c r="AA16" s="3"/>
      <c r="AB16" s="3"/>
      <c r="AC16" s="4"/>
      <c r="AD16" s="4"/>
      <c r="AE16" s="4"/>
      <c r="AF16" s="4"/>
      <c r="AG16" s="4"/>
      <c r="AH16" s="4"/>
      <c r="AI16" s="4"/>
    </row>
    <row r="17" spans="1:35" ht="15" customHeight="1" x14ac:dyDescent="0.25">
      <c r="A17" s="6"/>
      <c r="B17" s="33"/>
      <c r="C17" s="30"/>
      <c r="D17" s="2"/>
      <c r="E17" s="134"/>
      <c r="F17" s="134"/>
      <c r="G17" s="58"/>
      <c r="H17" s="58"/>
      <c r="I17" s="58"/>
      <c r="J17" s="34"/>
      <c r="K17" s="19"/>
      <c r="L17" s="3"/>
      <c r="M17" s="3"/>
      <c r="N17" s="3"/>
      <c r="O17" s="3"/>
      <c r="P17" s="3"/>
      <c r="Q17" s="3"/>
      <c r="R17" s="3"/>
      <c r="S17" s="3"/>
      <c r="T17" s="3"/>
      <c r="U17" s="3"/>
      <c r="V17" s="3"/>
      <c r="W17" s="3"/>
      <c r="X17" s="3"/>
      <c r="Y17" s="3"/>
      <c r="Z17" s="3"/>
      <c r="AA17" s="3"/>
      <c r="AB17" s="3"/>
      <c r="AC17" s="4"/>
      <c r="AD17" s="4"/>
      <c r="AE17" s="4"/>
      <c r="AF17" s="4"/>
      <c r="AG17" s="4"/>
      <c r="AH17" s="4"/>
      <c r="AI17" s="4"/>
    </row>
    <row r="18" spans="1:35" ht="15" customHeight="1" x14ac:dyDescent="0.25">
      <c r="A18" s="6"/>
      <c r="B18" s="33"/>
      <c r="C18" s="30"/>
      <c r="D18" s="2"/>
      <c r="E18" s="134"/>
      <c r="F18" s="134"/>
      <c r="G18" s="58"/>
      <c r="H18" s="58"/>
      <c r="I18" s="58"/>
      <c r="J18" s="34"/>
      <c r="K18" s="19"/>
      <c r="L18" s="3"/>
      <c r="M18" s="3"/>
      <c r="N18" s="3"/>
      <c r="O18" s="3"/>
      <c r="P18" s="3"/>
      <c r="Q18" s="3"/>
      <c r="R18" s="3"/>
      <c r="S18" s="3"/>
      <c r="T18" s="3"/>
      <c r="U18" s="3"/>
      <c r="V18" s="3"/>
      <c r="W18" s="3"/>
      <c r="X18" s="3"/>
      <c r="Y18" s="3"/>
      <c r="Z18" s="3"/>
      <c r="AA18" s="3"/>
      <c r="AB18" s="3"/>
      <c r="AC18" s="4"/>
      <c r="AD18" s="4"/>
      <c r="AE18" s="4"/>
      <c r="AF18" s="4"/>
      <c r="AG18" s="4"/>
      <c r="AH18" s="4"/>
      <c r="AI18" s="4"/>
    </row>
    <row r="19" spans="1:35" ht="21.95" customHeight="1" x14ac:dyDescent="0.25">
      <c r="A19" s="6"/>
      <c r="B19" s="33"/>
      <c r="C19" s="412" t="s">
        <v>183</v>
      </c>
      <c r="D19" s="412"/>
      <c r="E19" s="412"/>
      <c r="F19" s="412"/>
      <c r="G19" s="58"/>
      <c r="H19" s="58"/>
      <c r="I19" s="58"/>
      <c r="J19" s="34"/>
      <c r="K19" s="19"/>
      <c r="L19" s="3"/>
      <c r="M19" s="3"/>
      <c r="N19" s="3"/>
      <c r="O19" s="3"/>
      <c r="P19" s="3"/>
      <c r="Q19" s="3"/>
      <c r="R19" s="3"/>
      <c r="S19" s="3"/>
      <c r="T19" s="3"/>
      <c r="U19" s="3"/>
      <c r="V19" s="3"/>
      <c r="W19" s="3"/>
      <c r="X19" s="3"/>
      <c r="Y19" s="3"/>
      <c r="Z19" s="3"/>
      <c r="AA19" s="3"/>
      <c r="AB19" s="3"/>
      <c r="AC19" s="4"/>
      <c r="AD19" s="4"/>
      <c r="AE19" s="4"/>
      <c r="AF19" s="4"/>
      <c r="AG19" s="4"/>
      <c r="AH19" s="4"/>
      <c r="AI19" s="4"/>
    </row>
    <row r="20" spans="1:35" ht="20.100000000000001" customHeight="1" x14ac:dyDescent="0.25">
      <c r="A20" s="6"/>
      <c r="B20" s="33"/>
      <c r="C20" s="158" t="s">
        <v>268</v>
      </c>
      <c r="D20" s="2"/>
      <c r="E20" s="134"/>
      <c r="F20" s="134"/>
      <c r="G20" s="58"/>
      <c r="H20" s="58"/>
      <c r="I20" s="58"/>
      <c r="J20" s="34"/>
      <c r="K20" s="19"/>
      <c r="L20" s="3"/>
      <c r="M20" s="3"/>
      <c r="N20" s="3"/>
      <c r="O20" s="3"/>
      <c r="P20" s="3"/>
      <c r="Q20" s="3"/>
      <c r="R20" s="3"/>
      <c r="S20" s="3"/>
      <c r="T20" s="3"/>
      <c r="U20" s="3"/>
      <c r="V20" s="3"/>
      <c r="W20" s="3"/>
      <c r="X20" s="3"/>
      <c r="Y20" s="3"/>
      <c r="Z20" s="3"/>
      <c r="AA20" s="3"/>
      <c r="AB20" s="3"/>
      <c r="AC20" s="4"/>
      <c r="AD20" s="4"/>
      <c r="AE20" s="4"/>
      <c r="AF20" s="4"/>
      <c r="AG20" s="4"/>
      <c r="AH20" s="4"/>
      <c r="AI20" s="4"/>
    </row>
    <row r="21" spans="1:35" ht="20.100000000000001" customHeight="1" x14ac:dyDescent="0.25">
      <c r="A21" s="6"/>
      <c r="B21" s="33"/>
      <c r="C21" s="158" t="s">
        <v>189</v>
      </c>
      <c r="D21" s="2"/>
      <c r="E21" s="134"/>
      <c r="F21" s="134"/>
      <c r="G21" s="58"/>
      <c r="H21" s="58"/>
      <c r="I21" s="58"/>
      <c r="J21" s="34"/>
      <c r="K21" s="19"/>
      <c r="L21" s="3"/>
      <c r="M21" s="3"/>
      <c r="N21" s="3"/>
      <c r="O21" s="3"/>
      <c r="P21" s="3"/>
      <c r="Q21" s="3"/>
      <c r="R21" s="3"/>
      <c r="S21" s="3"/>
      <c r="T21" s="3"/>
      <c r="U21" s="3"/>
      <c r="V21" s="3"/>
      <c r="W21" s="3"/>
      <c r="X21" s="3"/>
      <c r="Y21" s="3"/>
      <c r="Z21" s="3"/>
      <c r="AA21" s="3"/>
      <c r="AB21" s="3"/>
      <c r="AC21" s="4"/>
      <c r="AD21" s="4"/>
      <c r="AE21" s="4"/>
      <c r="AF21" s="4"/>
      <c r="AG21" s="4"/>
      <c r="AH21" s="4"/>
      <c r="AI21" s="4"/>
    </row>
    <row r="22" spans="1:35" ht="20.100000000000001" customHeight="1" x14ac:dyDescent="0.25">
      <c r="A22" s="6"/>
      <c r="B22" s="33"/>
      <c r="C22" s="158" t="s">
        <v>186</v>
      </c>
      <c r="D22" s="2"/>
      <c r="E22" s="134"/>
      <c r="F22" s="134"/>
      <c r="G22" s="58"/>
      <c r="H22" s="58"/>
      <c r="I22" s="58"/>
      <c r="J22" s="34"/>
      <c r="K22" s="19"/>
      <c r="L22" s="3"/>
      <c r="M22" s="3"/>
      <c r="N22" s="3"/>
      <c r="O22" s="3"/>
      <c r="P22" s="3"/>
      <c r="Q22" s="3"/>
      <c r="R22" s="3"/>
      <c r="S22" s="3"/>
      <c r="T22" s="3"/>
      <c r="U22" s="3"/>
      <c r="V22" s="3"/>
      <c r="W22" s="3"/>
      <c r="X22" s="3"/>
      <c r="Y22" s="3"/>
      <c r="Z22" s="3"/>
      <c r="AA22" s="3"/>
      <c r="AB22" s="3"/>
      <c r="AC22" s="4"/>
      <c r="AD22" s="4"/>
      <c r="AE22" s="4"/>
      <c r="AF22" s="4"/>
      <c r="AG22" s="4"/>
      <c r="AH22" s="4"/>
      <c r="AI22" s="4"/>
    </row>
    <row r="23" spans="1:35" ht="20.100000000000001" customHeight="1" x14ac:dyDescent="0.25">
      <c r="A23" s="6"/>
      <c r="B23" s="33"/>
      <c r="C23" s="158" t="s">
        <v>187</v>
      </c>
      <c r="D23" s="2"/>
      <c r="E23" s="134"/>
      <c r="F23" s="134"/>
      <c r="G23" s="58"/>
      <c r="H23" s="58"/>
      <c r="I23" s="58"/>
      <c r="J23" s="34"/>
      <c r="K23" s="19"/>
      <c r="L23" s="3"/>
      <c r="M23" s="3"/>
      <c r="N23" s="3"/>
      <c r="O23" s="158"/>
      <c r="P23" s="3"/>
      <c r="Q23" s="3"/>
      <c r="R23" s="3"/>
      <c r="S23" s="3"/>
      <c r="T23" s="3"/>
      <c r="U23" s="3"/>
      <c r="V23" s="3"/>
      <c r="W23" s="3"/>
      <c r="X23" s="3"/>
      <c r="Y23" s="3"/>
      <c r="Z23" s="3"/>
      <c r="AA23" s="3"/>
      <c r="AB23" s="3"/>
      <c r="AC23" s="4"/>
      <c r="AD23" s="4"/>
      <c r="AE23" s="4"/>
      <c r="AF23" s="4"/>
      <c r="AG23" s="4"/>
      <c r="AH23" s="4"/>
      <c r="AI23" s="4"/>
    </row>
    <row r="24" spans="1:35" ht="15" customHeight="1" x14ac:dyDescent="0.25">
      <c r="A24" s="6"/>
      <c r="B24" s="33"/>
      <c r="C24" s="30"/>
      <c r="D24" s="2"/>
      <c r="E24" s="134"/>
      <c r="F24" s="134"/>
      <c r="G24" s="58"/>
      <c r="H24" s="58"/>
      <c r="I24" s="58"/>
      <c r="J24" s="34"/>
      <c r="K24" s="19"/>
      <c r="L24" s="3"/>
      <c r="M24" s="3"/>
      <c r="N24" s="3"/>
      <c r="O24" s="3"/>
      <c r="P24" s="3"/>
      <c r="Q24" s="3"/>
      <c r="R24" s="3"/>
      <c r="S24" s="3"/>
      <c r="T24" s="3"/>
      <c r="U24" s="3"/>
      <c r="V24" s="3"/>
      <c r="W24" s="3"/>
      <c r="X24" s="3"/>
      <c r="Y24" s="3"/>
      <c r="Z24" s="3"/>
      <c r="AA24" s="3"/>
      <c r="AB24" s="3"/>
      <c r="AC24" s="4"/>
      <c r="AD24" s="4"/>
      <c r="AE24" s="4"/>
      <c r="AF24" s="4"/>
      <c r="AG24" s="4"/>
      <c r="AH24" s="4"/>
      <c r="AI24" s="4"/>
    </row>
    <row r="25" spans="1:35" ht="21.95" customHeight="1" x14ac:dyDescent="0.25">
      <c r="A25" s="6"/>
      <c r="B25" s="33"/>
      <c r="C25" s="412" t="s">
        <v>0</v>
      </c>
      <c r="D25" s="412"/>
      <c r="E25" s="412"/>
      <c r="F25" s="412"/>
      <c r="G25" s="58"/>
      <c r="H25" s="58"/>
      <c r="I25" s="58"/>
      <c r="J25" s="34"/>
      <c r="K25" s="19"/>
      <c r="L25" s="3"/>
      <c r="M25" s="3"/>
      <c r="N25" s="3"/>
      <c r="O25" s="3"/>
      <c r="P25" s="3"/>
      <c r="Q25" s="3"/>
      <c r="R25" s="3"/>
      <c r="S25" s="3"/>
      <c r="T25" s="3"/>
      <c r="U25" s="3"/>
      <c r="V25" s="3"/>
      <c r="W25" s="3"/>
      <c r="X25" s="3"/>
      <c r="Y25" s="3"/>
      <c r="Z25" s="3"/>
      <c r="AA25" s="3"/>
      <c r="AB25" s="3"/>
      <c r="AC25" s="4"/>
      <c r="AD25" s="4"/>
      <c r="AE25" s="4"/>
      <c r="AF25" s="4"/>
      <c r="AG25" s="4"/>
      <c r="AH25" s="4"/>
      <c r="AI25" s="4"/>
    </row>
    <row r="26" spans="1:35" ht="20.100000000000001" customHeight="1" x14ac:dyDescent="0.25">
      <c r="A26" s="3"/>
      <c r="B26" s="35"/>
      <c r="C26" s="158" t="s">
        <v>243</v>
      </c>
      <c r="D26" s="143"/>
      <c r="E26" s="134"/>
      <c r="F26" s="134"/>
      <c r="G26" s="85"/>
      <c r="H26" s="85"/>
      <c r="I26" s="85"/>
      <c r="J26" s="34"/>
      <c r="K26" s="19"/>
      <c r="L26" s="3"/>
      <c r="M26" s="3"/>
      <c r="N26" s="3"/>
      <c r="O26" s="3"/>
      <c r="P26" s="3"/>
      <c r="Q26" s="3"/>
      <c r="R26" s="3"/>
      <c r="S26" s="3"/>
      <c r="T26" s="3"/>
      <c r="U26" s="3"/>
      <c r="V26" s="3"/>
      <c r="W26" s="3"/>
      <c r="X26" s="3"/>
      <c r="Y26" s="3"/>
      <c r="Z26" s="3"/>
      <c r="AA26" s="3"/>
      <c r="AB26" s="3"/>
      <c r="AC26" s="4"/>
      <c r="AD26" s="4"/>
      <c r="AE26" s="4"/>
      <c r="AF26" s="4"/>
      <c r="AG26" s="4"/>
      <c r="AH26" s="4"/>
      <c r="AI26" s="4"/>
    </row>
    <row r="27" spans="1:35" ht="20.100000000000001" customHeight="1" x14ac:dyDescent="0.25">
      <c r="A27" s="3"/>
      <c r="B27" s="35"/>
      <c r="C27" s="158" t="s">
        <v>242</v>
      </c>
      <c r="D27" s="25"/>
      <c r="E27" s="134"/>
      <c r="F27" s="134"/>
      <c r="G27" s="85"/>
      <c r="H27" s="85"/>
      <c r="I27" s="85"/>
      <c r="J27" s="34"/>
      <c r="K27" s="19"/>
      <c r="L27" s="3"/>
      <c r="M27" s="3"/>
      <c r="N27" s="3"/>
      <c r="O27" s="3"/>
      <c r="P27" s="3"/>
      <c r="Q27" s="3"/>
      <c r="R27" s="3"/>
      <c r="S27" s="3"/>
      <c r="T27" s="3"/>
      <c r="U27" s="3"/>
      <c r="V27" s="3"/>
      <c r="W27" s="3"/>
      <c r="X27" s="3"/>
      <c r="Y27" s="3"/>
      <c r="Z27" s="3"/>
      <c r="AA27" s="3"/>
      <c r="AB27" s="3"/>
      <c r="AC27" s="4"/>
      <c r="AD27" s="4"/>
      <c r="AE27" s="4"/>
      <c r="AF27" s="4"/>
      <c r="AG27" s="4"/>
      <c r="AH27" s="4"/>
      <c r="AI27" s="4"/>
    </row>
    <row r="28" spans="1:35" ht="15" customHeight="1" x14ac:dyDescent="0.25">
      <c r="A28" s="3"/>
      <c r="B28" s="35"/>
      <c r="C28" s="25"/>
      <c r="D28" s="25"/>
      <c r="E28" s="134"/>
      <c r="F28" s="134"/>
      <c r="G28" s="85"/>
      <c r="H28" s="85"/>
      <c r="I28" s="85"/>
      <c r="J28" s="34"/>
      <c r="K28" s="19"/>
      <c r="L28" s="3"/>
      <c r="M28" s="3"/>
      <c r="N28" s="3"/>
      <c r="O28" s="3"/>
      <c r="P28" s="3"/>
      <c r="Q28" s="3"/>
      <c r="R28" s="3"/>
      <c r="S28" s="3"/>
      <c r="T28" s="3"/>
      <c r="U28" s="3"/>
      <c r="V28" s="3"/>
      <c r="W28" s="3"/>
      <c r="X28" s="3"/>
      <c r="Y28" s="3"/>
      <c r="Z28" s="3"/>
      <c r="AA28" s="3"/>
      <c r="AB28" s="3"/>
      <c r="AC28" s="4"/>
      <c r="AD28" s="4"/>
      <c r="AE28" s="4"/>
      <c r="AF28" s="4"/>
      <c r="AG28" s="4"/>
      <c r="AH28" s="4"/>
      <c r="AI28" s="4"/>
    </row>
    <row r="29" spans="1:35" ht="15" customHeight="1" x14ac:dyDescent="0.25">
      <c r="A29" s="3"/>
      <c r="B29" s="35"/>
      <c r="C29" s="25"/>
      <c r="D29" s="2"/>
      <c r="E29" s="134"/>
      <c r="F29" s="134"/>
      <c r="G29" s="85"/>
      <c r="H29" s="85"/>
      <c r="I29" s="85"/>
      <c r="J29" s="34"/>
      <c r="K29" s="19"/>
      <c r="L29" s="3"/>
      <c r="M29" s="3"/>
      <c r="N29" s="3"/>
      <c r="O29" s="3"/>
      <c r="P29" s="3"/>
      <c r="Q29" s="3"/>
      <c r="R29" s="3"/>
      <c r="S29" s="3"/>
      <c r="T29" s="3"/>
      <c r="U29" s="3"/>
      <c r="V29" s="3"/>
      <c r="W29" s="3"/>
      <c r="X29" s="3"/>
      <c r="Y29" s="3"/>
      <c r="Z29" s="3"/>
      <c r="AA29" s="3"/>
      <c r="AB29" s="3"/>
      <c r="AC29" s="4"/>
      <c r="AD29" s="4"/>
      <c r="AE29" s="4"/>
      <c r="AF29" s="4"/>
      <c r="AG29" s="4"/>
      <c r="AH29" s="4"/>
      <c r="AI29" s="4"/>
    </row>
    <row r="30" spans="1:35" ht="21.95" customHeight="1" x14ac:dyDescent="0.25">
      <c r="A30" s="3"/>
      <c r="B30" s="35"/>
      <c r="C30" s="412" t="s">
        <v>5</v>
      </c>
      <c r="D30" s="412"/>
      <c r="E30" s="412"/>
      <c r="F30" s="412"/>
      <c r="G30" s="85"/>
      <c r="H30" s="85"/>
      <c r="I30" s="85"/>
      <c r="J30" s="34"/>
      <c r="K30" s="19"/>
      <c r="L30" s="3"/>
      <c r="M30" s="3"/>
      <c r="N30" s="3"/>
      <c r="O30" s="3"/>
      <c r="P30" s="3"/>
      <c r="Q30" s="3"/>
      <c r="R30" s="3"/>
      <c r="S30" s="3"/>
      <c r="T30" s="3"/>
      <c r="U30" s="3"/>
      <c r="V30" s="3"/>
      <c r="W30" s="3"/>
      <c r="X30" s="3"/>
      <c r="Y30" s="3"/>
      <c r="Z30" s="3"/>
      <c r="AA30" s="3"/>
      <c r="AB30" s="3"/>
      <c r="AC30" s="4"/>
      <c r="AD30" s="4"/>
      <c r="AE30" s="4"/>
      <c r="AF30" s="4"/>
      <c r="AG30" s="4"/>
      <c r="AH30" s="4"/>
      <c r="AI30" s="4"/>
    </row>
    <row r="31" spans="1:35" ht="20.100000000000001" customHeight="1" x14ac:dyDescent="0.25">
      <c r="A31" s="3"/>
      <c r="B31" s="35"/>
      <c r="C31" s="158" t="s">
        <v>184</v>
      </c>
      <c r="D31" s="2"/>
      <c r="E31" s="134"/>
      <c r="F31" s="134"/>
      <c r="G31" s="85"/>
      <c r="H31" s="85"/>
      <c r="I31" s="85"/>
      <c r="J31" s="34"/>
      <c r="K31" s="19"/>
      <c r="L31" s="3"/>
      <c r="M31" s="3"/>
      <c r="N31" s="3"/>
      <c r="O31" s="3"/>
      <c r="P31" s="3"/>
      <c r="Q31" s="3"/>
      <c r="R31" s="3"/>
      <c r="S31" s="3"/>
      <c r="T31" s="3"/>
      <c r="U31" s="3"/>
      <c r="V31" s="3"/>
      <c r="W31" s="3"/>
      <c r="X31" s="3"/>
      <c r="Y31" s="3"/>
      <c r="Z31" s="3"/>
      <c r="AA31" s="3"/>
      <c r="AB31" s="3"/>
      <c r="AC31" s="4"/>
      <c r="AD31" s="4"/>
      <c r="AE31" s="4"/>
      <c r="AF31" s="4"/>
      <c r="AG31" s="4"/>
      <c r="AH31" s="4"/>
      <c r="AI31" s="4"/>
    </row>
    <row r="32" spans="1:35" ht="15" customHeight="1" x14ac:dyDescent="0.25">
      <c r="A32" s="3"/>
      <c r="B32" s="35"/>
      <c r="C32" s="30"/>
      <c r="D32" s="2"/>
      <c r="E32" s="134"/>
      <c r="F32" s="134"/>
      <c r="G32" s="85"/>
      <c r="H32" s="85"/>
      <c r="I32" s="85"/>
      <c r="J32" s="34"/>
      <c r="K32" s="19"/>
      <c r="L32" s="3"/>
      <c r="M32" s="3"/>
      <c r="N32" s="3"/>
      <c r="O32" s="3"/>
      <c r="P32" s="3"/>
      <c r="Q32" s="3"/>
      <c r="R32" s="3"/>
      <c r="S32" s="3"/>
      <c r="T32" s="3"/>
      <c r="U32" s="3"/>
      <c r="V32" s="3"/>
      <c r="W32" s="3"/>
      <c r="X32" s="3"/>
      <c r="Y32" s="3"/>
      <c r="Z32" s="3"/>
      <c r="AA32" s="3"/>
      <c r="AB32" s="3"/>
      <c r="AC32" s="4"/>
      <c r="AD32" s="4"/>
      <c r="AE32" s="4"/>
      <c r="AF32" s="4"/>
      <c r="AG32" s="4"/>
      <c r="AH32" s="4"/>
      <c r="AI32" s="4"/>
    </row>
    <row r="33" spans="1:35" ht="21.95" customHeight="1" x14ac:dyDescent="0.25">
      <c r="A33" s="3"/>
      <c r="B33" s="35"/>
      <c r="C33" s="412" t="s">
        <v>188</v>
      </c>
      <c r="D33" s="412"/>
      <c r="E33" s="412"/>
      <c r="F33" s="412"/>
      <c r="G33" s="85"/>
      <c r="H33" s="85"/>
      <c r="I33" s="85"/>
      <c r="J33" s="34"/>
      <c r="K33" s="19"/>
      <c r="L33" s="3"/>
      <c r="M33" s="3"/>
      <c r="N33" s="3"/>
      <c r="O33" s="3"/>
      <c r="P33" s="3"/>
      <c r="Q33" s="3"/>
      <c r="R33" s="3"/>
      <c r="S33" s="3"/>
      <c r="T33" s="3"/>
      <c r="U33" s="3"/>
      <c r="V33" s="3"/>
      <c r="W33" s="3"/>
      <c r="X33" s="3"/>
      <c r="Y33" s="3"/>
      <c r="Z33" s="3"/>
      <c r="AA33" s="3"/>
      <c r="AB33" s="3"/>
      <c r="AC33" s="4"/>
      <c r="AD33" s="4"/>
      <c r="AE33" s="4"/>
      <c r="AF33" s="4"/>
      <c r="AG33" s="4"/>
      <c r="AH33" s="4"/>
      <c r="AI33" s="4"/>
    </row>
    <row r="34" spans="1:35" ht="20.100000000000001" customHeight="1" x14ac:dyDescent="0.25">
      <c r="A34" s="3"/>
      <c r="B34" s="35"/>
      <c r="C34" s="158" t="s">
        <v>241</v>
      </c>
      <c r="D34" s="2"/>
      <c r="E34" s="134"/>
      <c r="F34" s="134"/>
      <c r="G34" s="85"/>
      <c r="H34" s="85"/>
      <c r="I34" s="85"/>
      <c r="J34" s="34"/>
      <c r="K34" s="19"/>
      <c r="L34" s="3"/>
      <c r="M34" s="3"/>
      <c r="N34" s="3"/>
      <c r="O34" s="3"/>
      <c r="P34" s="3"/>
      <c r="Q34" s="3"/>
      <c r="R34" s="3"/>
      <c r="S34" s="3"/>
      <c r="T34" s="3"/>
      <c r="U34" s="3"/>
      <c r="V34" s="3"/>
      <c r="W34" s="3"/>
      <c r="X34" s="3"/>
      <c r="Y34" s="3"/>
      <c r="Z34" s="3"/>
      <c r="AA34" s="3"/>
      <c r="AB34" s="3"/>
      <c r="AC34" s="4"/>
      <c r="AD34" s="4"/>
      <c r="AE34" s="4"/>
      <c r="AF34" s="4"/>
      <c r="AG34" s="4"/>
      <c r="AH34" s="4"/>
      <c r="AI34" s="4"/>
    </row>
    <row r="35" spans="1:35" ht="15" customHeight="1" x14ac:dyDescent="0.25">
      <c r="A35" s="3"/>
      <c r="B35" s="35"/>
      <c r="E35" s="85"/>
      <c r="F35" s="85"/>
      <c r="G35" s="85"/>
      <c r="H35" s="85"/>
      <c r="I35" s="85"/>
      <c r="J35" s="34"/>
      <c r="K35" s="19"/>
      <c r="L35" s="3"/>
      <c r="M35" s="3"/>
      <c r="N35" s="3"/>
      <c r="O35" s="3"/>
      <c r="P35" s="3"/>
      <c r="Q35" s="3"/>
      <c r="R35" s="3"/>
      <c r="S35" s="3"/>
      <c r="T35" s="3"/>
      <c r="U35" s="3"/>
      <c r="V35" s="3"/>
      <c r="W35" s="3"/>
      <c r="X35" s="3"/>
      <c r="Y35" s="3"/>
      <c r="Z35" s="3"/>
      <c r="AA35" s="3"/>
      <c r="AB35" s="3"/>
      <c r="AC35" s="4"/>
      <c r="AD35" s="4"/>
      <c r="AE35" s="4"/>
      <c r="AF35" s="4"/>
      <c r="AG35" s="4"/>
      <c r="AH35" s="4"/>
      <c r="AI35" s="4"/>
    </row>
    <row r="36" spans="1:35" ht="15" customHeight="1" x14ac:dyDescent="0.25">
      <c r="A36" s="3"/>
      <c r="B36" s="35"/>
      <c r="C36" s="30"/>
      <c r="D36" s="25"/>
      <c r="E36" s="85"/>
      <c r="F36" s="85"/>
      <c r="G36" s="85"/>
      <c r="H36" s="85"/>
      <c r="I36" s="85"/>
      <c r="J36" s="34"/>
      <c r="K36" s="19"/>
      <c r="L36" s="3"/>
      <c r="M36" s="3"/>
      <c r="N36" s="3"/>
      <c r="O36" s="3"/>
      <c r="P36" s="3"/>
      <c r="Q36" s="3"/>
      <c r="R36" s="3"/>
      <c r="S36" s="3"/>
      <c r="T36" s="3"/>
      <c r="U36" s="3"/>
      <c r="V36" s="3"/>
      <c r="W36" s="3"/>
      <c r="X36" s="3"/>
      <c r="Y36" s="3"/>
      <c r="Z36" s="3"/>
      <c r="AA36" s="3"/>
      <c r="AB36" s="3"/>
      <c r="AC36" s="4"/>
      <c r="AD36" s="4"/>
      <c r="AE36" s="4"/>
      <c r="AF36" s="4"/>
      <c r="AG36" s="4"/>
      <c r="AH36" s="4"/>
      <c r="AI36" s="4"/>
    </row>
    <row r="37" spans="1:35" ht="15" customHeight="1" x14ac:dyDescent="0.25">
      <c r="A37" s="3"/>
      <c r="B37" s="35"/>
      <c r="C37" s="30"/>
      <c r="D37" s="16"/>
      <c r="E37" s="85"/>
      <c r="F37" s="85"/>
      <c r="G37" s="85"/>
      <c r="H37" s="85"/>
      <c r="I37" s="85"/>
      <c r="J37" s="34"/>
      <c r="K37" s="19"/>
      <c r="L37" s="3"/>
      <c r="M37" s="3"/>
      <c r="N37" s="3"/>
      <c r="O37" s="3"/>
      <c r="P37" s="3"/>
      <c r="Q37" s="3"/>
      <c r="R37" s="3"/>
      <c r="S37" s="3"/>
      <c r="T37" s="3"/>
      <c r="U37" s="3"/>
      <c r="V37" s="3"/>
      <c r="W37" s="3"/>
      <c r="X37" s="3"/>
      <c r="Y37" s="3"/>
      <c r="Z37" s="3"/>
      <c r="AA37" s="3"/>
      <c r="AB37" s="3"/>
      <c r="AC37" s="4"/>
      <c r="AD37" s="4"/>
      <c r="AE37" s="4"/>
      <c r="AF37" s="4"/>
      <c r="AG37" s="4"/>
      <c r="AH37" s="4"/>
      <c r="AI37" s="4"/>
    </row>
    <row r="38" spans="1:35" ht="15" customHeight="1" x14ac:dyDescent="0.25">
      <c r="A38" s="3"/>
      <c r="B38" s="35"/>
      <c r="C38" s="30"/>
      <c r="D38" s="16"/>
      <c r="E38" s="85"/>
      <c r="F38" s="85"/>
      <c r="G38" s="85"/>
      <c r="H38" s="85"/>
      <c r="I38" s="85"/>
      <c r="J38" s="34"/>
      <c r="K38" s="19"/>
      <c r="L38" s="3"/>
      <c r="M38" s="3"/>
      <c r="N38" s="3"/>
      <c r="O38" s="3"/>
      <c r="P38" s="3"/>
      <c r="Q38" s="3"/>
      <c r="R38" s="3"/>
      <c r="S38" s="3"/>
      <c r="T38" s="3"/>
      <c r="U38" s="3"/>
      <c r="V38" s="3"/>
      <c r="W38" s="3"/>
      <c r="X38" s="3"/>
      <c r="Y38" s="3"/>
      <c r="Z38" s="3"/>
      <c r="AA38" s="3"/>
      <c r="AB38" s="3"/>
      <c r="AC38" s="4"/>
      <c r="AD38" s="4"/>
      <c r="AE38" s="4"/>
      <c r="AF38" s="4"/>
      <c r="AG38" s="4"/>
      <c r="AH38" s="4"/>
      <c r="AI38" s="4"/>
    </row>
    <row r="39" spans="1:35" ht="15" customHeight="1" x14ac:dyDescent="0.25">
      <c r="A39" s="3"/>
      <c r="B39" s="35"/>
      <c r="C39" s="30"/>
      <c r="D39" s="10"/>
      <c r="E39" s="85"/>
      <c r="F39" s="85"/>
      <c r="G39" s="85"/>
      <c r="H39" s="85"/>
      <c r="I39" s="85"/>
      <c r="J39" s="34"/>
      <c r="K39" s="19"/>
      <c r="L39" s="3"/>
      <c r="M39" s="3"/>
      <c r="N39" s="3"/>
      <c r="O39" s="3"/>
      <c r="P39" s="3"/>
      <c r="Q39" s="3"/>
      <c r="R39" s="3"/>
      <c r="S39" s="3"/>
      <c r="T39" s="3"/>
      <c r="U39" s="3"/>
      <c r="V39" s="3"/>
      <c r="W39" s="3"/>
      <c r="X39" s="3"/>
      <c r="Y39" s="3"/>
      <c r="Z39" s="3"/>
      <c r="AA39" s="3"/>
      <c r="AB39" s="3"/>
      <c r="AC39" s="4"/>
      <c r="AD39" s="4"/>
      <c r="AE39" s="4"/>
      <c r="AF39" s="4"/>
      <c r="AG39" s="4"/>
      <c r="AH39" s="4"/>
      <c r="AI39" s="4"/>
    </row>
    <row r="40" spans="1:35" ht="15" customHeight="1" x14ac:dyDescent="0.25">
      <c r="A40" s="3"/>
      <c r="B40" s="35"/>
      <c r="C40" s="30"/>
      <c r="D40" s="10"/>
      <c r="E40" s="134"/>
      <c r="F40" s="134"/>
      <c r="G40" s="134"/>
      <c r="H40" s="134"/>
      <c r="I40" s="134"/>
      <c r="J40" s="34"/>
      <c r="K40" s="19"/>
      <c r="L40" s="3"/>
      <c r="M40" s="3"/>
      <c r="N40" s="3"/>
      <c r="O40" s="3"/>
      <c r="P40" s="3"/>
      <c r="Q40" s="3"/>
      <c r="R40" s="3"/>
      <c r="S40" s="3"/>
      <c r="T40" s="3"/>
      <c r="U40" s="3"/>
      <c r="V40" s="3"/>
      <c r="W40" s="3"/>
      <c r="X40" s="3"/>
      <c r="Y40" s="3"/>
      <c r="Z40" s="3"/>
      <c r="AA40" s="3"/>
      <c r="AB40" s="3"/>
      <c r="AC40" s="4"/>
      <c r="AD40" s="4"/>
      <c r="AE40" s="4"/>
      <c r="AF40" s="4"/>
      <c r="AG40" s="4"/>
      <c r="AH40" s="4"/>
      <c r="AI40" s="4"/>
    </row>
    <row r="41" spans="1:35" ht="15" customHeight="1" x14ac:dyDescent="0.25">
      <c r="A41" s="3"/>
      <c r="B41" s="35"/>
      <c r="C41" s="30"/>
      <c r="D41" s="10"/>
      <c r="E41" s="134"/>
      <c r="F41" s="134"/>
      <c r="G41" s="134"/>
      <c r="H41" s="134"/>
      <c r="I41" s="134"/>
      <c r="J41" s="34"/>
      <c r="K41" s="19"/>
      <c r="L41" s="3"/>
      <c r="M41" s="3"/>
      <c r="N41" s="3"/>
      <c r="O41" s="3"/>
      <c r="P41" s="3"/>
      <c r="Q41" s="3"/>
      <c r="R41" s="3"/>
      <c r="S41" s="3"/>
      <c r="T41" s="3"/>
      <c r="U41" s="3"/>
      <c r="V41" s="3"/>
      <c r="W41" s="3"/>
      <c r="X41" s="3"/>
      <c r="Y41" s="3"/>
      <c r="Z41" s="3"/>
      <c r="AA41" s="3"/>
      <c r="AB41" s="3"/>
      <c r="AC41" s="4"/>
      <c r="AD41" s="4"/>
      <c r="AE41" s="4"/>
      <c r="AF41" s="4"/>
      <c r="AG41" s="4"/>
      <c r="AH41" s="4"/>
      <c r="AI41" s="4"/>
    </row>
    <row r="42" spans="1:35" ht="15" customHeight="1" x14ac:dyDescent="0.25">
      <c r="A42" s="3"/>
      <c r="B42" s="35"/>
      <c r="C42" s="30"/>
      <c r="D42" s="10"/>
      <c r="E42" s="134"/>
      <c r="F42" s="134"/>
      <c r="G42" s="134"/>
      <c r="H42" s="134"/>
      <c r="I42" s="134"/>
      <c r="J42" s="34"/>
      <c r="K42" s="19"/>
      <c r="L42" s="3"/>
      <c r="M42" s="3"/>
      <c r="N42" s="3"/>
      <c r="O42" s="3"/>
      <c r="P42" s="3"/>
      <c r="Q42" s="3"/>
      <c r="R42" s="3"/>
      <c r="S42" s="3"/>
      <c r="T42" s="3"/>
      <c r="U42" s="3"/>
      <c r="V42" s="3"/>
      <c r="W42" s="3"/>
      <c r="X42" s="3"/>
      <c r="Y42" s="3"/>
      <c r="Z42" s="3"/>
      <c r="AA42" s="3"/>
      <c r="AB42" s="3"/>
      <c r="AC42" s="4"/>
      <c r="AD42" s="4"/>
      <c r="AE42" s="4"/>
      <c r="AF42" s="4"/>
      <c r="AG42" s="4"/>
      <c r="AH42" s="4"/>
      <c r="AI42" s="4"/>
    </row>
    <row r="43" spans="1:35" ht="15" customHeight="1" x14ac:dyDescent="0.25">
      <c r="A43" s="3"/>
      <c r="B43" s="35"/>
      <c r="C43" s="30"/>
      <c r="D43" s="36"/>
      <c r="E43" s="10"/>
      <c r="F43" s="10"/>
      <c r="G43" s="10"/>
      <c r="H43" s="10"/>
      <c r="I43" s="135" t="s">
        <v>373</v>
      </c>
      <c r="J43" s="34"/>
      <c r="K43" s="26"/>
      <c r="L43" s="4"/>
      <c r="M43" s="4"/>
      <c r="N43" s="4"/>
      <c r="O43" s="3"/>
      <c r="P43" s="3"/>
      <c r="Q43" s="3"/>
      <c r="R43" s="3"/>
      <c r="S43" s="3"/>
      <c r="T43" s="3"/>
      <c r="U43" s="3"/>
      <c r="V43" s="3"/>
      <c r="W43" s="3"/>
      <c r="X43" s="3"/>
      <c r="Y43" s="3"/>
      <c r="Z43" s="3"/>
      <c r="AA43" s="3"/>
      <c r="AB43" s="3"/>
      <c r="AC43" s="4"/>
      <c r="AD43" s="4"/>
      <c r="AE43" s="4"/>
      <c r="AF43" s="4"/>
      <c r="AG43" s="4"/>
      <c r="AH43" s="4"/>
      <c r="AI43" s="4"/>
    </row>
    <row r="44" spans="1:35" ht="15" customHeight="1" x14ac:dyDescent="0.25">
      <c r="A44" s="3"/>
      <c r="B44" s="35"/>
      <c r="C44" s="16"/>
      <c r="D44" s="10"/>
      <c r="E44" s="10"/>
      <c r="F44" s="10"/>
      <c r="G44" s="10"/>
      <c r="H44" s="10"/>
      <c r="J44" s="34"/>
      <c r="K44" s="26"/>
      <c r="L44" s="4"/>
      <c r="M44" s="4"/>
      <c r="N44" s="4"/>
      <c r="O44" s="3"/>
      <c r="P44" s="3"/>
      <c r="Q44" s="3"/>
      <c r="R44" s="3"/>
      <c r="S44" s="3"/>
      <c r="T44" s="3"/>
      <c r="U44" s="3"/>
      <c r="V44" s="3"/>
      <c r="W44" s="3"/>
      <c r="X44" s="3"/>
      <c r="Y44" s="3"/>
      <c r="Z44" s="3"/>
      <c r="AA44" s="3"/>
      <c r="AB44" s="3"/>
      <c r="AC44" s="4"/>
      <c r="AD44" s="4"/>
      <c r="AE44" s="4"/>
      <c r="AF44" s="4"/>
      <c r="AG44" s="4"/>
      <c r="AH44" s="4"/>
      <c r="AI44" s="4"/>
    </row>
    <row r="45" spans="1:35" ht="15" customHeight="1" thickBot="1" x14ac:dyDescent="0.3">
      <c r="A45" s="3"/>
      <c r="B45" s="27"/>
      <c r="C45" s="28"/>
      <c r="D45" s="28"/>
      <c r="E45" s="28"/>
      <c r="F45" s="28"/>
      <c r="G45" s="28"/>
      <c r="H45" s="28"/>
      <c r="I45" s="28"/>
      <c r="J45" s="29"/>
      <c r="K45" s="26"/>
      <c r="L45" s="4"/>
      <c r="M45" s="4"/>
      <c r="N45" s="4"/>
      <c r="O45" s="3"/>
      <c r="P45" s="3"/>
      <c r="Q45" s="3"/>
      <c r="R45" s="3"/>
      <c r="S45" s="3"/>
      <c r="T45" s="3"/>
      <c r="U45" s="3"/>
      <c r="V45" s="3"/>
      <c r="W45" s="3"/>
      <c r="X45" s="3"/>
      <c r="Y45" s="3"/>
      <c r="Z45" s="3"/>
      <c r="AA45" s="3"/>
      <c r="AB45" s="3"/>
      <c r="AC45" s="4"/>
      <c r="AD45" s="4"/>
      <c r="AE45" s="4"/>
      <c r="AF45" s="4"/>
      <c r="AG45" s="4"/>
      <c r="AH45" s="4"/>
      <c r="AI45" s="4"/>
    </row>
    <row r="46" spans="1:35" ht="20.100000000000001" customHeight="1" x14ac:dyDescent="0.25">
      <c r="A46" s="3"/>
      <c r="B46" s="3"/>
      <c r="C46" s="3"/>
      <c r="D46" s="3"/>
      <c r="E46" s="3"/>
      <c r="F46" s="3"/>
      <c r="G46" s="3"/>
      <c r="H46" s="3"/>
      <c r="I46" s="3"/>
      <c r="J46" s="8"/>
      <c r="K46" s="8"/>
      <c r="L46" s="8"/>
      <c r="M46" s="8"/>
      <c r="N46" s="3"/>
      <c r="O46" s="3"/>
      <c r="P46" s="3"/>
      <c r="Q46" s="3"/>
      <c r="R46" s="3"/>
      <c r="S46" s="3"/>
      <c r="T46" s="3"/>
      <c r="U46" s="3"/>
      <c r="V46" s="3"/>
      <c r="W46" s="3"/>
      <c r="X46" s="3"/>
      <c r="Y46" s="3"/>
      <c r="Z46" s="3"/>
      <c r="AA46" s="3"/>
      <c r="AB46" s="3"/>
      <c r="AC46" s="4"/>
      <c r="AD46" s="4"/>
      <c r="AE46" s="4"/>
      <c r="AF46" s="4"/>
      <c r="AG46" s="4"/>
      <c r="AH46" s="4"/>
      <c r="AI46" s="4"/>
    </row>
    <row r="47" spans="1:35" ht="20.100000000000001" customHeight="1" x14ac:dyDescent="0.25">
      <c r="A47" s="3"/>
      <c r="B47" s="3"/>
      <c r="C47" s="3"/>
      <c r="D47" s="3"/>
      <c r="E47" s="3"/>
      <c r="F47" s="3"/>
      <c r="G47" s="3"/>
      <c r="H47" s="3"/>
      <c r="I47" s="3"/>
      <c r="J47" s="9"/>
      <c r="K47" s="8"/>
      <c r="L47" s="8"/>
      <c r="M47" s="8"/>
      <c r="N47" s="3"/>
      <c r="O47" s="3"/>
      <c r="P47" s="3"/>
      <c r="Q47" s="3"/>
      <c r="R47" s="3"/>
      <c r="S47" s="3"/>
      <c r="T47" s="3"/>
      <c r="U47" s="3"/>
      <c r="V47" s="3"/>
      <c r="W47" s="3"/>
      <c r="X47" s="3"/>
      <c r="Y47" s="3"/>
      <c r="Z47" s="3"/>
      <c r="AA47" s="3"/>
      <c r="AB47" s="3"/>
      <c r="AC47" s="4"/>
    </row>
    <row r="48" spans="1:35" ht="20.100000000000001" customHeight="1" x14ac:dyDescent="0.25">
      <c r="A48" s="3"/>
      <c r="B48" s="3"/>
      <c r="C48" s="3"/>
      <c r="D48" s="3"/>
      <c r="E48" s="3"/>
      <c r="F48" s="3"/>
      <c r="G48" s="3"/>
      <c r="H48" s="3"/>
      <c r="I48" s="3"/>
      <c r="J48" s="9"/>
      <c r="K48" s="8"/>
      <c r="L48" s="8"/>
      <c r="M48" s="8"/>
      <c r="N48" s="3"/>
      <c r="O48" s="3"/>
      <c r="P48" s="3"/>
      <c r="Q48" s="3"/>
      <c r="R48" s="3"/>
      <c r="S48" s="3"/>
      <c r="T48" s="3"/>
      <c r="U48" s="3"/>
      <c r="V48" s="3"/>
      <c r="W48" s="3"/>
      <c r="X48" s="3"/>
      <c r="Y48" s="3"/>
      <c r="Z48" s="3"/>
      <c r="AA48" s="3"/>
      <c r="AB48" s="3"/>
      <c r="AC48" s="4"/>
    </row>
    <row r="49" spans="1:35" ht="20.100000000000001" customHeight="1" x14ac:dyDescent="0.25">
      <c r="A49" s="3"/>
      <c r="B49" s="3"/>
      <c r="C49" s="3"/>
      <c r="D49" s="3"/>
      <c r="E49" s="3"/>
      <c r="F49" s="3"/>
      <c r="G49" s="3"/>
      <c r="H49" s="3"/>
      <c r="I49" s="3"/>
      <c r="J49" s="7"/>
      <c r="K49" s="3"/>
      <c r="L49" s="3"/>
      <c r="M49" s="7"/>
      <c r="N49" s="3"/>
      <c r="O49" s="3"/>
      <c r="P49" s="3"/>
      <c r="Q49" s="3"/>
      <c r="R49" s="3"/>
      <c r="S49" s="3"/>
      <c r="T49" s="3"/>
      <c r="U49" s="3"/>
      <c r="V49" s="3"/>
      <c r="W49" s="3"/>
      <c r="X49" s="3"/>
      <c r="Y49" s="3"/>
      <c r="Z49" s="3"/>
      <c r="AA49" s="3"/>
      <c r="AB49" s="3"/>
      <c r="AC49" s="4"/>
    </row>
    <row r="50" spans="1:35" ht="24.9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4"/>
    </row>
    <row r="51" spans="1:35" ht="24.9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4"/>
    </row>
    <row r="52" spans="1:35" ht="24.9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4"/>
      <c r="AD52" s="4"/>
      <c r="AE52" s="4"/>
      <c r="AF52" s="4"/>
      <c r="AG52" s="4"/>
      <c r="AH52" s="4"/>
      <c r="AI52" s="4"/>
    </row>
    <row r="53" spans="1:35" ht="24.9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4"/>
      <c r="AD53" s="4"/>
      <c r="AE53" s="4"/>
      <c r="AF53" s="4"/>
      <c r="AG53" s="4"/>
      <c r="AH53" s="4"/>
      <c r="AI53" s="4"/>
    </row>
    <row r="54" spans="1:35" ht="24.9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4"/>
      <c r="AD54" s="4"/>
      <c r="AE54" s="4"/>
      <c r="AF54" s="4"/>
      <c r="AG54" s="4"/>
      <c r="AH54" s="4"/>
      <c r="AI54" s="4"/>
    </row>
  </sheetData>
  <mergeCells count="7">
    <mergeCell ref="C8:I8"/>
    <mergeCell ref="C19:F19"/>
    <mergeCell ref="C25:F25"/>
    <mergeCell ref="C30:F30"/>
    <mergeCell ref="C33:F33"/>
    <mergeCell ref="C15:F15"/>
    <mergeCell ref="C12:F12"/>
  </mergeCells>
  <hyperlinks>
    <hyperlink ref="C25" location="Resumo!A1" display="Resumo"/>
    <hyperlink ref="C30" location="Desagregados!A1" display="Resultados desagregados"/>
    <hyperlink ref="C15" location="Ficha!A1" display="Ficha"/>
    <hyperlink ref="C12" location="Cuestionario!A1" display="Cuestionario"/>
    <hyperlink ref="C19" location="'Datos de Entrada'!A1" display="Datos de entrada"/>
    <hyperlink ref="C33" location="Brutos!A1" display="Brutos"/>
  </hyperlinks>
  <pageMargins left="0.70866141732283472" right="0.70866141732283472" top="0.74803149606299213" bottom="0.74803149606299213"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7"/>
  <sheetViews>
    <sheetView topLeftCell="A20" zoomScale="70" zoomScaleNormal="70" workbookViewId="0">
      <selection activeCell="T22" sqref="T22"/>
    </sheetView>
  </sheetViews>
  <sheetFormatPr baseColWidth="10" defaultRowHeight="15" x14ac:dyDescent="0.25"/>
  <cols>
    <col min="1" max="1" width="4.28515625" customWidth="1"/>
    <col min="3" max="3" width="7.7109375" customWidth="1"/>
    <col min="4" max="4" width="8.5703125" customWidth="1"/>
    <col min="5" max="5" width="7.85546875" customWidth="1"/>
    <col min="6" max="6" width="7.5703125" customWidth="1"/>
    <col min="8" max="8" width="18.7109375" customWidth="1"/>
    <col min="10" max="10" width="18" customWidth="1"/>
    <col min="11" max="11" width="19.28515625" style="32" customWidth="1"/>
  </cols>
  <sheetData>
    <row r="1" spans="1:21" ht="15.75" thickBot="1" x14ac:dyDescent="0.3">
      <c r="A1" s="1"/>
      <c r="B1" s="1"/>
      <c r="C1" s="2"/>
      <c r="D1" s="2"/>
      <c r="E1" s="2"/>
      <c r="F1" s="2"/>
      <c r="G1" s="2"/>
      <c r="H1" s="2"/>
      <c r="I1" s="2"/>
      <c r="J1" s="2"/>
      <c r="K1" s="60"/>
      <c r="L1" s="1"/>
    </row>
    <row r="2" spans="1:21" x14ac:dyDescent="0.25">
      <c r="A2" s="1"/>
      <c r="B2" s="11"/>
      <c r="C2" s="12"/>
      <c r="D2" s="12"/>
      <c r="E2" s="12"/>
      <c r="F2" s="12"/>
      <c r="G2" s="12"/>
      <c r="H2" s="12"/>
      <c r="I2" s="12"/>
      <c r="J2" s="12"/>
      <c r="K2" s="61"/>
      <c r="L2" s="13"/>
    </row>
    <row r="3" spans="1:21" ht="28.5" x14ac:dyDescent="0.25">
      <c r="A3" s="3"/>
      <c r="B3" s="15"/>
      <c r="C3" s="16"/>
      <c r="D3" s="16"/>
      <c r="E3" s="16"/>
      <c r="F3" s="16"/>
      <c r="G3" s="16"/>
      <c r="H3" s="14"/>
      <c r="I3" s="14"/>
      <c r="K3" s="138" t="s">
        <v>6</v>
      </c>
      <c r="L3" s="18"/>
    </row>
    <row r="4" spans="1:21" ht="28.5" x14ac:dyDescent="0.25">
      <c r="A4" s="3"/>
      <c r="B4" s="15"/>
      <c r="C4" s="14"/>
      <c r="D4" s="16"/>
      <c r="E4" s="16"/>
      <c r="F4" s="16"/>
      <c r="G4" s="16"/>
      <c r="H4" s="14"/>
      <c r="I4" s="14"/>
      <c r="J4" s="17"/>
      <c r="K4" s="62"/>
      <c r="L4" s="20"/>
    </row>
    <row r="5" spans="1:21" ht="28.5" x14ac:dyDescent="0.25">
      <c r="A5" s="3"/>
      <c r="B5" s="15"/>
      <c r="C5" s="16"/>
      <c r="D5" s="16"/>
      <c r="E5" s="16"/>
      <c r="F5" s="16"/>
      <c r="G5" s="16"/>
      <c r="H5" s="16"/>
      <c r="I5" s="16"/>
      <c r="J5" s="16"/>
      <c r="K5" s="63"/>
      <c r="L5" s="20"/>
    </row>
    <row r="6" spans="1:21" ht="28.5" x14ac:dyDescent="0.25">
      <c r="A6" s="3"/>
      <c r="B6" s="15"/>
      <c r="C6" s="156"/>
      <c r="D6" s="159"/>
      <c r="E6" s="159"/>
      <c r="F6" s="157"/>
      <c r="G6" s="157"/>
      <c r="H6" s="157" t="s">
        <v>128</v>
      </c>
      <c r="I6" s="156"/>
      <c r="J6" s="156"/>
      <c r="K6" s="157"/>
      <c r="L6" s="20"/>
      <c r="O6" s="411"/>
      <c r="P6" s="411"/>
      <c r="Q6" s="411"/>
      <c r="R6" s="411"/>
      <c r="S6" s="411"/>
      <c r="T6" s="411"/>
      <c r="U6" s="411"/>
    </row>
    <row r="7" spans="1:21" ht="28.5" x14ac:dyDescent="0.25">
      <c r="A7" s="6"/>
      <c r="B7" s="21"/>
      <c r="C7" s="22"/>
      <c r="D7" s="14"/>
      <c r="E7" s="14"/>
      <c r="F7" s="22"/>
      <c r="G7" s="22"/>
      <c r="H7" s="22"/>
      <c r="I7" s="16"/>
      <c r="J7" s="16"/>
      <c r="K7" s="63"/>
      <c r="L7" s="20"/>
    </row>
    <row r="8" spans="1:21" ht="53.1" customHeight="1" x14ac:dyDescent="0.25">
      <c r="A8" s="6"/>
      <c r="B8" s="21"/>
      <c r="C8" s="411" t="s">
        <v>127</v>
      </c>
      <c r="D8" s="411"/>
      <c r="E8" s="411"/>
      <c r="F8" s="411"/>
      <c r="G8" s="411"/>
      <c r="H8" s="411"/>
      <c r="I8" s="411"/>
      <c r="J8" s="411"/>
      <c r="K8" s="411"/>
      <c r="L8" s="20"/>
    </row>
    <row r="9" spans="1:21" ht="8.25" customHeight="1" x14ac:dyDescent="0.25">
      <c r="A9" s="6"/>
      <c r="B9" s="21"/>
      <c r="C9" s="14"/>
      <c r="D9" s="22"/>
      <c r="E9" s="22"/>
      <c r="F9" s="22"/>
      <c r="G9" s="22"/>
      <c r="H9" s="22"/>
      <c r="I9" s="16"/>
      <c r="J9" s="16"/>
      <c r="K9" s="63"/>
      <c r="L9" s="20"/>
    </row>
    <row r="10" spans="1:21" ht="28.5" x14ac:dyDescent="0.25">
      <c r="A10" s="6"/>
      <c r="B10" s="21"/>
      <c r="C10" s="14"/>
      <c r="D10" s="22"/>
      <c r="E10" s="22"/>
      <c r="H10" s="72" t="s">
        <v>206</v>
      </c>
      <c r="I10" s="16"/>
      <c r="J10" s="16"/>
      <c r="K10" s="63"/>
      <c r="L10" s="20"/>
    </row>
    <row r="11" spans="1:21" ht="10.5" customHeight="1" x14ac:dyDescent="0.25">
      <c r="A11" s="6"/>
      <c r="B11" s="21"/>
      <c r="C11" s="22"/>
      <c r="D11" s="22"/>
      <c r="E11" s="22"/>
      <c r="F11" s="22"/>
      <c r="G11" s="22"/>
      <c r="H11" s="22"/>
      <c r="I11" s="16"/>
      <c r="J11" s="16"/>
      <c r="K11" s="63"/>
      <c r="L11" s="20"/>
    </row>
    <row r="12" spans="1:21" ht="28.5" x14ac:dyDescent="0.25">
      <c r="A12" s="6"/>
      <c r="B12" s="21"/>
      <c r="F12" s="22"/>
      <c r="H12" s="22"/>
      <c r="I12" s="16"/>
      <c r="J12" s="16"/>
      <c r="K12" s="63"/>
      <c r="L12" s="20"/>
    </row>
    <row r="13" spans="1:21" ht="27" x14ac:dyDescent="0.25">
      <c r="A13" s="6"/>
      <c r="B13" s="21"/>
      <c r="C13" s="426" t="s">
        <v>174</v>
      </c>
      <c r="D13" s="427"/>
      <c r="E13" s="427"/>
      <c r="F13" s="423" t="s">
        <v>12</v>
      </c>
      <c r="G13" s="424"/>
      <c r="H13" s="424"/>
      <c r="I13" s="424"/>
      <c r="J13" s="425"/>
      <c r="K13" s="57" t="s">
        <v>179</v>
      </c>
      <c r="L13" s="42"/>
    </row>
    <row r="14" spans="1:21" ht="33" customHeight="1" x14ac:dyDescent="0.25">
      <c r="A14" s="6"/>
      <c r="B14" s="33"/>
      <c r="C14" s="417">
        <v>1</v>
      </c>
      <c r="D14" s="415" t="s">
        <v>50</v>
      </c>
      <c r="E14" s="415"/>
      <c r="F14" s="69">
        <v>1</v>
      </c>
      <c r="G14" s="414" t="s">
        <v>30</v>
      </c>
      <c r="H14" s="414"/>
      <c r="I14" s="414"/>
      <c r="J14" s="414"/>
      <c r="K14" s="70" t="s">
        <v>180</v>
      </c>
      <c r="L14" s="34"/>
    </row>
    <row r="15" spans="1:21" ht="33" customHeight="1" x14ac:dyDescent="0.25">
      <c r="A15" s="6"/>
      <c r="B15" s="33"/>
      <c r="C15" s="422"/>
      <c r="D15" s="421"/>
      <c r="E15" s="421"/>
      <c r="F15" s="69">
        <v>2</v>
      </c>
      <c r="G15" s="414" t="s">
        <v>26</v>
      </c>
      <c r="H15" s="414"/>
      <c r="I15" s="414"/>
      <c r="J15" s="414"/>
      <c r="K15" s="71"/>
      <c r="L15" s="34"/>
    </row>
    <row r="16" spans="1:21" ht="33" customHeight="1" x14ac:dyDescent="0.25">
      <c r="A16" s="6"/>
      <c r="B16" s="33"/>
      <c r="C16" s="422"/>
      <c r="D16" s="421"/>
      <c r="E16" s="421"/>
      <c r="F16" s="69">
        <v>3</v>
      </c>
      <c r="G16" s="414" t="s">
        <v>27</v>
      </c>
      <c r="H16" s="414"/>
      <c r="I16" s="414"/>
      <c r="J16" s="414"/>
      <c r="K16" s="71" t="s">
        <v>181</v>
      </c>
      <c r="L16" s="34"/>
    </row>
    <row r="17" spans="1:12" ht="33" customHeight="1" x14ac:dyDescent="0.25">
      <c r="A17" s="6"/>
      <c r="B17" s="33"/>
      <c r="C17" s="422"/>
      <c r="D17" s="421"/>
      <c r="E17" s="421"/>
      <c r="F17" s="69">
        <v>4</v>
      </c>
      <c r="G17" s="414" t="s">
        <v>28</v>
      </c>
      <c r="H17" s="414"/>
      <c r="I17" s="414"/>
      <c r="J17" s="414"/>
      <c r="K17" s="71"/>
      <c r="L17" s="34"/>
    </row>
    <row r="18" spans="1:12" ht="30" x14ac:dyDescent="0.25">
      <c r="A18" s="6"/>
      <c r="B18" s="33"/>
      <c r="C18" s="418"/>
      <c r="D18" s="416"/>
      <c r="E18" s="416"/>
      <c r="F18" s="69">
        <v>5</v>
      </c>
      <c r="G18" s="414" t="s">
        <v>29</v>
      </c>
      <c r="H18" s="414"/>
      <c r="I18" s="414"/>
      <c r="J18" s="414"/>
      <c r="K18" s="71" t="s">
        <v>182</v>
      </c>
      <c r="L18" s="34"/>
    </row>
    <row r="19" spans="1:12" ht="52.5" customHeight="1" x14ac:dyDescent="0.25">
      <c r="A19" s="6"/>
      <c r="B19" s="33"/>
      <c r="C19" s="417">
        <v>2</v>
      </c>
      <c r="D19" s="415" t="s">
        <v>31</v>
      </c>
      <c r="E19" s="415"/>
      <c r="F19" s="69">
        <v>6</v>
      </c>
      <c r="G19" s="414" t="s">
        <v>32</v>
      </c>
      <c r="H19" s="414"/>
      <c r="I19" s="414"/>
      <c r="J19" s="414"/>
      <c r="K19" s="70" t="s">
        <v>125</v>
      </c>
      <c r="L19" s="34"/>
    </row>
    <row r="20" spans="1:12" ht="42.75" customHeight="1" x14ac:dyDescent="0.25">
      <c r="A20" s="6"/>
      <c r="B20" s="33"/>
      <c r="C20" s="422"/>
      <c r="D20" s="421"/>
      <c r="E20" s="421"/>
      <c r="F20" s="69">
        <v>7</v>
      </c>
      <c r="G20" s="414" t="s">
        <v>33</v>
      </c>
      <c r="H20" s="414"/>
      <c r="I20" s="414"/>
      <c r="J20" s="414"/>
      <c r="K20" s="71" t="s">
        <v>181</v>
      </c>
      <c r="L20" s="154" t="s">
        <v>264</v>
      </c>
    </row>
    <row r="21" spans="1:12" ht="28.5" customHeight="1" x14ac:dyDescent="0.25">
      <c r="A21" s="6"/>
      <c r="B21" s="33"/>
      <c r="C21" s="417">
        <v>3</v>
      </c>
      <c r="D21" s="415" t="s">
        <v>34</v>
      </c>
      <c r="E21" s="415"/>
      <c r="F21" s="69">
        <v>8</v>
      </c>
      <c r="G21" s="414" t="s">
        <v>35</v>
      </c>
      <c r="H21" s="414"/>
      <c r="I21" s="414"/>
      <c r="J21" s="414"/>
      <c r="K21" s="70" t="s">
        <v>125</v>
      </c>
      <c r="L21" s="34"/>
    </row>
    <row r="22" spans="1:12" ht="48.75" customHeight="1" x14ac:dyDescent="0.25">
      <c r="A22" s="6"/>
      <c r="B22" s="33"/>
      <c r="C22" s="422"/>
      <c r="D22" s="421"/>
      <c r="E22" s="421"/>
      <c r="F22" s="69">
        <v>9</v>
      </c>
      <c r="G22" s="414" t="s">
        <v>36</v>
      </c>
      <c r="H22" s="414"/>
      <c r="I22" s="414"/>
      <c r="J22" s="414"/>
      <c r="K22" s="70" t="s">
        <v>125</v>
      </c>
      <c r="L22" s="34"/>
    </row>
    <row r="23" spans="1:12" ht="42.75" customHeight="1" x14ac:dyDescent="0.25">
      <c r="A23" s="6"/>
      <c r="B23" s="33"/>
      <c r="C23" s="418"/>
      <c r="D23" s="416"/>
      <c r="E23" s="416"/>
      <c r="F23" s="69">
        <v>10</v>
      </c>
      <c r="G23" s="414" t="s">
        <v>37</v>
      </c>
      <c r="H23" s="414"/>
      <c r="I23" s="414"/>
      <c r="J23" s="414"/>
      <c r="K23" s="70" t="s">
        <v>125</v>
      </c>
      <c r="L23" s="34"/>
    </row>
    <row r="24" spans="1:12" ht="28.5" customHeight="1" x14ac:dyDescent="0.25">
      <c r="A24" s="3"/>
      <c r="B24" s="35"/>
      <c r="C24" s="417">
        <v>4</v>
      </c>
      <c r="D24" s="415" t="s">
        <v>38</v>
      </c>
      <c r="E24" s="415"/>
      <c r="F24" s="69">
        <v>11</v>
      </c>
      <c r="G24" s="414" t="s">
        <v>51</v>
      </c>
      <c r="H24" s="414"/>
      <c r="I24" s="414"/>
      <c r="J24" s="414"/>
      <c r="K24" s="70" t="s">
        <v>125</v>
      </c>
      <c r="L24" s="34"/>
    </row>
    <row r="25" spans="1:12" ht="28.5" customHeight="1" x14ac:dyDescent="0.25">
      <c r="A25" s="3"/>
      <c r="B25" s="35"/>
      <c r="C25" s="422"/>
      <c r="D25" s="421"/>
      <c r="E25" s="421"/>
      <c r="F25" s="69">
        <v>12</v>
      </c>
      <c r="G25" s="414" t="s">
        <v>39</v>
      </c>
      <c r="H25" s="414"/>
      <c r="I25" s="414"/>
      <c r="J25" s="414"/>
      <c r="K25" s="70" t="s">
        <v>125</v>
      </c>
      <c r="L25" s="34"/>
    </row>
    <row r="26" spans="1:12" ht="28.5" x14ac:dyDescent="0.25">
      <c r="A26" s="3"/>
      <c r="B26" s="35"/>
      <c r="C26" s="422"/>
      <c r="D26" s="421"/>
      <c r="E26" s="421"/>
      <c r="F26" s="69">
        <v>13</v>
      </c>
      <c r="G26" s="414" t="s">
        <v>40</v>
      </c>
      <c r="H26" s="414"/>
      <c r="I26" s="414"/>
      <c r="J26" s="414"/>
      <c r="K26" s="70" t="s">
        <v>125</v>
      </c>
      <c r="L26" s="34"/>
    </row>
    <row r="27" spans="1:12" ht="28.5" x14ac:dyDescent="0.25">
      <c r="A27" s="3"/>
      <c r="B27" s="35"/>
      <c r="C27" s="422"/>
      <c r="D27" s="421"/>
      <c r="E27" s="421"/>
      <c r="F27" s="69">
        <v>14</v>
      </c>
      <c r="G27" s="414" t="s">
        <v>41</v>
      </c>
      <c r="H27" s="414"/>
      <c r="I27" s="414"/>
      <c r="J27" s="414"/>
      <c r="K27" s="70" t="s">
        <v>125</v>
      </c>
      <c r="L27" s="34"/>
    </row>
    <row r="28" spans="1:12" ht="28.5" customHeight="1" x14ac:dyDescent="0.25">
      <c r="A28" s="3"/>
      <c r="B28" s="35"/>
      <c r="C28" s="422"/>
      <c r="D28" s="421"/>
      <c r="E28" s="421"/>
      <c r="F28" s="69">
        <v>15</v>
      </c>
      <c r="G28" s="414" t="s">
        <v>42</v>
      </c>
      <c r="H28" s="414"/>
      <c r="I28" s="414"/>
      <c r="J28" s="414"/>
      <c r="K28" s="70" t="s">
        <v>125</v>
      </c>
      <c r="L28" s="34"/>
    </row>
    <row r="29" spans="1:12" ht="36.75" customHeight="1" x14ac:dyDescent="0.25">
      <c r="A29" s="3"/>
      <c r="B29" s="35"/>
      <c r="C29" s="422"/>
      <c r="D29" s="416"/>
      <c r="E29" s="416"/>
      <c r="F29" s="69">
        <v>16</v>
      </c>
      <c r="G29" s="414" t="s">
        <v>43</v>
      </c>
      <c r="H29" s="414"/>
      <c r="I29" s="414"/>
      <c r="J29" s="414"/>
      <c r="K29" s="70" t="s">
        <v>125</v>
      </c>
      <c r="L29" s="34"/>
    </row>
    <row r="30" spans="1:12" ht="54" customHeight="1" x14ac:dyDescent="0.25">
      <c r="A30" s="3"/>
      <c r="B30" s="35"/>
      <c r="C30" s="417">
        <v>5</v>
      </c>
      <c r="D30" s="419" t="s">
        <v>44</v>
      </c>
      <c r="E30" s="419"/>
      <c r="F30" s="69">
        <v>17</v>
      </c>
      <c r="G30" s="414" t="s">
        <v>45</v>
      </c>
      <c r="H30" s="414"/>
      <c r="I30" s="414"/>
      <c r="J30" s="414"/>
      <c r="K30" s="70" t="s">
        <v>125</v>
      </c>
      <c r="L30" s="34"/>
    </row>
    <row r="31" spans="1:12" ht="48" customHeight="1" x14ac:dyDescent="0.25">
      <c r="A31" s="3"/>
      <c r="B31" s="35"/>
      <c r="C31" s="418"/>
      <c r="D31" s="420"/>
      <c r="E31" s="420"/>
      <c r="F31" s="69">
        <v>18</v>
      </c>
      <c r="G31" s="414" t="s">
        <v>46</v>
      </c>
      <c r="H31" s="414"/>
      <c r="I31" s="414"/>
      <c r="J31" s="414"/>
      <c r="K31" s="70" t="s">
        <v>125</v>
      </c>
      <c r="L31" s="34"/>
    </row>
    <row r="32" spans="1:12" ht="41.25" customHeight="1" x14ac:dyDescent="0.25">
      <c r="A32" s="3"/>
      <c r="B32" s="35"/>
      <c r="C32" s="417">
        <v>6</v>
      </c>
      <c r="D32" s="415" t="s">
        <v>49</v>
      </c>
      <c r="E32" s="415"/>
      <c r="F32" s="69">
        <v>19</v>
      </c>
      <c r="G32" s="414" t="s">
        <v>47</v>
      </c>
      <c r="H32" s="414"/>
      <c r="I32" s="414"/>
      <c r="J32" s="414"/>
      <c r="K32" s="71" t="s">
        <v>181</v>
      </c>
      <c r="L32" s="154" t="s">
        <v>264</v>
      </c>
    </row>
    <row r="33" spans="1:12" ht="28.5" x14ac:dyDescent="0.25">
      <c r="A33" s="3"/>
      <c r="B33" s="35"/>
      <c r="C33" s="418"/>
      <c r="D33" s="416"/>
      <c r="E33" s="416"/>
      <c r="F33" s="69">
        <v>20</v>
      </c>
      <c r="G33" s="414" t="s">
        <v>48</v>
      </c>
      <c r="H33" s="414"/>
      <c r="I33" s="414"/>
      <c r="J33" s="414"/>
      <c r="K33" s="70" t="s">
        <v>125</v>
      </c>
      <c r="L33" s="34"/>
    </row>
    <row r="34" spans="1:12" ht="28.5" x14ac:dyDescent="0.25">
      <c r="A34" s="3"/>
      <c r="B34" s="35"/>
      <c r="C34" s="30"/>
      <c r="D34" s="43"/>
      <c r="F34" s="41"/>
      <c r="G34" s="41"/>
      <c r="H34" s="41"/>
      <c r="I34" s="41"/>
      <c r="J34" s="41"/>
      <c r="K34" s="64"/>
      <c r="L34" s="34"/>
    </row>
    <row r="35" spans="1:12" ht="28.5" x14ac:dyDescent="0.25">
      <c r="A35" s="3"/>
      <c r="B35" s="35"/>
      <c r="C35" s="30"/>
      <c r="D35" s="36"/>
      <c r="E35" s="36"/>
      <c r="F35" s="10"/>
      <c r="G35" s="10"/>
      <c r="H35" s="10"/>
      <c r="I35" s="10"/>
      <c r="J35" s="2"/>
      <c r="K35" s="60"/>
      <c r="L35" s="34"/>
    </row>
    <row r="36" spans="1:12" ht="28.5" x14ac:dyDescent="0.25">
      <c r="A36" s="3"/>
      <c r="B36" s="35"/>
      <c r="C36" s="16"/>
      <c r="D36" s="10"/>
      <c r="E36" s="10"/>
      <c r="F36" s="10"/>
      <c r="G36" s="10"/>
      <c r="H36" s="10"/>
      <c r="I36" s="10"/>
      <c r="K36" s="56"/>
      <c r="L36" s="34"/>
    </row>
    <row r="37" spans="1:12" ht="27.75" thickBot="1" x14ac:dyDescent="0.3">
      <c r="A37" s="3"/>
      <c r="B37" s="27"/>
      <c r="C37" s="28"/>
      <c r="D37" s="28"/>
      <c r="E37" s="28"/>
      <c r="F37" s="28"/>
      <c r="G37" s="28"/>
      <c r="H37" s="28"/>
      <c r="I37" s="28"/>
      <c r="J37" s="28"/>
      <c r="K37" s="66"/>
      <c r="L37" s="29"/>
    </row>
  </sheetData>
  <mergeCells count="36">
    <mergeCell ref="O6:U6"/>
    <mergeCell ref="F13:J13"/>
    <mergeCell ref="G28:J28"/>
    <mergeCell ref="G24:J24"/>
    <mergeCell ref="G25:J25"/>
    <mergeCell ref="G26:J26"/>
    <mergeCell ref="G27:J27"/>
    <mergeCell ref="G22:J22"/>
    <mergeCell ref="G23:J23"/>
    <mergeCell ref="C8:K8"/>
    <mergeCell ref="C13:E13"/>
    <mergeCell ref="G14:J14"/>
    <mergeCell ref="G19:J19"/>
    <mergeCell ref="G20:J20"/>
    <mergeCell ref="G21:J21"/>
    <mergeCell ref="G29:J29"/>
    <mergeCell ref="D19:E20"/>
    <mergeCell ref="C14:C18"/>
    <mergeCell ref="D14:E18"/>
    <mergeCell ref="C19:C20"/>
    <mergeCell ref="D21:E23"/>
    <mergeCell ref="C21:C23"/>
    <mergeCell ref="C24:C29"/>
    <mergeCell ref="D24:E29"/>
    <mergeCell ref="G15:J15"/>
    <mergeCell ref="G16:J16"/>
    <mergeCell ref="G17:J17"/>
    <mergeCell ref="G18:J18"/>
    <mergeCell ref="G31:J31"/>
    <mergeCell ref="D32:E33"/>
    <mergeCell ref="C32:C33"/>
    <mergeCell ref="C30:C31"/>
    <mergeCell ref="D30:E31"/>
    <mergeCell ref="G30:J30"/>
    <mergeCell ref="G32:J32"/>
    <mergeCell ref="G33:J33"/>
  </mergeCells>
  <pageMargins left="0.70866141732283472" right="0.70866141732283472" top="0.74803149606299213" bottom="0.74803149606299213" header="0.31496062992125984" footer="0.31496062992125984"/>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topLeftCell="A13" zoomScale="70" zoomScaleNormal="70" workbookViewId="0">
      <selection activeCell="G25" sqref="G25"/>
    </sheetView>
  </sheetViews>
  <sheetFormatPr baseColWidth="10" defaultRowHeight="15" x14ac:dyDescent="0.25"/>
  <cols>
    <col min="1" max="1" width="4.28515625" customWidth="1"/>
    <col min="4" max="4" width="9.42578125" customWidth="1"/>
    <col min="5" max="5" width="8.140625" customWidth="1"/>
    <col min="6" max="6" width="7.5703125" customWidth="1"/>
    <col min="8" max="8" width="18.7109375" customWidth="1"/>
    <col min="10" max="10" width="18" customWidth="1"/>
    <col min="11" max="11" width="16" style="32" customWidth="1"/>
  </cols>
  <sheetData>
    <row r="1" spans="1:12" ht="15.75" thickBot="1" x14ac:dyDescent="0.3">
      <c r="A1" s="1"/>
      <c r="B1" s="1"/>
      <c r="C1" s="2"/>
      <c r="D1" s="2"/>
      <c r="E1" s="2"/>
      <c r="F1" s="2"/>
      <c r="G1" s="2"/>
      <c r="H1" s="2"/>
      <c r="I1" s="2"/>
      <c r="J1" s="2"/>
      <c r="K1" s="60"/>
      <c r="L1" s="1"/>
    </row>
    <row r="2" spans="1:12" x14ac:dyDescent="0.25">
      <c r="A2" s="1"/>
      <c r="B2" s="11"/>
      <c r="C2" s="12"/>
      <c r="D2" s="12"/>
      <c r="E2" s="12"/>
      <c r="F2" s="12"/>
      <c r="G2" s="12"/>
      <c r="H2" s="12"/>
      <c r="I2" s="12"/>
      <c r="J2" s="12"/>
      <c r="K2" s="61"/>
      <c r="L2" s="13"/>
    </row>
    <row r="3" spans="1:12" ht="28.5" x14ac:dyDescent="0.25">
      <c r="A3" s="3"/>
      <c r="B3" s="15"/>
      <c r="C3" s="16"/>
      <c r="D3" s="16"/>
      <c r="E3" s="16"/>
      <c r="F3" s="16"/>
      <c r="G3" s="16"/>
      <c r="H3" s="14"/>
      <c r="I3" s="14"/>
      <c r="K3" s="138" t="s">
        <v>6</v>
      </c>
      <c r="L3" s="18"/>
    </row>
    <row r="4" spans="1:12" ht="28.5" x14ac:dyDescent="0.25">
      <c r="A4" s="3"/>
      <c r="B4" s="15"/>
      <c r="C4" s="14"/>
      <c r="D4" s="16"/>
      <c r="E4" s="16"/>
      <c r="F4" s="16"/>
      <c r="G4" s="16"/>
      <c r="H4" s="14"/>
      <c r="I4" s="14"/>
      <c r="J4" s="17"/>
      <c r="K4" s="62"/>
      <c r="L4" s="20"/>
    </row>
    <row r="5" spans="1:12" ht="28.5" x14ac:dyDescent="0.25">
      <c r="A5" s="3"/>
      <c r="B5" s="15"/>
      <c r="C5" s="16"/>
      <c r="D5" s="16"/>
      <c r="E5" s="16"/>
      <c r="F5" s="16"/>
      <c r="G5" s="16"/>
      <c r="H5" s="16"/>
      <c r="I5" s="16"/>
      <c r="J5" s="16"/>
      <c r="K5" s="63"/>
      <c r="L5" s="20"/>
    </row>
    <row r="6" spans="1:12" ht="28.5" x14ac:dyDescent="0.25">
      <c r="A6" s="3"/>
      <c r="B6" s="15"/>
      <c r="C6" s="156"/>
      <c r="D6" s="159"/>
      <c r="E6" s="159"/>
      <c r="F6" s="157"/>
      <c r="G6" s="160" t="s">
        <v>10</v>
      </c>
      <c r="H6" s="156"/>
      <c r="I6" s="156"/>
      <c r="J6" s="156"/>
      <c r="K6" s="157"/>
      <c r="L6" s="20"/>
    </row>
    <row r="7" spans="1:12" ht="28.5" x14ac:dyDescent="0.25">
      <c r="A7" s="6"/>
      <c r="B7" s="21"/>
      <c r="C7" s="22"/>
      <c r="D7" s="14"/>
      <c r="E7" s="14"/>
      <c r="F7" s="22"/>
      <c r="G7" s="22"/>
      <c r="H7" s="22"/>
      <c r="I7" s="16"/>
      <c r="J7" s="16"/>
      <c r="K7" s="63"/>
      <c r="L7" s="20"/>
    </row>
    <row r="8" spans="1:12" ht="53.1" customHeight="1" x14ac:dyDescent="0.25">
      <c r="A8" s="6"/>
      <c r="B8" s="21"/>
      <c r="C8" s="434" t="s">
        <v>127</v>
      </c>
      <c r="D8" s="435"/>
      <c r="E8" s="435"/>
      <c r="F8" s="435"/>
      <c r="G8" s="435"/>
      <c r="H8" s="435"/>
      <c r="I8" s="435"/>
      <c r="J8" s="435"/>
      <c r="K8" s="436"/>
      <c r="L8" s="20"/>
    </row>
    <row r="9" spans="1:12" ht="8.25" customHeight="1" x14ac:dyDescent="0.25">
      <c r="A9" s="6"/>
      <c r="B9" s="21"/>
      <c r="C9" s="14"/>
      <c r="D9" s="22"/>
      <c r="E9" s="22"/>
      <c r="F9" s="22"/>
      <c r="G9" s="22"/>
      <c r="H9" s="22"/>
      <c r="I9" s="16"/>
      <c r="J9" s="16"/>
      <c r="K9" s="63"/>
      <c r="L9" s="20"/>
    </row>
    <row r="10" spans="1:12" ht="28.5" x14ac:dyDescent="0.25">
      <c r="A10" s="6"/>
      <c r="B10" s="21"/>
      <c r="C10" s="14"/>
      <c r="D10" s="22"/>
      <c r="E10" s="22"/>
      <c r="H10" s="23" t="s">
        <v>372</v>
      </c>
      <c r="I10" s="16"/>
      <c r="J10" s="16"/>
      <c r="K10" s="63"/>
      <c r="L10" s="20"/>
    </row>
    <row r="11" spans="1:12" ht="10.5" customHeight="1" x14ac:dyDescent="0.25">
      <c r="A11" s="6"/>
      <c r="B11" s="21"/>
      <c r="C11" s="22"/>
      <c r="D11" s="22"/>
      <c r="E11" s="22"/>
      <c r="F11" s="22"/>
      <c r="G11" s="22"/>
      <c r="H11" s="22"/>
      <c r="I11" s="16"/>
      <c r="J11" s="16"/>
      <c r="K11" s="63"/>
      <c r="L11" s="20"/>
    </row>
    <row r="12" spans="1:12" ht="20.100000000000001" customHeight="1" x14ac:dyDescent="0.25">
      <c r="A12" s="6"/>
      <c r="B12" s="21"/>
      <c r="C12" s="22"/>
      <c r="D12" s="22"/>
      <c r="E12" s="22"/>
      <c r="F12" s="22"/>
      <c r="G12" s="22"/>
      <c r="H12" s="22"/>
      <c r="I12" s="16"/>
      <c r="J12" s="16"/>
      <c r="K12" s="63"/>
      <c r="L12" s="20"/>
    </row>
    <row r="13" spans="1:12" ht="20.100000000000001" customHeight="1" x14ac:dyDescent="0.25">
      <c r="A13" s="6"/>
      <c r="B13" s="21"/>
      <c r="C13" s="22"/>
      <c r="D13" s="22"/>
      <c r="E13" s="22"/>
      <c r="F13" s="22"/>
      <c r="G13" s="22"/>
      <c r="H13" s="22"/>
      <c r="I13" s="16"/>
      <c r="J13" s="16"/>
      <c r="K13" s="63"/>
      <c r="L13" s="20"/>
    </row>
    <row r="14" spans="1:12" ht="20.100000000000001" customHeight="1" x14ac:dyDescent="0.25">
      <c r="A14" s="6"/>
      <c r="B14" s="21"/>
      <c r="C14" s="22"/>
      <c r="D14" s="22"/>
      <c r="E14" s="22"/>
      <c r="F14" s="22"/>
      <c r="G14" s="22"/>
      <c r="H14" s="22"/>
      <c r="I14" s="16"/>
      <c r="J14" s="16"/>
      <c r="K14" s="63"/>
      <c r="L14" s="20"/>
    </row>
    <row r="15" spans="1:12" ht="28.5" customHeight="1" x14ac:dyDescent="0.25">
      <c r="A15" s="6"/>
      <c r="B15" s="21"/>
      <c r="C15" s="96"/>
      <c r="D15" s="97"/>
      <c r="E15" s="98"/>
      <c r="F15" s="99" t="s">
        <v>9</v>
      </c>
      <c r="G15" s="428" t="s">
        <v>269</v>
      </c>
      <c r="H15" s="429"/>
      <c r="I15" s="429"/>
      <c r="J15" s="429"/>
      <c r="K15" s="430"/>
      <c r="L15" s="20"/>
    </row>
    <row r="16" spans="1:12" ht="28.5" customHeight="1" x14ac:dyDescent="0.25">
      <c r="A16" s="6"/>
      <c r="B16" s="21"/>
      <c r="C16" s="100"/>
      <c r="D16" s="101"/>
      <c r="E16" s="102"/>
      <c r="F16" s="103"/>
      <c r="G16" s="431"/>
      <c r="H16" s="432"/>
      <c r="I16" s="432"/>
      <c r="J16" s="432"/>
      <c r="K16" s="433"/>
      <c r="L16" s="20"/>
    </row>
    <row r="17" spans="1:12" ht="28.5" x14ac:dyDescent="0.25">
      <c r="A17" s="6"/>
      <c r="B17" s="21"/>
      <c r="C17" s="43"/>
      <c r="D17" s="43"/>
      <c r="E17" s="86"/>
      <c r="F17" s="43"/>
      <c r="G17" s="90"/>
      <c r="H17" s="90"/>
      <c r="I17" s="90"/>
      <c r="J17" s="90"/>
      <c r="K17" s="91"/>
      <c r="L17" s="20"/>
    </row>
    <row r="18" spans="1:12" ht="28.5" x14ac:dyDescent="0.25">
      <c r="A18" s="6"/>
      <c r="B18" s="21"/>
      <c r="C18" s="96"/>
      <c r="D18" s="97"/>
      <c r="E18" s="97"/>
      <c r="F18" s="99" t="s">
        <v>11</v>
      </c>
      <c r="G18" s="105" t="s">
        <v>195</v>
      </c>
      <c r="H18" s="106"/>
      <c r="I18" s="107"/>
      <c r="J18" s="107"/>
      <c r="K18" s="108"/>
      <c r="L18" s="20"/>
    </row>
    <row r="19" spans="1:12" ht="27" x14ac:dyDescent="0.25">
      <c r="A19" s="6"/>
      <c r="B19" s="21"/>
      <c r="C19" s="104"/>
      <c r="D19" s="43"/>
      <c r="E19" s="43"/>
      <c r="F19" s="88"/>
      <c r="G19" s="109" t="s">
        <v>194</v>
      </c>
      <c r="H19" s="93"/>
      <c r="I19" s="93"/>
      <c r="J19" s="93"/>
      <c r="K19" s="110"/>
      <c r="L19" s="20"/>
    </row>
    <row r="20" spans="1:12" ht="33" customHeight="1" x14ac:dyDescent="0.25">
      <c r="A20" s="6"/>
      <c r="B20" s="33"/>
      <c r="C20" s="104"/>
      <c r="D20" s="43"/>
      <c r="E20" s="43"/>
      <c r="F20" s="88"/>
      <c r="G20" s="109" t="s">
        <v>196</v>
      </c>
      <c r="H20" s="93"/>
      <c r="I20" s="93"/>
      <c r="J20" s="93"/>
      <c r="K20" s="111"/>
      <c r="L20" s="34"/>
    </row>
    <row r="21" spans="1:12" ht="33" customHeight="1" x14ac:dyDescent="0.25">
      <c r="A21" s="6"/>
      <c r="B21" s="33"/>
      <c r="C21" s="104"/>
      <c r="D21" s="43"/>
      <c r="E21" s="43"/>
      <c r="F21" s="88"/>
      <c r="G21" s="109" t="s">
        <v>197</v>
      </c>
      <c r="H21" s="93"/>
      <c r="I21" s="93"/>
      <c r="J21" s="93"/>
      <c r="K21" s="112"/>
      <c r="L21" s="34"/>
    </row>
    <row r="22" spans="1:12" ht="33" customHeight="1" x14ac:dyDescent="0.25">
      <c r="A22" s="6"/>
      <c r="B22" s="33"/>
      <c r="C22" s="100"/>
      <c r="D22" s="101"/>
      <c r="E22" s="101"/>
      <c r="F22" s="103"/>
      <c r="G22" s="113" t="s">
        <v>198</v>
      </c>
      <c r="H22" s="114"/>
      <c r="I22" s="114"/>
      <c r="J22" s="114"/>
      <c r="K22" s="115"/>
      <c r="L22" s="34"/>
    </row>
    <row r="23" spans="1:12" ht="33" customHeight="1" x14ac:dyDescent="0.25">
      <c r="A23" s="6"/>
      <c r="B23" s="33"/>
      <c r="C23" s="43"/>
      <c r="D23" s="43"/>
      <c r="E23" s="43"/>
      <c r="F23" s="43"/>
      <c r="G23" s="92"/>
      <c r="H23" s="93"/>
      <c r="I23" s="93"/>
      <c r="J23" s="93"/>
      <c r="K23" s="95"/>
      <c r="L23" s="34"/>
    </row>
    <row r="24" spans="1:12" ht="49.5" customHeight="1" x14ac:dyDescent="0.25">
      <c r="A24" s="6"/>
      <c r="B24" s="33"/>
      <c r="C24" s="116"/>
      <c r="D24" s="117"/>
      <c r="E24" s="117"/>
      <c r="F24" s="118" t="s">
        <v>193</v>
      </c>
      <c r="G24" s="119" t="s">
        <v>374</v>
      </c>
      <c r="H24" s="120"/>
      <c r="I24" s="121"/>
      <c r="J24" s="121"/>
      <c r="K24" s="122"/>
      <c r="L24" s="34"/>
    </row>
    <row r="25" spans="1:12" ht="28.5" customHeight="1" x14ac:dyDescent="0.25">
      <c r="A25" s="6"/>
      <c r="B25" s="33"/>
      <c r="C25" s="43"/>
      <c r="D25" s="43"/>
      <c r="E25" s="43"/>
      <c r="F25" s="43"/>
      <c r="G25" s="93"/>
      <c r="H25" s="93"/>
      <c r="I25" s="95"/>
      <c r="J25" s="95"/>
      <c r="K25" s="94"/>
      <c r="L25" s="34"/>
    </row>
    <row r="26" spans="1:12" ht="28.5" x14ac:dyDescent="0.25">
      <c r="A26" s="6"/>
      <c r="B26" s="33"/>
      <c r="C26" s="96"/>
      <c r="D26" s="97"/>
      <c r="E26" s="123"/>
      <c r="F26" s="99" t="s">
        <v>190</v>
      </c>
      <c r="G26" s="105" t="s">
        <v>237</v>
      </c>
      <c r="H26" s="124"/>
      <c r="I26" s="124"/>
      <c r="J26" s="124"/>
      <c r="K26" s="128"/>
      <c r="L26" s="34"/>
    </row>
    <row r="27" spans="1:12" ht="28.5" customHeight="1" x14ac:dyDescent="0.25">
      <c r="A27" s="6"/>
      <c r="B27" s="33"/>
      <c r="C27" s="125"/>
      <c r="D27" s="54"/>
      <c r="E27" s="89"/>
      <c r="F27" s="87" t="s">
        <v>191</v>
      </c>
      <c r="G27" s="109" t="s">
        <v>238</v>
      </c>
      <c r="H27" s="95"/>
      <c r="I27" s="95"/>
      <c r="J27" s="95"/>
      <c r="K27" s="111"/>
      <c r="L27" s="34"/>
    </row>
    <row r="28" spans="1:12" ht="28.5" x14ac:dyDescent="0.25">
      <c r="A28" s="6"/>
      <c r="B28" s="33"/>
      <c r="C28" s="100"/>
      <c r="D28" s="101"/>
      <c r="E28" s="126"/>
      <c r="F28" s="127" t="s">
        <v>190</v>
      </c>
      <c r="G28" s="113" t="s">
        <v>239</v>
      </c>
      <c r="H28" s="114"/>
      <c r="I28" s="129"/>
      <c r="J28" s="129"/>
      <c r="K28" s="130"/>
      <c r="L28" s="34"/>
    </row>
    <row r="29" spans="1:12" ht="28.5" x14ac:dyDescent="0.25">
      <c r="A29" s="6"/>
      <c r="B29" s="33"/>
      <c r="C29" s="43"/>
      <c r="D29" s="43"/>
      <c r="E29" s="86"/>
      <c r="F29" s="86"/>
      <c r="G29" s="92"/>
      <c r="H29" s="93"/>
      <c r="I29" s="95"/>
      <c r="J29" s="95"/>
      <c r="K29" s="94"/>
      <c r="L29" s="34"/>
    </row>
    <row r="30" spans="1:12" ht="28.5" customHeight="1" x14ac:dyDescent="0.25">
      <c r="A30" s="3"/>
      <c r="B30" s="35"/>
      <c r="C30" s="96"/>
      <c r="D30" s="97"/>
      <c r="E30" s="98"/>
      <c r="F30" s="99" t="s">
        <v>192</v>
      </c>
      <c r="G30" s="105" t="s">
        <v>199</v>
      </c>
      <c r="H30" s="144"/>
      <c r="I30" s="124"/>
      <c r="J30" s="124"/>
      <c r="K30" s="128"/>
      <c r="L30" s="34"/>
    </row>
    <row r="31" spans="1:12" ht="28.5" customHeight="1" x14ac:dyDescent="0.25">
      <c r="A31" s="3"/>
      <c r="B31" s="35"/>
      <c r="C31" s="131"/>
      <c r="D31" s="132"/>
      <c r="E31" s="132"/>
      <c r="F31" s="133"/>
      <c r="G31" s="113" t="s">
        <v>240</v>
      </c>
      <c r="H31" s="129"/>
      <c r="I31" s="129"/>
      <c r="J31" s="129"/>
      <c r="K31" s="130"/>
      <c r="L31" s="34"/>
    </row>
    <row r="32" spans="1:12" ht="28.5" x14ac:dyDescent="0.25">
      <c r="A32" s="3"/>
      <c r="B32" s="35"/>
      <c r="C32" s="74"/>
      <c r="D32" s="54"/>
      <c r="E32" s="54"/>
      <c r="F32" s="65"/>
      <c r="G32" s="54"/>
      <c r="H32" s="54"/>
      <c r="I32" s="54"/>
      <c r="J32" s="54"/>
      <c r="K32" s="59"/>
      <c r="L32" s="34"/>
    </row>
    <row r="33" spans="1:12" ht="28.5" customHeight="1" x14ac:dyDescent="0.25">
      <c r="A33" s="3"/>
      <c r="B33" s="35"/>
      <c r="C33" s="86"/>
      <c r="D33" s="86"/>
      <c r="F33" s="86"/>
      <c r="G33" s="86"/>
      <c r="H33" s="86"/>
      <c r="J33" s="54"/>
      <c r="K33" s="59"/>
      <c r="L33" s="34"/>
    </row>
    <row r="34" spans="1:12" ht="28.5" x14ac:dyDescent="0.25">
      <c r="A34" s="3"/>
      <c r="B34" s="35"/>
      <c r="C34" s="74"/>
      <c r="D34" s="54"/>
      <c r="E34" s="54"/>
      <c r="F34" s="65"/>
      <c r="G34" s="54"/>
      <c r="H34" s="54"/>
      <c r="I34" s="54"/>
      <c r="J34" s="54"/>
      <c r="K34" s="59"/>
      <c r="L34" s="34"/>
    </row>
    <row r="35" spans="1:12" ht="28.5" x14ac:dyDescent="0.25">
      <c r="A35" s="3"/>
      <c r="B35" s="35"/>
      <c r="C35" s="30"/>
      <c r="D35" s="43"/>
      <c r="F35" s="55"/>
      <c r="G35" s="55"/>
      <c r="H35" s="55"/>
      <c r="I35" s="55"/>
      <c r="J35" s="55"/>
      <c r="K35" s="64"/>
      <c r="L35" s="34"/>
    </row>
    <row r="36" spans="1:12" ht="28.5" x14ac:dyDescent="0.25">
      <c r="A36" s="3"/>
      <c r="B36" s="35"/>
      <c r="C36" s="30"/>
      <c r="F36" s="55"/>
      <c r="G36" s="55"/>
      <c r="H36" s="55"/>
      <c r="I36" s="55"/>
      <c r="J36" s="55"/>
      <c r="K36" s="64"/>
      <c r="L36" s="34"/>
    </row>
    <row r="37" spans="1:12" ht="28.5" x14ac:dyDescent="0.25">
      <c r="A37" s="3"/>
      <c r="B37" s="35"/>
      <c r="C37" s="30"/>
      <c r="D37" s="10"/>
      <c r="E37" s="10"/>
      <c r="F37" s="55"/>
      <c r="G37" s="55"/>
      <c r="H37" s="55"/>
      <c r="I37" s="55"/>
      <c r="J37" s="55"/>
      <c r="K37" s="64"/>
      <c r="L37" s="34"/>
    </row>
    <row r="38" spans="1:12" ht="28.5" x14ac:dyDescent="0.25">
      <c r="A38" s="3"/>
      <c r="B38" s="35"/>
      <c r="C38" s="30"/>
      <c r="D38" s="36"/>
      <c r="E38" s="36"/>
      <c r="F38" s="10"/>
      <c r="G38" s="10"/>
      <c r="H38" s="10"/>
      <c r="I38" s="10"/>
      <c r="J38" s="2"/>
      <c r="K38" s="60"/>
      <c r="L38" s="34"/>
    </row>
    <row r="39" spans="1:12" ht="28.5" x14ac:dyDescent="0.25">
      <c r="A39" s="3"/>
      <c r="B39" s="35"/>
      <c r="C39" s="16"/>
      <c r="D39" s="10"/>
      <c r="E39" s="10"/>
      <c r="F39" s="10"/>
      <c r="G39" s="10"/>
      <c r="H39" s="10"/>
      <c r="I39" s="10"/>
      <c r="K39" s="86"/>
      <c r="L39" s="34"/>
    </row>
    <row r="40" spans="1:12" ht="27.75" thickBot="1" x14ac:dyDescent="0.3">
      <c r="A40" s="3"/>
      <c r="B40" s="27"/>
      <c r="C40" s="28"/>
      <c r="D40" s="28"/>
      <c r="E40" s="28"/>
      <c r="F40" s="28"/>
      <c r="G40" s="28"/>
      <c r="H40" s="28"/>
      <c r="I40" s="28"/>
      <c r="J40" s="28"/>
      <c r="K40" s="66"/>
      <c r="L40" s="29"/>
    </row>
  </sheetData>
  <mergeCells count="2">
    <mergeCell ref="G15:K16"/>
    <mergeCell ref="C8:K8"/>
  </mergeCells>
  <pageMargins left="0.70866141732283472" right="0.70866141732283472" top="0.74803149606299213" bottom="0.74803149606299213" header="0.31496062992125984" footer="0.31496062992125984"/>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12"/>
  <sheetViews>
    <sheetView view="pageBreakPreview" topLeftCell="A4" zoomScale="80" zoomScaleNormal="70" zoomScaleSheetLayoutView="80" workbookViewId="0">
      <selection activeCell="Q44" sqref="Q44"/>
    </sheetView>
  </sheetViews>
  <sheetFormatPr baseColWidth="10" defaultRowHeight="15" x14ac:dyDescent="0.25"/>
  <cols>
    <col min="1" max="1" width="3.140625" customWidth="1"/>
    <col min="2" max="2" width="12.140625" style="31" customWidth="1"/>
    <col min="3" max="3" width="31.42578125" customWidth="1"/>
    <col min="4" max="4" width="10.7109375" style="32" customWidth="1"/>
    <col min="5" max="8" width="10.7109375" customWidth="1"/>
  </cols>
  <sheetData>
    <row r="1" spans="1:17" ht="9" customHeight="1" x14ac:dyDescent="0.25"/>
    <row r="2" spans="1:17" ht="42" customHeight="1" x14ac:dyDescent="0.25">
      <c r="B2" s="160" t="s">
        <v>272</v>
      </c>
      <c r="C2" s="161"/>
      <c r="D2" s="162"/>
      <c r="E2" s="159"/>
      <c r="F2" s="161"/>
      <c r="G2" s="161"/>
      <c r="H2" s="161"/>
      <c r="I2" s="161"/>
      <c r="J2" s="161"/>
    </row>
    <row r="3" spans="1:17" ht="6.75" customHeight="1" thickBot="1" x14ac:dyDescent="0.3">
      <c r="B3" s="84"/>
      <c r="C3" s="43"/>
      <c r="D3" s="46"/>
      <c r="E3" s="47"/>
      <c r="F3" s="43"/>
      <c r="G3" s="43"/>
      <c r="H3" s="43"/>
      <c r="I3" s="43"/>
      <c r="J3" s="43"/>
    </row>
    <row r="4" spans="1:17" ht="15" customHeight="1" x14ac:dyDescent="0.25">
      <c r="A4" s="75"/>
      <c r="B4" s="76"/>
      <c r="C4" s="37"/>
      <c r="D4" s="77"/>
      <c r="E4" s="37"/>
      <c r="F4" s="37"/>
      <c r="G4" s="37"/>
      <c r="H4" s="37"/>
      <c r="I4" s="37"/>
      <c r="J4" s="37"/>
      <c r="K4" s="37"/>
      <c r="L4" s="37"/>
      <c r="M4" s="37"/>
      <c r="N4" s="37"/>
      <c r="O4" s="37"/>
      <c r="P4" s="37"/>
      <c r="Q4" s="38"/>
    </row>
    <row r="5" spans="1:17" ht="15" customHeight="1" x14ac:dyDescent="0.25">
      <c r="A5" s="78"/>
      <c r="B5" s="53"/>
      <c r="C5" s="43"/>
      <c r="D5" s="50"/>
      <c r="E5" s="43"/>
      <c r="F5" s="43"/>
      <c r="G5" s="43"/>
      <c r="H5" s="43"/>
      <c r="I5" s="43"/>
      <c r="J5" s="43"/>
      <c r="K5" s="43"/>
      <c r="L5" s="43"/>
      <c r="M5" s="43"/>
      <c r="N5" s="79"/>
      <c r="O5" s="43"/>
      <c r="P5" s="43"/>
      <c r="Q5" s="51"/>
    </row>
    <row r="6" spans="1:17" ht="15" customHeight="1" x14ac:dyDescent="0.25">
      <c r="A6" s="78"/>
      <c r="B6" s="80"/>
      <c r="C6" s="80"/>
      <c r="D6" s="50"/>
      <c r="E6" s="43"/>
      <c r="F6" s="43"/>
      <c r="G6" s="43"/>
      <c r="H6" s="43"/>
      <c r="I6" s="43"/>
      <c r="J6" s="43"/>
      <c r="K6" s="43"/>
      <c r="L6" s="43"/>
      <c r="M6" s="43"/>
      <c r="N6" s="79"/>
      <c r="O6" s="43"/>
      <c r="P6" s="43"/>
      <c r="Q6" s="51"/>
    </row>
    <row r="7" spans="1:17" ht="15" customHeight="1" x14ac:dyDescent="0.25">
      <c r="A7" s="78"/>
      <c r="B7" s="80"/>
      <c r="C7" s="80"/>
      <c r="D7" s="50"/>
      <c r="E7" s="43"/>
      <c r="F7" s="43"/>
      <c r="G7" s="43"/>
      <c r="H7" s="43"/>
      <c r="I7" s="43"/>
      <c r="J7" s="43"/>
      <c r="K7" s="43"/>
      <c r="L7" s="43"/>
      <c r="M7" s="43"/>
      <c r="N7" s="79"/>
      <c r="O7" s="43"/>
      <c r="P7" s="43"/>
      <c r="Q7" s="51"/>
    </row>
    <row r="8" spans="1:17" ht="15" customHeight="1" x14ac:dyDescent="0.25">
      <c r="A8" s="78"/>
      <c r="B8" s="80"/>
      <c r="C8" s="80"/>
      <c r="D8" s="50"/>
      <c r="E8" s="43"/>
      <c r="F8" s="43"/>
      <c r="G8" s="43"/>
      <c r="H8" s="43"/>
      <c r="I8" s="43"/>
      <c r="J8" s="43"/>
      <c r="K8" s="43"/>
      <c r="L8" s="43"/>
      <c r="M8" s="43"/>
      <c r="N8" s="79"/>
      <c r="O8" s="43"/>
      <c r="P8" s="43"/>
      <c r="Q8" s="51"/>
    </row>
    <row r="9" spans="1:17" ht="15" customHeight="1" x14ac:dyDescent="0.25">
      <c r="A9" s="78"/>
      <c r="B9" s="80"/>
      <c r="C9" s="80"/>
      <c r="D9" s="50"/>
      <c r="E9" s="43"/>
      <c r="F9" s="43"/>
      <c r="G9" s="43"/>
      <c r="H9" s="43"/>
      <c r="I9" s="43"/>
      <c r="J9" s="43"/>
      <c r="K9" s="43"/>
      <c r="L9" s="43"/>
      <c r="M9" s="43"/>
      <c r="N9" s="79"/>
      <c r="O9" s="43"/>
      <c r="P9" s="43"/>
      <c r="Q9" s="51"/>
    </row>
    <row r="10" spans="1:17" ht="15" customHeight="1" x14ac:dyDescent="0.25">
      <c r="A10" s="78"/>
      <c r="B10" s="80"/>
      <c r="C10" s="80"/>
      <c r="D10" s="50"/>
      <c r="E10" s="43"/>
      <c r="F10" s="43"/>
      <c r="G10" s="43"/>
      <c r="H10" s="43"/>
      <c r="I10" s="43"/>
      <c r="J10" s="43"/>
      <c r="K10" s="43"/>
      <c r="L10" s="43"/>
      <c r="M10" s="43"/>
      <c r="N10" s="79"/>
      <c r="O10" s="43"/>
      <c r="P10" s="43"/>
      <c r="Q10" s="51"/>
    </row>
    <row r="11" spans="1:17" ht="15" customHeight="1" x14ac:dyDescent="0.25">
      <c r="A11" s="78"/>
      <c r="B11" s="80"/>
      <c r="C11" s="80"/>
      <c r="D11" s="50"/>
      <c r="E11" s="43"/>
      <c r="F11" s="43"/>
      <c r="G11" s="43"/>
      <c r="H11" s="43"/>
      <c r="I11" s="43"/>
      <c r="J11" s="43"/>
      <c r="K11" s="43"/>
      <c r="L11" s="43"/>
      <c r="M11" s="43"/>
      <c r="N11" s="79"/>
      <c r="O11" s="43"/>
      <c r="P11" s="43"/>
      <c r="Q11" s="51"/>
    </row>
    <row r="12" spans="1:17" ht="15" customHeight="1" x14ac:dyDescent="0.25">
      <c r="A12" s="78"/>
      <c r="B12" s="80"/>
      <c r="C12" s="80"/>
      <c r="D12" s="50"/>
      <c r="E12" s="43"/>
      <c r="F12" s="43"/>
      <c r="G12" s="43"/>
      <c r="H12" s="43"/>
      <c r="I12" s="43"/>
      <c r="J12" s="43"/>
      <c r="K12" s="43"/>
      <c r="L12" s="43"/>
      <c r="M12" s="43"/>
      <c r="N12" s="79"/>
      <c r="O12" s="43"/>
      <c r="P12" s="43"/>
      <c r="Q12" s="51"/>
    </row>
    <row r="13" spans="1:17" ht="15" customHeight="1" x14ac:dyDescent="0.25">
      <c r="A13" s="78"/>
      <c r="B13" s="80"/>
      <c r="C13" s="80"/>
      <c r="D13" s="50"/>
      <c r="E13" s="43"/>
      <c r="F13" s="43"/>
      <c r="G13" s="43"/>
      <c r="H13" s="43"/>
      <c r="I13" s="43"/>
      <c r="J13" s="43"/>
      <c r="K13" s="43"/>
      <c r="L13" s="43"/>
      <c r="M13" s="43"/>
      <c r="N13" s="79"/>
      <c r="O13" s="43"/>
      <c r="P13" s="43"/>
      <c r="Q13" s="51"/>
    </row>
    <row r="14" spans="1:17" ht="15" customHeight="1" x14ac:dyDescent="0.25">
      <c r="A14" s="78"/>
      <c r="B14" s="80"/>
      <c r="C14" s="80"/>
      <c r="D14" s="50"/>
      <c r="E14" s="43"/>
      <c r="F14" s="43"/>
      <c r="G14" s="43"/>
      <c r="H14" s="43"/>
      <c r="I14" s="43"/>
      <c r="J14" s="43"/>
      <c r="K14" s="43"/>
      <c r="L14" s="43"/>
      <c r="M14" s="43"/>
      <c r="N14" s="79"/>
      <c r="O14" s="43"/>
      <c r="P14" s="43"/>
      <c r="Q14" s="51"/>
    </row>
    <row r="15" spans="1:17" ht="15" customHeight="1" x14ac:dyDescent="0.25">
      <c r="A15" s="78"/>
      <c r="B15" s="80"/>
      <c r="C15" s="80"/>
      <c r="D15" s="50"/>
      <c r="E15" s="43"/>
      <c r="F15" s="43"/>
      <c r="G15" s="43"/>
      <c r="H15" s="43"/>
      <c r="I15" s="43"/>
      <c r="J15" s="43"/>
      <c r="K15" s="43"/>
      <c r="L15" s="43"/>
      <c r="M15" s="43"/>
      <c r="N15" s="79"/>
      <c r="O15" s="43"/>
      <c r="P15" s="43"/>
      <c r="Q15" s="51"/>
    </row>
    <row r="16" spans="1:17" ht="15" customHeight="1" x14ac:dyDescent="0.25">
      <c r="A16" s="78"/>
      <c r="B16" s="80"/>
      <c r="C16" s="80"/>
      <c r="D16" s="50"/>
      <c r="E16" s="43"/>
      <c r="F16" s="43"/>
      <c r="G16" s="43"/>
      <c r="H16" s="43"/>
      <c r="I16" s="43"/>
      <c r="J16" s="43"/>
      <c r="K16" s="43"/>
      <c r="L16" s="43"/>
      <c r="M16" s="43"/>
      <c r="N16" s="79"/>
      <c r="O16" s="43"/>
      <c r="P16" s="43"/>
      <c r="Q16" s="51"/>
    </row>
    <row r="17" spans="1:17" ht="15" customHeight="1" x14ac:dyDescent="0.25">
      <c r="A17" s="78"/>
      <c r="B17" s="80"/>
      <c r="C17" s="80"/>
      <c r="D17" s="50"/>
      <c r="E17" s="43"/>
      <c r="F17" s="43"/>
      <c r="G17" s="43"/>
      <c r="H17" s="43"/>
      <c r="I17" s="43"/>
      <c r="J17" s="43"/>
      <c r="K17" s="43"/>
      <c r="L17" s="43"/>
      <c r="M17" s="43"/>
      <c r="N17" s="43"/>
      <c r="O17" s="43"/>
      <c r="P17" s="43"/>
      <c r="Q17" s="51"/>
    </row>
    <row r="18" spans="1:17" ht="15" customHeight="1" x14ac:dyDescent="0.25">
      <c r="A18" s="78"/>
      <c r="B18" s="80"/>
      <c r="C18" s="80"/>
      <c r="D18" s="50"/>
      <c r="E18" s="43"/>
      <c r="F18" s="43"/>
      <c r="G18" s="43"/>
      <c r="H18" s="43"/>
      <c r="I18" s="43"/>
      <c r="J18" s="43"/>
      <c r="K18" s="43"/>
      <c r="L18" s="43"/>
      <c r="M18" s="43"/>
      <c r="N18" s="43"/>
      <c r="O18" s="43"/>
      <c r="P18" s="43"/>
      <c r="Q18" s="51"/>
    </row>
    <row r="19" spans="1:17" ht="15" customHeight="1" x14ac:dyDescent="0.25">
      <c r="A19" s="78"/>
      <c r="B19" s="80"/>
      <c r="C19" s="80"/>
      <c r="D19" s="50"/>
      <c r="E19" s="43"/>
      <c r="F19" s="43"/>
      <c r="G19" s="43"/>
      <c r="H19" s="43"/>
      <c r="I19" s="43"/>
      <c r="J19" s="43"/>
      <c r="K19" s="43"/>
      <c r="L19" s="43"/>
      <c r="M19" s="43"/>
      <c r="N19" s="43"/>
      <c r="O19" s="43"/>
      <c r="P19" s="43"/>
      <c r="Q19" s="51"/>
    </row>
    <row r="20" spans="1:17" ht="15" customHeight="1" x14ac:dyDescent="0.25">
      <c r="A20" s="78"/>
      <c r="B20" s="80"/>
      <c r="C20" s="80"/>
      <c r="D20" s="50"/>
      <c r="E20" s="43"/>
      <c r="F20" s="43"/>
      <c r="G20" s="43"/>
      <c r="H20" s="43"/>
      <c r="I20" s="43"/>
      <c r="J20" s="43"/>
      <c r="K20" s="43"/>
      <c r="L20" s="43"/>
      <c r="M20" s="43"/>
      <c r="N20" s="79"/>
      <c r="O20" s="43"/>
      <c r="P20" s="43"/>
      <c r="Q20" s="51"/>
    </row>
    <row r="21" spans="1:17" ht="15" customHeight="1" x14ac:dyDescent="0.25">
      <c r="A21" s="78"/>
      <c r="B21" s="80"/>
      <c r="C21" s="80"/>
      <c r="D21" s="50"/>
      <c r="E21" s="43"/>
      <c r="F21" s="43"/>
      <c r="G21" s="43"/>
      <c r="H21" s="43"/>
      <c r="I21" s="43"/>
      <c r="J21" s="43"/>
      <c r="K21" s="43"/>
      <c r="L21" s="43"/>
      <c r="M21" s="43"/>
      <c r="N21" s="79"/>
      <c r="O21" s="43"/>
      <c r="P21" s="43"/>
      <c r="Q21" s="51"/>
    </row>
    <row r="22" spans="1:17" ht="15" customHeight="1" x14ac:dyDescent="0.25">
      <c r="A22" s="78"/>
      <c r="B22" s="80"/>
      <c r="C22" s="80"/>
      <c r="D22" s="50"/>
      <c r="E22" s="43"/>
      <c r="F22" s="43"/>
      <c r="G22" s="43"/>
      <c r="H22" s="43"/>
      <c r="I22" s="43"/>
      <c r="J22" s="43"/>
      <c r="K22" s="43"/>
      <c r="L22" s="43"/>
      <c r="M22" s="43"/>
      <c r="N22" s="79"/>
      <c r="O22" s="43"/>
      <c r="P22" s="43"/>
      <c r="Q22" s="51"/>
    </row>
    <row r="23" spans="1:17" ht="15" customHeight="1" x14ac:dyDescent="0.25">
      <c r="A23" s="78"/>
      <c r="B23" s="80"/>
      <c r="C23" s="80"/>
      <c r="D23" s="50"/>
      <c r="E23" s="43"/>
      <c r="F23" s="43"/>
      <c r="G23" s="43"/>
      <c r="H23" s="43"/>
      <c r="I23" s="43"/>
      <c r="J23" s="43"/>
      <c r="K23" s="43"/>
      <c r="L23" s="43"/>
      <c r="M23" s="43"/>
      <c r="N23" s="79"/>
      <c r="O23" s="43"/>
      <c r="P23" s="43"/>
      <c r="Q23" s="51"/>
    </row>
    <row r="24" spans="1:17" ht="15" customHeight="1" x14ac:dyDescent="0.25">
      <c r="A24" s="78"/>
      <c r="B24" s="80"/>
      <c r="C24" s="80"/>
      <c r="D24" s="50"/>
      <c r="E24" s="43"/>
      <c r="F24" s="43"/>
      <c r="G24" s="43"/>
      <c r="H24" s="43"/>
      <c r="I24" s="43"/>
      <c r="J24" s="43"/>
      <c r="K24" s="43"/>
      <c r="L24" s="43"/>
      <c r="M24" s="43"/>
      <c r="N24" s="79"/>
      <c r="O24" s="43"/>
      <c r="P24" s="43"/>
      <c r="Q24" s="51"/>
    </row>
    <row r="25" spans="1:17" ht="15" customHeight="1" x14ac:dyDescent="0.25">
      <c r="A25" s="78"/>
      <c r="B25" s="80"/>
      <c r="C25" s="80"/>
      <c r="D25" s="50"/>
      <c r="E25" s="43"/>
      <c r="F25" s="43"/>
      <c r="G25" s="43"/>
      <c r="H25" s="43"/>
      <c r="I25" s="43"/>
      <c r="J25" s="43"/>
      <c r="K25" s="43"/>
      <c r="L25" s="43"/>
      <c r="M25" s="43"/>
      <c r="N25" s="79"/>
      <c r="O25" s="43"/>
      <c r="P25" s="43"/>
      <c r="Q25" s="51"/>
    </row>
    <row r="26" spans="1:17" ht="15" customHeight="1" x14ac:dyDescent="0.25">
      <c r="A26" s="78"/>
      <c r="B26" s="80"/>
      <c r="C26" s="80"/>
      <c r="D26" s="50"/>
      <c r="E26" s="43"/>
      <c r="F26" s="43"/>
      <c r="G26" s="43"/>
      <c r="H26" s="43"/>
      <c r="I26" s="43"/>
      <c r="J26" s="43"/>
      <c r="K26" s="43"/>
      <c r="L26" s="43"/>
      <c r="M26" s="43"/>
      <c r="N26" s="79"/>
      <c r="O26" s="43"/>
      <c r="P26" s="43"/>
      <c r="Q26" s="51"/>
    </row>
    <row r="27" spans="1:17" ht="15" customHeight="1" x14ac:dyDescent="0.25">
      <c r="A27" s="78"/>
      <c r="B27" s="53"/>
      <c r="C27" s="80"/>
      <c r="D27" s="50"/>
      <c r="E27" s="43"/>
      <c r="F27" s="43"/>
      <c r="G27" s="43"/>
      <c r="H27" s="43"/>
      <c r="I27" s="43"/>
      <c r="J27" s="43"/>
      <c r="K27" s="43"/>
      <c r="L27" s="43"/>
      <c r="M27" s="43"/>
      <c r="N27" s="79"/>
      <c r="O27" s="43"/>
      <c r="P27" s="43"/>
      <c r="Q27" s="51"/>
    </row>
    <row r="28" spans="1:17" x14ac:dyDescent="0.25">
      <c r="A28" s="78"/>
      <c r="B28" s="53"/>
      <c r="C28" s="80"/>
      <c r="D28" s="43"/>
      <c r="E28" s="43"/>
      <c r="F28" s="43"/>
      <c r="G28" s="43"/>
      <c r="H28" s="43"/>
      <c r="I28" s="43"/>
      <c r="J28" s="43"/>
      <c r="K28" s="43"/>
      <c r="L28" s="43"/>
      <c r="M28" s="43"/>
      <c r="N28" s="79"/>
      <c r="O28" s="43"/>
      <c r="P28" s="43"/>
      <c r="Q28" s="51"/>
    </row>
    <row r="29" spans="1:17" x14ac:dyDescent="0.25">
      <c r="A29" s="78"/>
      <c r="B29" s="53"/>
      <c r="C29" s="80"/>
      <c r="D29" s="43"/>
      <c r="E29" s="43"/>
      <c r="F29" s="43"/>
      <c r="G29" s="43"/>
      <c r="H29" s="43"/>
      <c r="I29" s="43"/>
      <c r="J29" s="43"/>
      <c r="K29" s="43"/>
      <c r="L29" s="43"/>
      <c r="M29" s="43"/>
      <c r="N29" s="53"/>
      <c r="O29" s="43"/>
      <c r="P29" s="43"/>
      <c r="Q29" s="51"/>
    </row>
    <row r="30" spans="1:17" x14ac:dyDescent="0.25">
      <c r="A30" s="78"/>
      <c r="B30" s="53"/>
      <c r="C30" s="80"/>
      <c r="D30" s="43"/>
      <c r="E30" s="43"/>
      <c r="F30" s="43"/>
      <c r="G30" s="43"/>
      <c r="H30" s="43"/>
      <c r="I30" s="43"/>
      <c r="J30" s="43"/>
      <c r="K30" s="43"/>
      <c r="L30" s="43"/>
      <c r="M30" s="43"/>
      <c r="N30" s="53"/>
      <c r="O30" s="43"/>
      <c r="P30" s="43"/>
      <c r="Q30" s="51"/>
    </row>
    <row r="31" spans="1:17" x14ac:dyDescent="0.25">
      <c r="A31" s="78"/>
      <c r="B31" s="53"/>
      <c r="C31" s="80"/>
      <c r="D31" s="43"/>
      <c r="E31" s="43"/>
      <c r="F31" s="43"/>
      <c r="G31" s="43"/>
      <c r="H31" s="43"/>
      <c r="I31" s="43"/>
      <c r="J31" s="43"/>
      <c r="K31" s="43"/>
      <c r="L31" s="43"/>
      <c r="M31" s="43"/>
      <c r="N31" s="53"/>
      <c r="O31" s="43"/>
      <c r="P31" s="43"/>
      <c r="Q31" s="51"/>
    </row>
    <row r="32" spans="1:17" x14ac:dyDescent="0.25">
      <c r="A32" s="78"/>
      <c r="B32" s="53"/>
      <c r="C32" s="80"/>
      <c r="D32" s="43"/>
      <c r="E32" s="43"/>
      <c r="F32" s="43"/>
      <c r="G32" s="43"/>
      <c r="H32" s="43"/>
      <c r="I32" s="43"/>
      <c r="J32" s="43"/>
      <c r="K32" s="43"/>
      <c r="L32" s="43"/>
      <c r="M32" s="43"/>
      <c r="N32" s="53"/>
      <c r="O32" s="43"/>
      <c r="P32" s="43"/>
      <c r="Q32" s="51"/>
    </row>
    <row r="33" spans="1:17" x14ac:dyDescent="0.25">
      <c r="A33" s="78"/>
      <c r="B33" s="53"/>
      <c r="C33" s="80"/>
      <c r="D33" s="43"/>
      <c r="E33" s="43"/>
      <c r="F33" s="43"/>
      <c r="G33" s="43"/>
      <c r="H33" s="43"/>
      <c r="I33" s="43"/>
      <c r="J33" s="43"/>
      <c r="K33" s="43"/>
      <c r="L33" s="43"/>
      <c r="M33" s="43"/>
      <c r="N33" s="53"/>
      <c r="O33" s="43"/>
      <c r="P33" s="43"/>
      <c r="Q33" s="51"/>
    </row>
    <row r="34" spans="1:17" x14ac:dyDescent="0.25">
      <c r="A34" s="78"/>
      <c r="B34" s="53"/>
      <c r="C34" s="80"/>
      <c r="D34" s="43"/>
      <c r="E34" s="43"/>
      <c r="F34" s="43"/>
      <c r="G34" s="43"/>
      <c r="H34" s="43"/>
      <c r="I34" s="43"/>
      <c r="J34" s="43"/>
      <c r="K34" s="43"/>
      <c r="L34" s="43"/>
      <c r="M34" s="43"/>
      <c r="N34" s="53"/>
      <c r="O34" s="43"/>
      <c r="P34" s="43"/>
      <c r="Q34" s="51"/>
    </row>
    <row r="35" spans="1:17" x14ac:dyDescent="0.25">
      <c r="A35" s="78"/>
      <c r="B35" s="53"/>
      <c r="C35" s="80"/>
      <c r="D35" s="43"/>
      <c r="E35" s="43"/>
      <c r="F35" s="43"/>
      <c r="G35" s="43"/>
      <c r="H35" s="43"/>
      <c r="I35" s="43"/>
      <c r="J35" s="43"/>
      <c r="K35" s="43"/>
      <c r="L35" s="43"/>
      <c r="M35" s="43"/>
      <c r="N35" s="53"/>
      <c r="O35" s="43"/>
      <c r="P35" s="43"/>
      <c r="Q35" s="51"/>
    </row>
    <row r="36" spans="1:17" x14ac:dyDescent="0.25">
      <c r="A36" s="78"/>
      <c r="B36" s="53"/>
      <c r="C36" s="80"/>
      <c r="D36" s="43"/>
      <c r="E36" s="43"/>
      <c r="F36" s="43"/>
      <c r="G36" s="43"/>
      <c r="H36" s="43"/>
      <c r="I36" s="43"/>
      <c r="J36" s="43"/>
      <c r="K36" s="43"/>
      <c r="L36" s="43"/>
      <c r="M36" s="43"/>
      <c r="N36" s="53"/>
      <c r="O36" s="43"/>
      <c r="P36" s="43"/>
      <c r="Q36" s="51"/>
    </row>
    <row r="37" spans="1:17" x14ac:dyDescent="0.25">
      <c r="A37" s="78"/>
      <c r="B37" s="53"/>
      <c r="C37" s="80"/>
      <c r="D37" s="43"/>
      <c r="E37" s="43"/>
      <c r="F37" s="43"/>
      <c r="G37" s="43"/>
      <c r="H37" s="43"/>
      <c r="I37" s="43"/>
      <c r="J37" s="43"/>
      <c r="K37" s="43"/>
      <c r="L37" s="43"/>
      <c r="M37" s="43"/>
      <c r="N37" s="53"/>
      <c r="O37" s="43"/>
      <c r="P37" s="43"/>
      <c r="Q37" s="51"/>
    </row>
    <row r="38" spans="1:17" x14ac:dyDescent="0.25">
      <c r="A38" s="78"/>
      <c r="B38" s="53"/>
      <c r="C38" s="80"/>
      <c r="D38" s="43"/>
      <c r="E38" s="43"/>
      <c r="F38" s="43"/>
      <c r="G38" s="43"/>
      <c r="H38" s="43"/>
      <c r="I38" s="43"/>
      <c r="J38" s="43"/>
      <c r="K38" s="43"/>
      <c r="L38" s="43"/>
      <c r="M38" s="43"/>
      <c r="N38" s="53"/>
      <c r="O38" s="43"/>
      <c r="P38" s="43"/>
      <c r="Q38" s="51"/>
    </row>
    <row r="39" spans="1:17" x14ac:dyDescent="0.25">
      <c r="A39" s="78"/>
      <c r="B39" s="53"/>
      <c r="C39" s="80"/>
      <c r="D39" s="43"/>
      <c r="E39" s="43"/>
      <c r="F39" s="43"/>
      <c r="G39" s="43"/>
      <c r="H39" s="43"/>
      <c r="I39" s="43"/>
      <c r="J39" s="43"/>
      <c r="K39" s="43"/>
      <c r="L39" s="43"/>
      <c r="M39" s="43"/>
      <c r="N39" s="53"/>
      <c r="O39" s="43"/>
      <c r="P39" s="43"/>
      <c r="Q39" s="51"/>
    </row>
    <row r="40" spans="1:17" x14ac:dyDescent="0.25">
      <c r="A40" s="78"/>
      <c r="B40" s="53"/>
      <c r="C40" s="80"/>
      <c r="D40" s="43"/>
      <c r="E40" s="43"/>
      <c r="F40" s="43"/>
      <c r="G40" s="43"/>
      <c r="H40" s="43"/>
      <c r="I40" s="43"/>
      <c r="J40" s="43"/>
      <c r="K40" s="43"/>
      <c r="L40" s="43"/>
      <c r="M40" s="43"/>
      <c r="N40" s="53"/>
      <c r="O40" s="43"/>
      <c r="P40" s="43"/>
      <c r="Q40" s="51"/>
    </row>
    <row r="41" spans="1:17" x14ac:dyDescent="0.25">
      <c r="A41" s="78"/>
      <c r="B41" s="53"/>
      <c r="C41" s="80"/>
      <c r="D41" s="43"/>
      <c r="E41" s="43"/>
      <c r="F41" s="43"/>
      <c r="G41" s="43"/>
      <c r="H41" s="43"/>
      <c r="I41" s="43"/>
      <c r="J41" s="43"/>
      <c r="K41" s="43"/>
      <c r="L41" s="43"/>
      <c r="M41" s="43"/>
      <c r="N41" s="53"/>
      <c r="O41" s="43"/>
      <c r="P41" s="43"/>
      <c r="Q41" s="51"/>
    </row>
    <row r="42" spans="1:17" x14ac:dyDescent="0.25">
      <c r="A42" s="78"/>
      <c r="B42" s="53"/>
      <c r="C42" s="80"/>
      <c r="D42" s="43"/>
      <c r="E42" s="43"/>
      <c r="F42" s="43"/>
      <c r="G42" s="43"/>
      <c r="H42" s="43"/>
      <c r="I42" s="43"/>
      <c r="J42" s="43"/>
      <c r="K42" s="43"/>
      <c r="L42" s="43"/>
      <c r="M42" s="43"/>
      <c r="N42" s="53"/>
      <c r="O42" s="43"/>
      <c r="P42" s="43"/>
      <c r="Q42" s="51"/>
    </row>
    <row r="43" spans="1:17" x14ac:dyDescent="0.25">
      <c r="A43" s="78"/>
      <c r="B43" s="53"/>
      <c r="C43" s="80"/>
      <c r="D43" s="43"/>
      <c r="E43" s="43"/>
      <c r="F43" s="43"/>
      <c r="G43" s="43"/>
      <c r="H43" s="43"/>
      <c r="I43" s="43"/>
      <c r="J43" s="43"/>
      <c r="K43" s="43"/>
      <c r="L43" s="43"/>
      <c r="M43" s="43"/>
      <c r="N43" s="53"/>
      <c r="O43" s="43"/>
      <c r="P43" s="43"/>
      <c r="Q43" s="51"/>
    </row>
    <row r="44" spans="1:17" x14ac:dyDescent="0.25">
      <c r="A44" s="78"/>
      <c r="B44" s="53"/>
      <c r="C44" s="80"/>
      <c r="D44" s="43"/>
      <c r="E44" s="43"/>
      <c r="F44" s="43"/>
      <c r="G44" s="43"/>
      <c r="H44" s="43"/>
      <c r="I44" s="43"/>
      <c r="J44" s="43"/>
      <c r="K44" s="43"/>
      <c r="L44" s="43"/>
      <c r="M44" s="43"/>
      <c r="N44" s="53"/>
      <c r="O44" s="43"/>
      <c r="P44" s="43"/>
      <c r="Q44" s="51"/>
    </row>
    <row r="45" spans="1:17" x14ac:dyDescent="0.25">
      <c r="A45" s="78"/>
      <c r="B45" s="53"/>
      <c r="C45" s="80"/>
      <c r="D45" s="43"/>
      <c r="E45" s="43"/>
      <c r="F45" s="43"/>
      <c r="G45" s="43"/>
      <c r="H45" s="43"/>
      <c r="I45" s="43"/>
      <c r="J45" s="43"/>
      <c r="K45" s="43"/>
      <c r="L45" s="43"/>
      <c r="M45" s="43"/>
      <c r="N45" s="53"/>
      <c r="O45" s="43"/>
      <c r="P45" s="43"/>
      <c r="Q45" s="51"/>
    </row>
    <row r="46" spans="1:17" x14ac:dyDescent="0.25">
      <c r="A46" s="78"/>
      <c r="B46" s="53"/>
      <c r="C46" s="80"/>
      <c r="D46" s="43"/>
      <c r="E46" s="43"/>
      <c r="F46" s="43"/>
      <c r="G46" s="43"/>
      <c r="H46" s="43"/>
      <c r="I46" s="43"/>
      <c r="J46" s="43"/>
      <c r="K46" s="43"/>
      <c r="L46" s="43"/>
      <c r="M46" s="43"/>
      <c r="N46" s="53"/>
      <c r="O46" s="43"/>
      <c r="P46" s="43"/>
      <c r="Q46" s="51"/>
    </row>
    <row r="47" spans="1:17" x14ac:dyDescent="0.25">
      <c r="A47" s="78"/>
      <c r="B47" s="53"/>
      <c r="C47" s="80"/>
      <c r="D47" s="43"/>
      <c r="E47" s="43"/>
      <c r="F47" s="43"/>
      <c r="G47" s="43"/>
      <c r="H47" s="43"/>
      <c r="I47" s="43"/>
      <c r="J47" s="43"/>
      <c r="K47" s="43"/>
      <c r="L47" s="43"/>
      <c r="M47" s="43"/>
      <c r="N47" s="53"/>
      <c r="O47" s="43"/>
      <c r="P47" s="43"/>
      <c r="Q47" s="51"/>
    </row>
    <row r="48" spans="1:17" x14ac:dyDescent="0.25">
      <c r="A48" s="78"/>
      <c r="B48" s="53"/>
      <c r="C48" s="80"/>
      <c r="D48" s="43"/>
      <c r="E48" s="43"/>
      <c r="F48" s="43"/>
      <c r="G48" s="43"/>
      <c r="H48" s="43"/>
      <c r="I48" s="43"/>
      <c r="J48" s="43"/>
      <c r="K48" s="43"/>
      <c r="L48" s="43"/>
      <c r="M48" s="43"/>
      <c r="N48" s="53"/>
      <c r="O48" s="43"/>
      <c r="P48" s="43"/>
      <c r="Q48" s="51"/>
    </row>
    <row r="49" spans="1:17" x14ac:dyDescent="0.25">
      <c r="A49" s="78"/>
      <c r="B49" s="53"/>
      <c r="C49" s="80"/>
      <c r="D49" s="43"/>
      <c r="E49" s="43"/>
      <c r="F49" s="43"/>
      <c r="G49" s="43"/>
      <c r="H49" s="43"/>
      <c r="I49" s="43"/>
      <c r="J49" s="43"/>
      <c r="K49" s="43"/>
      <c r="L49" s="43"/>
      <c r="M49" s="43"/>
      <c r="N49" s="53"/>
      <c r="O49" s="43"/>
      <c r="P49" s="43"/>
      <c r="Q49" s="51"/>
    </row>
    <row r="50" spans="1:17" x14ac:dyDescent="0.25">
      <c r="A50" s="78"/>
      <c r="B50" s="53"/>
      <c r="C50" s="80"/>
      <c r="D50" s="43"/>
      <c r="E50" s="43"/>
      <c r="F50" s="43"/>
      <c r="G50" s="43"/>
      <c r="H50" s="43"/>
      <c r="I50" s="43"/>
      <c r="J50" s="43"/>
      <c r="K50" s="43"/>
      <c r="L50" s="43"/>
      <c r="M50" s="43"/>
      <c r="N50" s="53"/>
      <c r="O50" s="43"/>
      <c r="P50" s="43"/>
      <c r="Q50" s="51"/>
    </row>
    <row r="51" spans="1:17" x14ac:dyDescent="0.25">
      <c r="A51" s="78"/>
      <c r="B51" s="53"/>
      <c r="C51" s="80"/>
      <c r="D51" s="43"/>
      <c r="E51" s="43"/>
      <c r="F51" s="43"/>
      <c r="G51" s="43"/>
      <c r="H51" s="43"/>
      <c r="I51" s="43"/>
      <c r="J51" s="43"/>
      <c r="K51" s="43"/>
      <c r="L51" s="43"/>
      <c r="M51" s="43"/>
      <c r="N51" s="53"/>
      <c r="O51" s="43"/>
      <c r="P51" s="43"/>
      <c r="Q51" s="51"/>
    </row>
    <row r="52" spans="1:17" x14ac:dyDescent="0.25">
      <c r="A52" s="78"/>
      <c r="B52" s="53"/>
      <c r="C52" s="80"/>
      <c r="D52" s="43"/>
      <c r="E52" s="43"/>
      <c r="F52" s="43"/>
      <c r="G52" s="43"/>
      <c r="H52" s="43"/>
      <c r="I52" s="43"/>
      <c r="J52" s="43"/>
      <c r="K52" s="43"/>
      <c r="L52" s="43"/>
      <c r="M52" s="43"/>
      <c r="N52" s="53"/>
      <c r="O52" s="43"/>
      <c r="P52" s="43"/>
      <c r="Q52" s="51"/>
    </row>
    <row r="53" spans="1:17" x14ac:dyDescent="0.25">
      <c r="Q53" s="51"/>
    </row>
    <row r="54" spans="1:17" x14ac:dyDescent="0.25">
      <c r="C54" s="73"/>
      <c r="D54"/>
      <c r="Q54" s="51"/>
    </row>
    <row r="55" spans="1:17" x14ac:dyDescent="0.25">
      <c r="C55" s="73"/>
      <c r="D55"/>
      <c r="Q55" s="51"/>
    </row>
    <row r="56" spans="1:17" x14ac:dyDescent="0.25">
      <c r="C56" s="73"/>
      <c r="D56"/>
      <c r="Q56" s="51"/>
    </row>
    <row r="57" spans="1:17" x14ac:dyDescent="0.25">
      <c r="D57"/>
      <c r="Q57" s="51"/>
    </row>
    <row r="58" spans="1:17" ht="15.75" thickBot="1" x14ac:dyDescent="0.3">
      <c r="A58" s="81"/>
      <c r="B58" s="82"/>
      <c r="C58" s="83"/>
      <c r="D58" s="39"/>
      <c r="E58" s="39"/>
      <c r="F58" s="39"/>
      <c r="G58" s="39"/>
      <c r="H58" s="39"/>
      <c r="I58" s="39"/>
      <c r="J58" s="39"/>
      <c r="K58" s="39"/>
      <c r="L58" s="39"/>
      <c r="M58" s="39"/>
      <c r="N58" s="39"/>
      <c r="O58" s="39"/>
      <c r="P58" s="39"/>
      <c r="Q58" s="40"/>
    </row>
    <row r="59" spans="1:17" x14ac:dyDescent="0.25">
      <c r="D59"/>
    </row>
    <row r="60" spans="1:17" x14ac:dyDescent="0.25">
      <c r="D60"/>
    </row>
    <row r="61" spans="1:17" x14ac:dyDescent="0.25">
      <c r="D61"/>
    </row>
    <row r="62" spans="1:17" x14ac:dyDescent="0.25">
      <c r="D62"/>
    </row>
    <row r="63" spans="1:17" x14ac:dyDescent="0.25">
      <c r="D63"/>
    </row>
    <row r="64" spans="1:17" x14ac:dyDescent="0.25">
      <c r="D64"/>
    </row>
    <row r="65" spans="4:4" x14ac:dyDescent="0.25">
      <c r="D65"/>
    </row>
    <row r="66" spans="4:4" x14ac:dyDescent="0.25">
      <c r="D66"/>
    </row>
    <row r="67" spans="4:4" x14ac:dyDescent="0.25">
      <c r="D67"/>
    </row>
    <row r="68" spans="4:4" x14ac:dyDescent="0.25">
      <c r="D68"/>
    </row>
    <row r="69" spans="4:4" x14ac:dyDescent="0.25">
      <c r="D69"/>
    </row>
    <row r="70" spans="4:4" x14ac:dyDescent="0.25">
      <c r="D70"/>
    </row>
    <row r="71" spans="4:4" x14ac:dyDescent="0.25">
      <c r="D71"/>
    </row>
    <row r="72" spans="4:4" x14ac:dyDescent="0.25">
      <c r="D72"/>
    </row>
    <row r="73" spans="4:4" x14ac:dyDescent="0.25">
      <c r="D73"/>
    </row>
    <row r="74" spans="4:4" x14ac:dyDescent="0.25">
      <c r="D74"/>
    </row>
    <row r="75" spans="4:4" x14ac:dyDescent="0.25">
      <c r="D75"/>
    </row>
    <row r="76" spans="4:4" x14ac:dyDescent="0.25">
      <c r="D76"/>
    </row>
    <row r="77" spans="4:4" x14ac:dyDescent="0.25">
      <c r="D77"/>
    </row>
    <row r="78" spans="4:4" x14ac:dyDescent="0.25">
      <c r="D78"/>
    </row>
    <row r="79" spans="4:4" x14ac:dyDescent="0.25">
      <c r="D79"/>
    </row>
    <row r="80" spans="4:4" x14ac:dyDescent="0.25">
      <c r="D80"/>
    </row>
    <row r="81" spans="4:4" x14ac:dyDescent="0.25">
      <c r="D81"/>
    </row>
    <row r="82" spans="4:4" x14ac:dyDescent="0.25">
      <c r="D82"/>
    </row>
    <row r="83" spans="4:4" x14ac:dyDescent="0.25">
      <c r="D83"/>
    </row>
    <row r="84" spans="4:4" x14ac:dyDescent="0.25">
      <c r="D84"/>
    </row>
    <row r="85" spans="4:4" x14ac:dyDescent="0.25">
      <c r="D85"/>
    </row>
    <row r="86" spans="4:4" x14ac:dyDescent="0.25">
      <c r="D86"/>
    </row>
    <row r="87" spans="4:4" x14ac:dyDescent="0.25">
      <c r="D87"/>
    </row>
    <row r="88" spans="4:4" x14ac:dyDescent="0.25">
      <c r="D88"/>
    </row>
    <row r="89" spans="4:4" x14ac:dyDescent="0.25">
      <c r="D89"/>
    </row>
    <row r="90" spans="4:4" x14ac:dyDescent="0.25">
      <c r="D90"/>
    </row>
    <row r="91" spans="4:4" x14ac:dyDescent="0.25">
      <c r="D91"/>
    </row>
    <row r="92" spans="4:4" x14ac:dyDescent="0.25">
      <c r="D92"/>
    </row>
    <row r="93" spans="4:4" x14ac:dyDescent="0.25">
      <c r="D93"/>
    </row>
    <row r="94" spans="4:4" x14ac:dyDescent="0.25">
      <c r="D94"/>
    </row>
    <row r="95" spans="4:4" x14ac:dyDescent="0.25">
      <c r="D95"/>
    </row>
    <row r="96" spans="4:4" x14ac:dyDescent="0.25">
      <c r="D96"/>
    </row>
    <row r="97" spans="4:4" x14ac:dyDescent="0.25">
      <c r="D97"/>
    </row>
    <row r="98" spans="4:4" x14ac:dyDescent="0.25">
      <c r="D98"/>
    </row>
    <row r="99" spans="4:4" x14ac:dyDescent="0.25">
      <c r="D99"/>
    </row>
    <row r="100" spans="4:4" x14ac:dyDescent="0.25">
      <c r="D100"/>
    </row>
    <row r="101" spans="4:4" x14ac:dyDescent="0.25">
      <c r="D101"/>
    </row>
    <row r="102" spans="4:4" x14ac:dyDescent="0.25">
      <c r="D102"/>
    </row>
    <row r="103" spans="4:4" x14ac:dyDescent="0.25">
      <c r="D103"/>
    </row>
    <row r="104" spans="4:4" x14ac:dyDescent="0.25">
      <c r="D104"/>
    </row>
    <row r="105" spans="4:4" x14ac:dyDescent="0.25">
      <c r="D105"/>
    </row>
    <row r="106" spans="4:4" x14ac:dyDescent="0.25">
      <c r="D106"/>
    </row>
    <row r="107" spans="4:4" x14ac:dyDescent="0.25">
      <c r="D107"/>
    </row>
    <row r="108" spans="4:4" x14ac:dyDescent="0.25">
      <c r="D108"/>
    </row>
    <row r="109" spans="4:4" x14ac:dyDescent="0.25">
      <c r="D109"/>
    </row>
    <row r="110" spans="4:4" x14ac:dyDescent="0.25">
      <c r="D110"/>
    </row>
    <row r="111" spans="4:4" x14ac:dyDescent="0.25">
      <c r="D111"/>
    </row>
    <row r="112" spans="4:4" x14ac:dyDescent="0.25">
      <c r="D112"/>
    </row>
  </sheetData>
  <pageMargins left="0.70866141732283472" right="0.70866141732283472" top="0.74803149606299213" bottom="0.74803149606299213" header="0.31496062992125984" footer="0.31496062992125984"/>
  <pageSetup paperSize="9" scale="5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6"/>
  <sheetViews>
    <sheetView tabSelected="1" topLeftCell="G10" zoomScale="80" zoomScaleNormal="80" workbookViewId="0">
      <selection activeCell="W10" sqref="W10"/>
    </sheetView>
  </sheetViews>
  <sheetFormatPr baseColWidth="10" defaultRowHeight="15" x14ac:dyDescent="0.25"/>
  <cols>
    <col min="1" max="1" width="5.140625" style="1" customWidth="1"/>
    <col min="2" max="2" width="16.28515625" style="14" customWidth="1"/>
    <col min="3" max="3" width="86" style="45" customWidth="1"/>
    <col min="4" max="5" width="15.7109375" style="45" customWidth="1"/>
    <col min="6" max="6" width="15.7109375" style="44" customWidth="1"/>
    <col min="7" max="9" width="15.7109375" style="1" customWidth="1"/>
    <col min="10" max="11" width="17" style="1" customWidth="1"/>
    <col min="12" max="16" width="15.7109375" style="1" customWidth="1"/>
    <col min="17" max="16384" width="11.42578125" style="14"/>
  </cols>
  <sheetData>
    <row r="1" spans="1:31" s="24" customFormat="1" ht="5.25" customHeight="1" x14ac:dyDescent="0.25">
      <c r="A1" s="1"/>
      <c r="B1" s="14"/>
      <c r="C1" s="45"/>
      <c r="D1" s="45"/>
      <c r="E1" s="45"/>
      <c r="F1" s="44"/>
      <c r="G1" s="1"/>
      <c r="H1" s="1"/>
      <c r="I1" s="1"/>
      <c r="J1" s="1"/>
      <c r="K1" s="1"/>
      <c r="L1" s="1"/>
      <c r="M1" s="1"/>
      <c r="N1" s="1"/>
      <c r="O1" s="1"/>
      <c r="P1" s="1"/>
      <c r="Q1" s="14"/>
      <c r="R1" s="14"/>
    </row>
    <row r="2" spans="1:31" s="24" customFormat="1" ht="15" customHeight="1" x14ac:dyDescent="0.25">
      <c r="A2" s="1"/>
      <c r="B2" s="14"/>
      <c r="C2" s="45"/>
      <c r="D2" s="45"/>
      <c r="E2" s="45"/>
      <c r="F2" s="44"/>
      <c r="G2" s="1"/>
      <c r="H2" s="1"/>
      <c r="I2" s="1"/>
      <c r="J2" s="1"/>
      <c r="K2" s="1"/>
      <c r="L2" s="1"/>
      <c r="M2" s="1"/>
      <c r="N2" s="1"/>
      <c r="O2" s="1"/>
      <c r="P2" s="1"/>
      <c r="Q2" s="14"/>
      <c r="R2" s="14"/>
    </row>
    <row r="3" spans="1:31" s="24" customFormat="1" ht="9" customHeight="1" x14ac:dyDescent="0.25">
      <c r="A3" s="1"/>
      <c r="B3" s="14"/>
      <c r="C3" s="45"/>
      <c r="D3" s="45"/>
      <c r="E3" s="45"/>
      <c r="F3" s="44"/>
      <c r="G3" s="1"/>
      <c r="H3" s="1"/>
      <c r="I3" s="1"/>
      <c r="J3" s="1"/>
      <c r="K3" s="1"/>
      <c r="L3" s="1"/>
      <c r="M3" s="1"/>
      <c r="N3" s="1"/>
      <c r="O3" s="1"/>
      <c r="P3" s="1"/>
      <c r="Q3" s="14"/>
      <c r="R3" s="14"/>
    </row>
    <row r="4" spans="1:31" s="24" customFormat="1" ht="42" customHeight="1" x14ac:dyDescent="0.25">
      <c r="A4" s="1"/>
      <c r="B4" s="156" t="s">
        <v>391</v>
      </c>
      <c r="C4" s="155"/>
      <c r="D4" s="155"/>
      <c r="E4" s="155"/>
      <c r="F4" s="155"/>
      <c r="G4" s="155"/>
      <c r="H4" s="155"/>
      <c r="I4" s="155"/>
      <c r="J4" s="155"/>
      <c r="K4" s="155"/>
      <c r="L4" s="155"/>
      <c r="M4" s="155"/>
      <c r="N4" s="155"/>
      <c r="O4" s="1"/>
      <c r="P4" s="1"/>
      <c r="Q4" s="14"/>
      <c r="R4" s="14"/>
    </row>
    <row r="5" spans="1:31" s="24" customFormat="1" ht="66.75" customHeight="1" x14ac:dyDescent="0.25">
      <c r="A5" s="1"/>
      <c r="B5" s="14"/>
      <c r="C5" s="45"/>
      <c r="D5" s="45"/>
      <c r="E5" s="45"/>
      <c r="F5" s="44"/>
      <c r="G5" s="1"/>
      <c r="H5" s="1"/>
      <c r="I5" s="1"/>
      <c r="J5" s="1"/>
      <c r="K5" s="1"/>
      <c r="L5" s="1"/>
      <c r="M5" s="1"/>
      <c r="N5" s="1"/>
      <c r="O5" s="1"/>
      <c r="P5" s="1"/>
      <c r="Q5" s="14"/>
      <c r="R5" s="14"/>
    </row>
    <row r="6" spans="1:31" s="24" customFormat="1" ht="66.75" customHeight="1" x14ac:dyDescent="0.25">
      <c r="A6" s="1"/>
      <c r="B6" s="14"/>
      <c r="C6" s="45"/>
      <c r="D6" s="45"/>
      <c r="E6" s="45"/>
      <c r="F6" s="44"/>
      <c r="G6" s="1"/>
      <c r="H6" s="1"/>
      <c r="I6" s="1"/>
      <c r="J6" s="1"/>
      <c r="K6" s="1"/>
      <c r="L6" s="1"/>
      <c r="M6" s="1"/>
      <c r="N6" s="1"/>
      <c r="O6" s="1"/>
      <c r="P6" s="1"/>
      <c r="Q6" s="14"/>
      <c r="R6" s="14"/>
    </row>
    <row r="7" spans="1:31" s="24" customFormat="1" ht="66.75" customHeight="1" x14ac:dyDescent="0.25">
      <c r="A7" s="1"/>
      <c r="B7" s="14"/>
      <c r="C7" s="45"/>
      <c r="D7" s="45"/>
      <c r="E7" s="45"/>
      <c r="F7" s="44"/>
      <c r="G7" s="1"/>
      <c r="H7" s="1"/>
      <c r="I7" s="1"/>
      <c r="J7" s="1"/>
      <c r="K7" s="1"/>
      <c r="L7" s="1"/>
      <c r="M7" s="1"/>
      <c r="N7" s="1"/>
      <c r="O7" s="1"/>
      <c r="P7" s="1"/>
      <c r="Q7" s="14"/>
      <c r="R7" s="14"/>
    </row>
    <row r="8" spans="1:31" s="24" customFormat="1" ht="51" customHeight="1" x14ac:dyDescent="0.25">
      <c r="A8" s="1"/>
      <c r="B8" s="14"/>
      <c r="C8" s="45"/>
      <c r="D8" s="45"/>
      <c r="E8" s="45"/>
      <c r="F8" s="44"/>
      <c r="G8" s="1"/>
      <c r="H8" s="1"/>
      <c r="I8" s="1"/>
      <c r="J8" s="1"/>
      <c r="K8" s="1"/>
      <c r="L8" s="1"/>
      <c r="M8" s="1"/>
      <c r="N8" s="1"/>
      <c r="O8" s="1"/>
      <c r="P8" s="1"/>
      <c r="Q8" s="14"/>
      <c r="R8" s="14"/>
    </row>
    <row r="9" spans="1:31" s="24" customFormat="1" ht="39" customHeight="1" x14ac:dyDescent="0.25">
      <c r="A9" s="1"/>
      <c r="B9" s="14"/>
      <c r="C9" s="45"/>
      <c r="D9" s="45"/>
      <c r="E9" s="45"/>
      <c r="F9" s="44"/>
      <c r="G9" s="1"/>
      <c r="H9" s="1"/>
      <c r="I9" s="1"/>
      <c r="J9" s="1"/>
      <c r="K9" s="1"/>
      <c r="L9" s="1"/>
      <c r="M9" s="1"/>
      <c r="N9" s="1"/>
      <c r="O9" s="1"/>
      <c r="P9" s="1"/>
      <c r="Q9" s="14"/>
      <c r="R9" s="14"/>
    </row>
    <row r="10" spans="1:31" s="24" customFormat="1" ht="307.5" customHeight="1" thickBot="1" x14ac:dyDescent="0.3">
      <c r="A10" s="1"/>
      <c r="B10" s="14"/>
      <c r="C10" s="45"/>
      <c r="D10" s="45"/>
      <c r="E10" s="45"/>
      <c r="F10" s="44"/>
      <c r="G10" s="1"/>
      <c r="H10" s="1"/>
      <c r="I10" s="1"/>
      <c r="J10" s="1"/>
      <c r="K10" s="1"/>
      <c r="L10" s="1"/>
      <c r="M10" s="1"/>
      <c r="N10" s="1"/>
      <c r="O10" s="1"/>
      <c r="P10" s="1"/>
      <c r="Q10" s="14"/>
      <c r="R10" s="14"/>
    </row>
    <row r="11" spans="1:31" s="24" customFormat="1" ht="39" customHeight="1" x14ac:dyDescent="0.25">
      <c r="A11" s="1"/>
      <c r="B11" s="14"/>
      <c r="C11" s="45"/>
      <c r="D11" s="174"/>
      <c r="E11" s="278"/>
      <c r="F11" s="375" t="s">
        <v>244</v>
      </c>
      <c r="G11" s="165"/>
      <c r="H11" s="148"/>
      <c r="I11" s="163"/>
      <c r="J11" s="164"/>
      <c r="K11" s="164"/>
      <c r="L11" s="145"/>
      <c r="M11" s="145"/>
      <c r="N11" s="145"/>
      <c r="O11" s="145"/>
      <c r="P11" s="145"/>
      <c r="Q11" s="146"/>
      <c r="R11" s="146"/>
      <c r="S11" s="146"/>
      <c r="T11" s="146"/>
      <c r="U11" s="165" t="s">
        <v>262</v>
      </c>
      <c r="V11" s="146"/>
      <c r="W11" s="146"/>
      <c r="X11" s="146"/>
      <c r="Y11" s="146"/>
      <c r="Z11" s="146"/>
      <c r="AA11" s="146"/>
      <c r="AB11" s="146"/>
      <c r="AC11" s="146"/>
      <c r="AD11" s="146"/>
      <c r="AE11" s="147"/>
    </row>
    <row r="12" spans="1:31" s="24" customFormat="1" ht="27.75" customHeight="1" thickBot="1" x14ac:dyDescent="0.3">
      <c r="A12" s="1"/>
      <c r="B12" s="14"/>
      <c r="C12" s="45"/>
      <c r="D12" s="333"/>
      <c r="E12" s="334"/>
      <c r="F12" s="173"/>
      <c r="G12" s="374" t="s">
        <v>379</v>
      </c>
      <c r="H12" s="172"/>
      <c r="I12" s="437" t="s">
        <v>263</v>
      </c>
      <c r="J12" s="438"/>
      <c r="K12" s="439"/>
      <c r="L12" s="376"/>
      <c r="M12" s="377"/>
      <c r="N12" s="378" t="s">
        <v>245</v>
      </c>
      <c r="O12" s="166"/>
      <c r="P12" s="168"/>
      <c r="Q12" s="169"/>
      <c r="R12" s="170"/>
      <c r="S12" s="170"/>
      <c r="T12" s="170"/>
      <c r="U12" s="170"/>
      <c r="V12" s="170"/>
      <c r="W12" s="170"/>
      <c r="X12" s="167" t="s">
        <v>246</v>
      </c>
      <c r="Y12" s="170"/>
      <c r="Z12" s="170"/>
      <c r="AA12" s="170"/>
      <c r="AB12" s="170"/>
      <c r="AC12" s="170"/>
      <c r="AD12" s="170"/>
      <c r="AE12" s="171"/>
    </row>
    <row r="13" spans="1:31" s="48" customFormat="1" ht="102.75" customHeight="1" thickBot="1" x14ac:dyDescent="0.3">
      <c r="A13" s="276" t="s">
        <v>8</v>
      </c>
      <c r="B13" s="276" t="s">
        <v>3</v>
      </c>
      <c r="C13" s="276" t="s">
        <v>2</v>
      </c>
      <c r="D13" s="364" t="s">
        <v>266</v>
      </c>
      <c r="E13" s="387" t="s">
        <v>265</v>
      </c>
      <c r="F13" s="279" t="s">
        <v>7</v>
      </c>
      <c r="G13" s="279" t="s">
        <v>129</v>
      </c>
      <c r="H13" s="280" t="s">
        <v>4</v>
      </c>
      <c r="I13" s="365" t="s">
        <v>266</v>
      </c>
      <c r="J13" s="366" t="s">
        <v>265</v>
      </c>
      <c r="K13" s="318" t="s">
        <v>379</v>
      </c>
      <c r="L13" s="319" t="s">
        <v>392</v>
      </c>
      <c r="M13" s="320" t="s">
        <v>393</v>
      </c>
      <c r="N13" s="320" t="s">
        <v>394</v>
      </c>
      <c r="O13" s="320" t="s">
        <v>395</v>
      </c>
      <c r="P13" s="321" t="s">
        <v>396</v>
      </c>
      <c r="Q13" s="322" t="s">
        <v>250</v>
      </c>
      <c r="R13" s="323" t="s">
        <v>247</v>
      </c>
      <c r="S13" s="324" t="s">
        <v>248</v>
      </c>
      <c r="T13" s="279" t="s">
        <v>249</v>
      </c>
      <c r="U13" s="323" t="s">
        <v>261</v>
      </c>
      <c r="V13" s="324" t="s">
        <v>252</v>
      </c>
      <c r="W13" s="279" t="s">
        <v>251</v>
      </c>
      <c r="X13" s="279" t="s">
        <v>253</v>
      </c>
      <c r="Y13" s="279" t="s">
        <v>254</v>
      </c>
      <c r="Z13" s="279" t="s">
        <v>255</v>
      </c>
      <c r="AA13" s="323" t="s">
        <v>256</v>
      </c>
      <c r="AB13" s="324" t="s">
        <v>257</v>
      </c>
      <c r="AC13" s="323" t="s">
        <v>258</v>
      </c>
      <c r="AD13" s="324" t="s">
        <v>259</v>
      </c>
      <c r="AE13" s="325" t="s">
        <v>260</v>
      </c>
    </row>
    <row r="14" spans="1:31" s="24" customFormat="1" ht="30" customHeight="1" x14ac:dyDescent="0.25">
      <c r="A14" s="281">
        <v>1</v>
      </c>
      <c r="B14" s="282" t="s">
        <v>68</v>
      </c>
      <c r="C14" s="283" t="s">
        <v>143</v>
      </c>
      <c r="D14" s="284">
        <v>0.6</v>
      </c>
      <c r="E14" s="388">
        <v>0.73684210526315785</v>
      </c>
      <c r="F14" s="384">
        <v>16</v>
      </c>
      <c r="G14" s="285">
        <f>+Brutos!AX6</f>
        <v>9</v>
      </c>
      <c r="H14" s="286">
        <f t="shared" ref="H14:H49" si="0">+G14/F14</f>
        <v>0.5625</v>
      </c>
      <c r="I14" s="368">
        <v>3.6207088037235096</v>
      </c>
      <c r="J14" s="369">
        <v>2.7006105006105008</v>
      </c>
      <c r="K14" s="326">
        <f>Brutos!AW6</f>
        <v>3.5203703703703701</v>
      </c>
      <c r="L14" s="287">
        <f>Brutos!AR6</f>
        <v>3.2222222222222223</v>
      </c>
      <c r="M14" s="288">
        <f>Brutos!AS6</f>
        <v>2.8518518518518516</v>
      </c>
      <c r="N14" s="288">
        <f>Brutos!AT6</f>
        <v>3.9295634920634921</v>
      </c>
      <c r="O14" s="288">
        <f>Brutos!AU6</f>
        <v>3.5357142857142856</v>
      </c>
      <c r="P14" s="289">
        <f>Brutos!AV6</f>
        <v>4.0625</v>
      </c>
      <c r="Q14" s="290">
        <f>+Brutos!AC6</f>
        <v>3.4444444444444446</v>
      </c>
      <c r="R14" s="291">
        <f>+Brutos!AD6</f>
        <v>3</v>
      </c>
      <c r="S14" s="292">
        <f>+Brutos!AE6</f>
        <v>3.1111111111111112</v>
      </c>
      <c r="T14" s="290">
        <f>+Brutos!AF6</f>
        <v>2.4444444444444446</v>
      </c>
      <c r="U14" s="291">
        <f>+Brutos!AG6</f>
        <v>3</v>
      </c>
      <c r="V14" s="292">
        <f>+Brutos!AH6</f>
        <v>3.2857142857142856</v>
      </c>
      <c r="W14" s="290">
        <f>+Brutos!AI6</f>
        <v>4.375</v>
      </c>
      <c r="X14" s="290">
        <f>+Brutos!AJ6</f>
        <v>4.625</v>
      </c>
      <c r="Y14" s="290">
        <f>+Brutos!AK6</f>
        <v>4.166666666666667</v>
      </c>
      <c r="Z14" s="290">
        <f>+Brutos!AL6</f>
        <v>3.625</v>
      </c>
      <c r="AA14" s="291">
        <f>+Brutos!AM6</f>
        <v>3.5</v>
      </c>
      <c r="AB14" s="292">
        <f>+Brutos!AN6</f>
        <v>3.5</v>
      </c>
      <c r="AC14" s="291">
        <f>+Brutos!AO6</f>
        <v>3.5714285714285716</v>
      </c>
      <c r="AD14" s="292">
        <f>+Brutos!AP6</f>
        <v>5</v>
      </c>
      <c r="AE14" s="291">
        <f>+Brutos!AQ6</f>
        <v>3.125</v>
      </c>
    </row>
    <row r="15" spans="1:31" s="24" customFormat="1" ht="30" customHeight="1" x14ac:dyDescent="0.25">
      <c r="A15" s="293">
        <v>2</v>
      </c>
      <c r="B15" s="294" t="s">
        <v>67</v>
      </c>
      <c r="C15" s="295" t="s">
        <v>142</v>
      </c>
      <c r="D15" s="296">
        <v>0.42307692307692307</v>
      </c>
      <c r="E15" s="389">
        <v>0.66666666666666663</v>
      </c>
      <c r="F15" s="385">
        <v>19</v>
      </c>
      <c r="G15" s="297">
        <f>+Brutos!AX7</f>
        <v>9</v>
      </c>
      <c r="H15" s="298">
        <f t="shared" si="0"/>
        <v>0.47368421052631576</v>
      </c>
      <c r="I15" s="370">
        <v>4.041269841269842</v>
      </c>
      <c r="J15" s="371">
        <v>3.1031878306878307</v>
      </c>
      <c r="K15" s="327">
        <f>Brutos!AW7</f>
        <v>3.6416666666666666</v>
      </c>
      <c r="L15" s="299">
        <f>Brutos!AR7</f>
        <v>3.0625</v>
      </c>
      <c r="M15" s="300">
        <f>Brutos!AS7</f>
        <v>3.3333333333333335</v>
      </c>
      <c r="N15" s="300">
        <f>Brutos!AT7</f>
        <v>3.7807539682539684</v>
      </c>
      <c r="O15" s="300">
        <f>Brutos!AU7</f>
        <v>4.1428571428571423</v>
      </c>
      <c r="P15" s="301">
        <f>Brutos!AV7</f>
        <v>3.8888888888888888</v>
      </c>
      <c r="Q15" s="302">
        <f>+Brutos!AC7</f>
        <v>3.125</v>
      </c>
      <c r="R15" s="303">
        <f>+Brutos!AD7</f>
        <v>3</v>
      </c>
      <c r="S15" s="304">
        <f>+Brutos!AE7</f>
        <v>3.4444444444444446</v>
      </c>
      <c r="T15" s="302">
        <f>+Brutos!AF7</f>
        <v>3</v>
      </c>
      <c r="U15" s="303">
        <f>+Brutos!AG7</f>
        <v>3.5555555555555554</v>
      </c>
      <c r="V15" s="304">
        <f>+Brutos!AH7</f>
        <v>3.375</v>
      </c>
      <c r="W15" s="302">
        <f>+Brutos!AI7</f>
        <v>3.625</v>
      </c>
      <c r="X15" s="302">
        <f>+Brutos!AJ7</f>
        <v>4.75</v>
      </c>
      <c r="Y15" s="302">
        <f>+Brutos!AK7</f>
        <v>4.125</v>
      </c>
      <c r="Z15" s="302">
        <f>+Brutos!AL7</f>
        <v>3.6666666666666665</v>
      </c>
      <c r="AA15" s="303">
        <f>+Brutos!AM7</f>
        <v>3.1428571428571428</v>
      </c>
      <c r="AB15" s="304">
        <f>+Brutos!AN7</f>
        <v>4</v>
      </c>
      <c r="AC15" s="303">
        <f>+Brutos!AO7</f>
        <v>4.2857142857142856</v>
      </c>
      <c r="AD15" s="304">
        <f>+Brutos!AP7</f>
        <v>4</v>
      </c>
      <c r="AE15" s="303">
        <f>+Brutos!AQ7</f>
        <v>3.7777777777777777</v>
      </c>
    </row>
    <row r="16" spans="1:31" s="24" customFormat="1" ht="30" customHeight="1" x14ac:dyDescent="0.25">
      <c r="A16" s="293">
        <v>3</v>
      </c>
      <c r="B16" s="294" t="s">
        <v>92</v>
      </c>
      <c r="C16" s="295" t="s">
        <v>144</v>
      </c>
      <c r="D16" s="296">
        <v>0.5</v>
      </c>
      <c r="E16" s="389">
        <v>0.5714285714285714</v>
      </c>
      <c r="F16" s="385">
        <v>9</v>
      </c>
      <c r="G16" s="297">
        <f>+Brutos!AX8</f>
        <v>2</v>
      </c>
      <c r="H16" s="298">
        <f t="shared" si="0"/>
        <v>0.22222222222222221</v>
      </c>
      <c r="I16" s="370">
        <v>3.9888888888888894</v>
      </c>
      <c r="J16" s="371">
        <v>2.5583333333333331</v>
      </c>
      <c r="K16" s="327">
        <f>Brutos!AW8</f>
        <v>4.4000000000000004</v>
      </c>
      <c r="L16" s="299">
        <f>Brutos!AR8</f>
        <v>4.75</v>
      </c>
      <c r="M16" s="300">
        <f>Brutos!AS8</f>
        <v>4</v>
      </c>
      <c r="N16" s="300">
        <f>Brutos!AT8</f>
        <v>4.5</v>
      </c>
      <c r="O16" s="300">
        <f>Brutos!AU8</f>
        <v>4.25</v>
      </c>
      <c r="P16" s="301">
        <f>Brutos!AV8</f>
        <v>4.5</v>
      </c>
      <c r="Q16" s="302">
        <f>+Brutos!AC8</f>
        <v>4.5</v>
      </c>
      <c r="R16" s="303">
        <f>+Brutos!AD8</f>
        <v>5</v>
      </c>
      <c r="S16" s="304">
        <f>+Brutos!AE8</f>
        <v>3.5</v>
      </c>
      <c r="T16" s="302">
        <f>+Brutos!AF8</f>
        <v>3.5</v>
      </c>
      <c r="U16" s="303">
        <f>+Brutos!AG8</f>
        <v>5</v>
      </c>
      <c r="V16" s="304">
        <f>+Brutos!AH8</f>
        <v>4.5</v>
      </c>
      <c r="W16" s="302">
        <f>+Brutos!AI8</f>
        <v>5</v>
      </c>
      <c r="X16" s="302">
        <f>+Brutos!AJ8</f>
        <v>5</v>
      </c>
      <c r="Y16" s="302">
        <f>+Brutos!AK8</f>
        <v>4.5</v>
      </c>
      <c r="Z16" s="302">
        <f>+Brutos!AL8</f>
        <v>4</v>
      </c>
      <c r="AA16" s="303">
        <f>+Brutos!AM8</f>
        <v>4</v>
      </c>
      <c r="AB16" s="304">
        <f>+Brutos!AN8</f>
        <v>4</v>
      </c>
      <c r="AC16" s="303">
        <f>+Brutos!AO8</f>
        <v>4.5</v>
      </c>
      <c r="AD16" s="304">
        <f>+Brutos!AP8</f>
        <v>5</v>
      </c>
      <c r="AE16" s="303">
        <f>+Brutos!AQ8</f>
        <v>4</v>
      </c>
    </row>
    <row r="17" spans="1:31" s="24" customFormat="1" ht="30" customHeight="1" x14ac:dyDescent="0.25">
      <c r="A17" s="293">
        <v>4</v>
      </c>
      <c r="B17" s="294" t="s">
        <v>87</v>
      </c>
      <c r="C17" s="295" t="s">
        <v>172</v>
      </c>
      <c r="D17" s="296">
        <v>1</v>
      </c>
      <c r="E17" s="389">
        <v>0.66666666666666663</v>
      </c>
      <c r="F17" s="385">
        <v>5</v>
      </c>
      <c r="G17" s="297">
        <f>+Brutos!AX9</f>
        <v>3</v>
      </c>
      <c r="H17" s="298">
        <f t="shared" si="0"/>
        <v>0.6</v>
      </c>
      <c r="I17" s="370">
        <v>4.7333333333333334</v>
      </c>
      <c r="J17" s="371">
        <v>3.7166666666666663</v>
      </c>
      <c r="K17" s="327">
        <f>Brutos!AW9</f>
        <v>3.96</v>
      </c>
      <c r="L17" s="299">
        <f>Brutos!AR9</f>
        <v>4</v>
      </c>
      <c r="M17" s="300">
        <f>Brutos!AS9</f>
        <v>3.5</v>
      </c>
      <c r="N17" s="300">
        <f>Brutos!AT9</f>
        <v>4.3</v>
      </c>
      <c r="O17" s="300">
        <f>Brutos!AU9</f>
        <v>5</v>
      </c>
      <c r="P17" s="301">
        <f>Brutos!AV9</f>
        <v>3</v>
      </c>
      <c r="Q17" s="302">
        <f>+Brutos!AC9</f>
        <v>3</v>
      </c>
      <c r="R17" s="303">
        <f>+Brutos!AD9</f>
        <v>5</v>
      </c>
      <c r="S17" s="304">
        <f>+Brutos!AE9</f>
        <v>3</v>
      </c>
      <c r="T17" s="302">
        <f>+Brutos!AF9</f>
        <v>3</v>
      </c>
      <c r="U17" s="303">
        <f>+Brutos!AG9</f>
        <v>4.5</v>
      </c>
      <c r="V17" s="304">
        <f>+Brutos!AH9</f>
        <v>5</v>
      </c>
      <c r="W17" s="302">
        <f>+Brutos!AI9</f>
        <v>5</v>
      </c>
      <c r="X17" s="302">
        <f>+Brutos!AJ9</f>
        <v>4</v>
      </c>
      <c r="Y17" s="302">
        <f>+Brutos!AK9</f>
        <v>4</v>
      </c>
      <c r="Z17" s="302">
        <f>+Brutos!AL9</f>
        <v>3.5</v>
      </c>
      <c r="AA17" s="303"/>
      <c r="AB17" s="304">
        <f>+Brutos!AN9</f>
        <v>5</v>
      </c>
      <c r="AC17" s="303">
        <f>+Brutos!AO9</f>
        <v>5</v>
      </c>
      <c r="AD17" s="304"/>
      <c r="AE17" s="303">
        <f>+Brutos!AQ9</f>
        <v>3</v>
      </c>
    </row>
    <row r="18" spans="1:31" s="24" customFormat="1" ht="30" customHeight="1" x14ac:dyDescent="0.25">
      <c r="A18" s="293">
        <v>5</v>
      </c>
      <c r="B18" s="382" t="s">
        <v>350</v>
      </c>
      <c r="C18" s="382" t="s">
        <v>351</v>
      </c>
      <c r="D18" s="296"/>
      <c r="E18" s="389"/>
      <c r="F18" s="385">
        <v>20</v>
      </c>
      <c r="G18" s="297">
        <f>+Brutos!AX10</f>
        <v>11</v>
      </c>
      <c r="H18" s="298">
        <f t="shared" si="0"/>
        <v>0.55000000000000004</v>
      </c>
      <c r="I18" s="370"/>
      <c r="J18" s="371"/>
      <c r="K18" s="327">
        <f>Brutos!AW10</f>
        <v>4.2804208754208748</v>
      </c>
      <c r="L18" s="299">
        <f>Brutos!AR10</f>
        <v>3.8545454545454545</v>
      </c>
      <c r="M18" s="300">
        <f>Brutos!AS10</f>
        <v>4.2424242424242422</v>
      </c>
      <c r="N18" s="300">
        <f>Brutos!AT10</f>
        <v>4.4781144781144784</v>
      </c>
      <c r="O18" s="300">
        <f>Brutos!AU10</f>
        <v>4.2361111111111107</v>
      </c>
      <c r="P18" s="301">
        <f>Brutos!AV10</f>
        <v>4.5909090909090908</v>
      </c>
      <c r="Q18" s="302">
        <f>+Brutos!AC10</f>
        <v>3.9090909090909092</v>
      </c>
      <c r="R18" s="303">
        <f>+Brutos!AD10</f>
        <v>3.8</v>
      </c>
      <c r="S18" s="304">
        <f>+Brutos!AE10</f>
        <v>4.4545454545454541</v>
      </c>
      <c r="T18" s="302">
        <f>+Brutos!AF10</f>
        <v>4</v>
      </c>
      <c r="U18" s="303">
        <f>+Brutos!AG10</f>
        <v>4.2727272727272725</v>
      </c>
      <c r="V18" s="304">
        <f>+Brutos!AH10</f>
        <v>4.5</v>
      </c>
      <c r="W18" s="302">
        <f>+Brutos!AI10</f>
        <v>4.5</v>
      </c>
      <c r="X18" s="302">
        <f>+Brutos!AJ10</f>
        <v>4.5454545454545459</v>
      </c>
      <c r="Y18" s="302">
        <f>+Brutos!AK10</f>
        <v>4.333333333333333</v>
      </c>
      <c r="Z18" s="302">
        <f>+Brutos!AL10</f>
        <v>4.5454545454545459</v>
      </c>
      <c r="AA18" s="303">
        <f>+Brutos!AM10</f>
        <v>4.4444444444444446</v>
      </c>
      <c r="AB18" s="304">
        <f>+Brutos!AN10</f>
        <v>4.2222222222222223</v>
      </c>
      <c r="AC18" s="303">
        <f>+Brutos!AO10</f>
        <v>4.25</v>
      </c>
      <c r="AD18" s="304">
        <f>+Brutos!AP10</f>
        <v>5</v>
      </c>
      <c r="AE18" s="303">
        <f>+Brutos!AQ10</f>
        <v>4.1818181818181817</v>
      </c>
    </row>
    <row r="19" spans="1:31" s="24" customFormat="1" ht="30" customHeight="1" x14ac:dyDescent="0.25">
      <c r="A19" s="293">
        <v>6</v>
      </c>
      <c r="B19" s="294" t="s">
        <v>72</v>
      </c>
      <c r="C19" s="295" t="s">
        <v>145</v>
      </c>
      <c r="D19" s="296">
        <v>0.47368421052631576</v>
      </c>
      <c r="E19" s="389">
        <v>0.66666666666666663</v>
      </c>
      <c r="F19" s="385">
        <v>14</v>
      </c>
      <c r="G19" s="297">
        <f>+Brutos!AX11</f>
        <v>8</v>
      </c>
      <c r="H19" s="298">
        <f t="shared" si="0"/>
        <v>0.5714285714285714</v>
      </c>
      <c r="I19" s="370">
        <v>4.2434523809523812</v>
      </c>
      <c r="J19" s="371">
        <v>3.4547979797979798</v>
      </c>
      <c r="K19" s="327">
        <f>Brutos!AW11</f>
        <v>3.7642857142857138</v>
      </c>
      <c r="L19" s="299">
        <f>Brutos!AR11</f>
        <v>3.4553571428571428</v>
      </c>
      <c r="M19" s="300">
        <f>Brutos!AS11</f>
        <v>3.3333333333333335</v>
      </c>
      <c r="N19" s="300">
        <f>Brutos!AT11</f>
        <v>3.7916666666666665</v>
      </c>
      <c r="O19" s="300">
        <f>Brutos!AU11</f>
        <v>3.8660714285714288</v>
      </c>
      <c r="P19" s="301">
        <f>Brutos!AV11</f>
        <v>4.375</v>
      </c>
      <c r="Q19" s="302">
        <f>+Brutos!AC11</f>
        <v>3.625</v>
      </c>
      <c r="R19" s="303">
        <f>+Brutos!AD11</f>
        <v>3.2857142857142856</v>
      </c>
      <c r="S19" s="304">
        <f>+Brutos!AE11</f>
        <v>2.875</v>
      </c>
      <c r="T19" s="302">
        <f>+Brutos!AF11</f>
        <v>3.5</v>
      </c>
      <c r="U19" s="303">
        <f>+Brutos!AG11</f>
        <v>3.625</v>
      </c>
      <c r="V19" s="304">
        <f>+Brutos!AH11</f>
        <v>4.375</v>
      </c>
      <c r="W19" s="302">
        <f>+Brutos!AI11</f>
        <v>4</v>
      </c>
      <c r="X19" s="302">
        <f>+Brutos!AJ11</f>
        <v>4</v>
      </c>
      <c r="Y19" s="302">
        <f>+Brutos!AK11</f>
        <v>3.875</v>
      </c>
      <c r="Z19" s="302">
        <f>+Brutos!AL11</f>
        <v>3</v>
      </c>
      <c r="AA19" s="303">
        <f>+Brutos!AM11</f>
        <v>3.5</v>
      </c>
      <c r="AB19" s="304">
        <f>+Brutos!AN11</f>
        <v>3.875</v>
      </c>
      <c r="AC19" s="303">
        <f>+Brutos!AO11</f>
        <v>3.8571428571428572</v>
      </c>
      <c r="AD19" s="304">
        <f>+Brutos!AP11</f>
        <v>5</v>
      </c>
      <c r="AE19" s="303">
        <f>+Brutos!AQ11</f>
        <v>3.75</v>
      </c>
    </row>
    <row r="20" spans="1:31" s="24" customFormat="1" ht="30" customHeight="1" x14ac:dyDescent="0.25">
      <c r="A20" s="293">
        <v>7</v>
      </c>
      <c r="B20" s="294" t="s">
        <v>82</v>
      </c>
      <c r="C20" s="295" t="s">
        <v>146</v>
      </c>
      <c r="D20" s="296">
        <v>0.41176470588235292</v>
      </c>
      <c r="E20" s="389">
        <v>0.33333333333333331</v>
      </c>
      <c r="F20" s="385">
        <v>9</v>
      </c>
      <c r="G20" s="297">
        <f>+Brutos!AX12</f>
        <v>6</v>
      </c>
      <c r="H20" s="298">
        <f t="shared" si="0"/>
        <v>0.66666666666666663</v>
      </c>
      <c r="I20" s="370">
        <v>3.4564285714285701</v>
      </c>
      <c r="J20" s="371">
        <v>3.15</v>
      </c>
      <c r="K20" s="327">
        <f>Brutos!AW12</f>
        <v>3.6188888888888884</v>
      </c>
      <c r="L20" s="299">
        <f>Brutos!AR12</f>
        <v>2.8333333333333335</v>
      </c>
      <c r="M20" s="300">
        <f>Brutos!AS12</f>
        <v>3.3888888888888888</v>
      </c>
      <c r="N20" s="300">
        <f>Brutos!AT12</f>
        <v>3.9555555555555557</v>
      </c>
      <c r="O20" s="300">
        <f>Brutos!AU12</f>
        <v>4.1666666666666661</v>
      </c>
      <c r="P20" s="301">
        <f>Brutos!AV12</f>
        <v>3.75</v>
      </c>
      <c r="Q20" s="302">
        <f>+Brutos!AC12</f>
        <v>3.3333333333333335</v>
      </c>
      <c r="R20" s="303">
        <f>+Brutos!AD12</f>
        <v>2.3333333333333335</v>
      </c>
      <c r="S20" s="304">
        <f>+Brutos!AE12</f>
        <v>3.1666666666666665</v>
      </c>
      <c r="T20" s="302">
        <f>+Brutos!AF12</f>
        <v>3.5</v>
      </c>
      <c r="U20" s="303">
        <f>+Brutos!AG12</f>
        <v>3.5</v>
      </c>
      <c r="V20" s="304">
        <f>+Brutos!AH12</f>
        <v>4.166666666666667</v>
      </c>
      <c r="W20" s="302">
        <f>+Brutos!AI12</f>
        <v>4.5</v>
      </c>
      <c r="X20" s="302">
        <f>+Brutos!AJ12</f>
        <v>4.166666666666667</v>
      </c>
      <c r="Y20" s="302">
        <f>+Brutos!AK12</f>
        <v>3.8333333333333335</v>
      </c>
      <c r="Z20" s="302">
        <f>+Brutos!AL12</f>
        <v>3.4</v>
      </c>
      <c r="AA20" s="303">
        <f>+Brutos!AM12</f>
        <v>3.6666666666666665</v>
      </c>
      <c r="AB20" s="304">
        <f>+Brutos!AN12</f>
        <v>4</v>
      </c>
      <c r="AC20" s="303">
        <f>+Brutos!AO12</f>
        <v>4.333333333333333</v>
      </c>
      <c r="AD20" s="304">
        <f>+Brutos!AP12</f>
        <v>3.6666666666666665</v>
      </c>
      <c r="AE20" s="303">
        <f>+Brutos!AQ12</f>
        <v>3.8333333333333335</v>
      </c>
    </row>
    <row r="21" spans="1:31" s="24" customFormat="1" ht="30" customHeight="1" x14ac:dyDescent="0.25">
      <c r="A21" s="293">
        <v>8</v>
      </c>
      <c r="B21" s="294" t="s">
        <v>85</v>
      </c>
      <c r="C21" s="295" t="s">
        <v>173</v>
      </c>
      <c r="D21" s="296">
        <v>0.46666666666666667</v>
      </c>
      <c r="E21" s="389">
        <v>0.6</v>
      </c>
      <c r="F21" s="385">
        <v>12</v>
      </c>
      <c r="G21" s="297">
        <f>+Brutos!AX13</f>
        <v>8</v>
      </c>
      <c r="H21" s="298">
        <f t="shared" si="0"/>
        <v>0.66666666666666663</v>
      </c>
      <c r="I21" s="370">
        <v>3.5366666666666675</v>
      </c>
      <c r="J21" s="371">
        <v>2.7662037037037037</v>
      </c>
      <c r="K21" s="327">
        <f>Brutos!AW13</f>
        <v>3.4436507936507939</v>
      </c>
      <c r="L21" s="299">
        <f>Brutos!AR13</f>
        <v>3.3571428571428572</v>
      </c>
      <c r="M21" s="300">
        <f>Brutos!AS13</f>
        <v>2.8888888888888893</v>
      </c>
      <c r="N21" s="300">
        <f>Brutos!AT13</f>
        <v>4.1388888888888893</v>
      </c>
      <c r="O21" s="300">
        <f>Brutos!AU13</f>
        <v>3</v>
      </c>
      <c r="P21" s="301">
        <f>Brutos!AV13</f>
        <v>3.833333333333333</v>
      </c>
      <c r="Q21" s="302">
        <f>+Brutos!AC13</f>
        <v>3.7142857142857144</v>
      </c>
      <c r="R21" s="303">
        <f>+Brutos!AD13</f>
        <v>3</v>
      </c>
      <c r="S21" s="304">
        <f>+Brutos!AE13</f>
        <v>2.8333333333333335</v>
      </c>
      <c r="T21" s="302">
        <f>+Brutos!AF13</f>
        <v>2.3333333333333335</v>
      </c>
      <c r="U21" s="303">
        <f>+Brutos!AG13</f>
        <v>3.5</v>
      </c>
      <c r="V21" s="304">
        <f>+Brutos!AH13</f>
        <v>3.8333333333333335</v>
      </c>
      <c r="W21" s="302">
        <f>+Brutos!AI13</f>
        <v>4.666666666666667</v>
      </c>
      <c r="X21" s="302">
        <f>+Brutos!AJ13</f>
        <v>4.666666666666667</v>
      </c>
      <c r="Y21" s="302">
        <f>+Brutos!AK13</f>
        <v>3.5</v>
      </c>
      <c r="Z21" s="302">
        <f>+Brutos!AL13</f>
        <v>4.666666666666667</v>
      </c>
      <c r="AA21" s="303">
        <f>+Brutos!AM13</f>
        <v>3.5</v>
      </c>
      <c r="AB21" s="304">
        <f>+Brutos!AN13</f>
        <v>3</v>
      </c>
      <c r="AC21" s="303">
        <f>+Brutos!AO13</f>
        <v>3</v>
      </c>
      <c r="AD21" s="304">
        <f>+Brutos!AP13</f>
        <v>4.333333333333333</v>
      </c>
      <c r="AE21" s="303">
        <f>+Brutos!AQ13</f>
        <v>3.3333333333333335</v>
      </c>
    </row>
    <row r="22" spans="1:31" s="24" customFormat="1" ht="30" customHeight="1" x14ac:dyDescent="0.25">
      <c r="A22" s="293">
        <v>9</v>
      </c>
      <c r="B22" s="294" t="s">
        <v>74</v>
      </c>
      <c r="C22" s="295" t="s">
        <v>147</v>
      </c>
      <c r="D22" s="296">
        <v>0.84615384615384615</v>
      </c>
      <c r="E22" s="389">
        <v>0.55555555555555558</v>
      </c>
      <c r="F22" s="385">
        <v>8</v>
      </c>
      <c r="G22" s="297">
        <f>+Brutos!AX14</f>
        <v>5</v>
      </c>
      <c r="H22" s="298">
        <f t="shared" si="0"/>
        <v>0.625</v>
      </c>
      <c r="I22" s="370">
        <v>3.9127777777777775</v>
      </c>
      <c r="J22" s="371">
        <v>3.2516666666666665</v>
      </c>
      <c r="K22" s="327">
        <f>Brutos!AW14</f>
        <v>4.08</v>
      </c>
      <c r="L22" s="299">
        <f>Brutos!AR14</f>
        <v>3.1999999999999997</v>
      </c>
      <c r="M22" s="300">
        <f>Brutos!AS14</f>
        <v>4.2</v>
      </c>
      <c r="N22" s="300">
        <f>Brutos!AT14</f>
        <v>4.55</v>
      </c>
      <c r="O22" s="300">
        <f>Brutos!AU14</f>
        <v>4.25</v>
      </c>
      <c r="P22" s="301">
        <f>Brutos!AV14</f>
        <v>4.2</v>
      </c>
      <c r="Q22" s="302">
        <f>+Brutos!AC14</f>
        <v>4.5999999999999996</v>
      </c>
      <c r="R22" s="303">
        <f>+Brutos!AD14</f>
        <v>1.8</v>
      </c>
      <c r="S22" s="304">
        <f>+Brutos!AE14</f>
        <v>4.2</v>
      </c>
      <c r="T22" s="302">
        <f>+Brutos!AF14</f>
        <v>4</v>
      </c>
      <c r="U22" s="303">
        <f>+Brutos!AG14</f>
        <v>4.4000000000000004</v>
      </c>
      <c r="V22" s="304">
        <f>+Brutos!AH14</f>
        <v>4.5</v>
      </c>
      <c r="W22" s="302">
        <f>+Brutos!AI14</f>
        <v>4.5999999999999996</v>
      </c>
      <c r="X22" s="302">
        <f>+Brutos!AJ14</f>
        <v>4.8</v>
      </c>
      <c r="Y22" s="302">
        <f>+Brutos!AK14</f>
        <v>4.5</v>
      </c>
      <c r="Z22" s="302">
        <f>+Brutos!AL14</f>
        <v>4.4000000000000004</v>
      </c>
      <c r="AA22" s="303">
        <f>+Brutos!AM14</f>
        <v>4.5</v>
      </c>
      <c r="AB22" s="304">
        <f>+Brutos!AN14</f>
        <v>4</v>
      </c>
      <c r="AC22" s="303">
        <f>+Brutos!AO14</f>
        <v>4.5</v>
      </c>
      <c r="AD22" s="304">
        <f>+Brutos!AP14</f>
        <v>4.2</v>
      </c>
      <c r="AE22" s="303">
        <f>+Brutos!AQ14</f>
        <v>4.2</v>
      </c>
    </row>
    <row r="23" spans="1:31" s="24" customFormat="1" ht="30" customHeight="1" x14ac:dyDescent="0.25">
      <c r="A23" s="293">
        <v>10</v>
      </c>
      <c r="B23" s="294" t="s">
        <v>75</v>
      </c>
      <c r="C23" s="295" t="s">
        <v>148</v>
      </c>
      <c r="D23" s="296">
        <v>0.5714285714285714</v>
      </c>
      <c r="E23" s="389">
        <v>0.61538461538461542</v>
      </c>
      <c r="F23" s="385">
        <v>14</v>
      </c>
      <c r="G23" s="297">
        <f>+Brutos!AX15</f>
        <v>6</v>
      </c>
      <c r="H23" s="298">
        <f t="shared" si="0"/>
        <v>0.42857142857142855</v>
      </c>
      <c r="I23" s="370">
        <v>3.9303571428571429</v>
      </c>
      <c r="J23" s="371">
        <v>3.4434523809523809</v>
      </c>
      <c r="K23" s="327">
        <f>Brutos!AW15</f>
        <v>3.6800000000000006</v>
      </c>
      <c r="L23" s="299">
        <f>Brutos!AR15</f>
        <v>2.65</v>
      </c>
      <c r="M23" s="300">
        <f>Brutos!AS15</f>
        <v>3.5555555555555558</v>
      </c>
      <c r="N23" s="300">
        <f>Brutos!AT15</f>
        <v>4.2777777777777786</v>
      </c>
      <c r="O23" s="300">
        <f>Brutos!AU15</f>
        <v>3.5</v>
      </c>
      <c r="P23" s="301">
        <f>Brutos!AV15</f>
        <v>4.416666666666667</v>
      </c>
      <c r="Q23" s="302">
        <f>+Brutos!AC15</f>
        <v>3.5</v>
      </c>
      <c r="R23" s="303">
        <f>+Brutos!AD15</f>
        <v>1.8</v>
      </c>
      <c r="S23" s="304">
        <f>+Brutos!AE15</f>
        <v>3.8333333333333335</v>
      </c>
      <c r="T23" s="302">
        <f>+Brutos!AF15</f>
        <v>3.3333333333333335</v>
      </c>
      <c r="U23" s="303">
        <f>+Brutos!AG15</f>
        <v>3.5</v>
      </c>
      <c r="V23" s="304">
        <f>+Brutos!AH15</f>
        <v>3.5</v>
      </c>
      <c r="W23" s="302">
        <f>+Brutos!AI15</f>
        <v>4.666666666666667</v>
      </c>
      <c r="X23" s="302">
        <f>+Brutos!AJ15</f>
        <v>4.666666666666667</v>
      </c>
      <c r="Y23" s="302">
        <f>+Brutos!AK15</f>
        <v>4</v>
      </c>
      <c r="Z23" s="302">
        <f>+Brutos!AL15</f>
        <v>4.666666666666667</v>
      </c>
      <c r="AA23" s="303">
        <f>+Brutos!AM15</f>
        <v>4.166666666666667</v>
      </c>
      <c r="AB23" s="304">
        <f>+Brutos!AN15</f>
        <v>3.3333333333333335</v>
      </c>
      <c r="AC23" s="303">
        <f>+Brutos!AO15</f>
        <v>3.6666666666666665</v>
      </c>
      <c r="AD23" s="304">
        <f>+Brutos!AP15</f>
        <v>5</v>
      </c>
      <c r="AE23" s="303">
        <f>+Brutos!AQ15</f>
        <v>3.8333333333333335</v>
      </c>
    </row>
    <row r="24" spans="1:31" s="24" customFormat="1" ht="30" customHeight="1" x14ac:dyDescent="0.25">
      <c r="A24" s="293">
        <v>11</v>
      </c>
      <c r="B24" s="294" t="s">
        <v>84</v>
      </c>
      <c r="C24" s="295" t="s">
        <v>149</v>
      </c>
      <c r="D24" s="296">
        <v>0.63636363636363635</v>
      </c>
      <c r="E24" s="389">
        <v>0.7142857142857143</v>
      </c>
      <c r="F24" s="385">
        <v>5</v>
      </c>
      <c r="G24" s="297">
        <f>+Brutos!AX16</f>
        <v>1</v>
      </c>
      <c r="H24" s="298">
        <f t="shared" si="0"/>
        <v>0.2</v>
      </c>
      <c r="I24" s="370">
        <v>3.56</v>
      </c>
      <c r="J24" s="371">
        <v>3.2233333333333336</v>
      </c>
      <c r="K24" s="327">
        <f>Brutos!AW16</f>
        <v>3.3</v>
      </c>
      <c r="L24" s="299">
        <f>Brutos!AR16</f>
        <v>2</v>
      </c>
      <c r="M24" s="300">
        <f>Brutos!AS16</f>
        <v>3</v>
      </c>
      <c r="N24" s="300">
        <f>Brutos!AT16</f>
        <v>4.5</v>
      </c>
      <c r="O24" s="300">
        <f>Brutos!AU16</f>
        <v>3</v>
      </c>
      <c r="P24" s="301">
        <f>Brutos!AV16</f>
        <v>4</v>
      </c>
      <c r="Q24" s="302">
        <f>+Brutos!AC16</f>
        <v>3</v>
      </c>
      <c r="R24" s="303">
        <f>+Brutos!AD16</f>
        <v>1</v>
      </c>
      <c r="S24" s="304">
        <f>+Brutos!AE16</f>
        <v>3</v>
      </c>
      <c r="T24" s="302">
        <f>+Brutos!AF16</f>
        <v>3</v>
      </c>
      <c r="U24" s="303">
        <f>+Brutos!AG16</f>
        <v>3</v>
      </c>
      <c r="V24" s="304">
        <f>+Brutos!AH16</f>
        <v>5</v>
      </c>
      <c r="W24" s="302">
        <f>+Brutos!AI16</f>
        <v>5</v>
      </c>
      <c r="X24" s="302">
        <f>+Brutos!AJ16</f>
        <v>5</v>
      </c>
      <c r="Y24" s="302">
        <f>+Brutos!AK16</f>
        <v>3</v>
      </c>
      <c r="Z24" s="302"/>
      <c r="AA24" s="303"/>
      <c r="AB24" s="304">
        <f>+Brutos!AN16</f>
        <v>3</v>
      </c>
      <c r="AC24" s="303"/>
      <c r="AD24" s="304">
        <f>+Brutos!AP16</f>
        <v>5</v>
      </c>
      <c r="AE24" s="303">
        <f>+Brutos!AQ16</f>
        <v>3</v>
      </c>
    </row>
    <row r="25" spans="1:31" s="24" customFormat="1" ht="30" customHeight="1" x14ac:dyDescent="0.25">
      <c r="A25" s="293">
        <v>12</v>
      </c>
      <c r="B25" s="382" t="s">
        <v>336</v>
      </c>
      <c r="C25" s="383" t="s">
        <v>337</v>
      </c>
      <c r="D25" s="296"/>
      <c r="E25" s="389"/>
      <c r="F25" s="385">
        <v>21</v>
      </c>
      <c r="G25" s="297">
        <f>+Brutos!AX17</f>
        <v>11</v>
      </c>
      <c r="H25" s="298">
        <f t="shared" si="0"/>
        <v>0.52380952380952384</v>
      </c>
      <c r="I25" s="370"/>
      <c r="J25" s="371"/>
      <c r="K25" s="327">
        <f>Brutos!AW17</f>
        <v>3.7748148148148148</v>
      </c>
      <c r="L25" s="299">
        <f>Brutos!AR17</f>
        <v>3.35</v>
      </c>
      <c r="M25" s="300">
        <f>Brutos!AS17</f>
        <v>3.2666666666666671</v>
      </c>
      <c r="N25" s="300">
        <f>Brutos!AT17</f>
        <v>4.018518518518519</v>
      </c>
      <c r="O25" s="300">
        <f>Brutos!AU17</f>
        <v>3.7888888888888888</v>
      </c>
      <c r="P25" s="301">
        <f>Brutos!AV17</f>
        <v>4.45</v>
      </c>
      <c r="Q25" s="302">
        <f>+Brutos!AC17</f>
        <v>3.7</v>
      </c>
      <c r="R25" s="303">
        <f>+Brutos!AD17</f>
        <v>3</v>
      </c>
      <c r="S25" s="304">
        <f>+Brutos!AE17</f>
        <v>3.9</v>
      </c>
      <c r="T25" s="302">
        <f>+Brutos!AF17</f>
        <v>2.5</v>
      </c>
      <c r="U25" s="303">
        <f>+Brutos!AG17</f>
        <v>3.4</v>
      </c>
      <c r="V25" s="304">
        <f>+Brutos!AH17</f>
        <v>3.7</v>
      </c>
      <c r="W25" s="302">
        <f>+Brutos!AI17</f>
        <v>4.7</v>
      </c>
      <c r="X25" s="302">
        <f>+Brutos!AJ17</f>
        <v>4.666666666666667</v>
      </c>
      <c r="Y25" s="302">
        <f>+Brutos!AK17</f>
        <v>3.4444444444444446</v>
      </c>
      <c r="Z25" s="302">
        <f>+Brutos!AL17</f>
        <v>3.8</v>
      </c>
      <c r="AA25" s="303">
        <f>+Brutos!AM17</f>
        <v>3.8</v>
      </c>
      <c r="AB25" s="304">
        <f>+Brutos!AN17</f>
        <v>3.8</v>
      </c>
      <c r="AC25" s="303">
        <f>+Brutos!AO17</f>
        <v>3.7777777777777777</v>
      </c>
      <c r="AD25" s="304">
        <f>+Brutos!AP17</f>
        <v>5</v>
      </c>
      <c r="AE25" s="303">
        <f>+Brutos!AQ17</f>
        <v>3.9</v>
      </c>
    </row>
    <row r="26" spans="1:31" s="24" customFormat="1" ht="30" customHeight="1" x14ac:dyDescent="0.25">
      <c r="A26" s="293">
        <v>13</v>
      </c>
      <c r="B26" s="294" t="s">
        <v>63</v>
      </c>
      <c r="C26" s="295" t="s">
        <v>150</v>
      </c>
      <c r="D26" s="296">
        <v>0.4</v>
      </c>
      <c r="E26" s="389">
        <v>0.11764705882352941</v>
      </c>
      <c r="F26" s="385">
        <v>10</v>
      </c>
      <c r="G26" s="297">
        <f>+Brutos!AX18</f>
        <v>7</v>
      </c>
      <c r="H26" s="298">
        <f t="shared" si="0"/>
        <v>0.7</v>
      </c>
      <c r="I26" s="370">
        <v>3.3322222222222222</v>
      </c>
      <c r="J26" s="371">
        <v>3.1166666666666667</v>
      </c>
      <c r="K26" s="327">
        <f>Brutos!AW18</f>
        <v>3.7772222222222225</v>
      </c>
      <c r="L26" s="299">
        <f>Brutos!AR18</f>
        <v>3.9333333333333336</v>
      </c>
      <c r="M26" s="300">
        <f>Brutos!AS18</f>
        <v>3.7777777777777781</v>
      </c>
      <c r="N26" s="300">
        <f>Brutos!AT18</f>
        <v>4.1749999999999998</v>
      </c>
      <c r="O26" s="300">
        <f>Brutos!AU18</f>
        <v>3.7</v>
      </c>
      <c r="P26" s="301">
        <f>Brutos!AV18</f>
        <v>3.3</v>
      </c>
      <c r="Q26" s="302">
        <f>+Brutos!AC18</f>
        <v>3.6666666666666665</v>
      </c>
      <c r="R26" s="303">
        <f>+Brutos!AD18</f>
        <v>4.2</v>
      </c>
      <c r="S26" s="304">
        <f>+Brutos!AE18</f>
        <v>3.8333333333333335</v>
      </c>
      <c r="T26" s="302">
        <f>+Brutos!AF18</f>
        <v>3.8333333333333335</v>
      </c>
      <c r="U26" s="303">
        <f>+Brutos!AG18</f>
        <v>3.6666666666666665</v>
      </c>
      <c r="V26" s="304">
        <f>+Brutos!AH18</f>
        <v>4.2</v>
      </c>
      <c r="W26" s="302">
        <f>+Brutos!AI18</f>
        <v>4.5999999999999996</v>
      </c>
      <c r="X26" s="302">
        <f>+Brutos!AJ18</f>
        <v>4.5999999999999996</v>
      </c>
      <c r="Y26" s="302">
        <f>+Brutos!AK18</f>
        <v>4.25</v>
      </c>
      <c r="Z26" s="302">
        <f>+Brutos!AL18</f>
        <v>3.8</v>
      </c>
      <c r="AA26" s="303">
        <f>+Brutos!AM18</f>
        <v>3.6</v>
      </c>
      <c r="AB26" s="304">
        <f>+Brutos!AN18</f>
        <v>3.6</v>
      </c>
      <c r="AC26" s="303">
        <f>+Brutos!AO18</f>
        <v>3.8</v>
      </c>
      <c r="AD26" s="304">
        <f>+Brutos!AP18</f>
        <v>3</v>
      </c>
      <c r="AE26" s="303">
        <f>+Brutos!AQ18</f>
        <v>3.6</v>
      </c>
    </row>
    <row r="27" spans="1:31" s="24" customFormat="1" ht="30" customHeight="1" x14ac:dyDescent="0.25">
      <c r="A27" s="293">
        <v>14</v>
      </c>
      <c r="B27" s="294" t="s">
        <v>78</v>
      </c>
      <c r="C27" s="295" t="s">
        <v>151</v>
      </c>
      <c r="D27" s="296">
        <v>0.42857142857142855</v>
      </c>
      <c r="E27" s="389">
        <v>0.35</v>
      </c>
      <c r="F27" s="385">
        <v>15</v>
      </c>
      <c r="G27" s="297">
        <f>+Brutos!AX19</f>
        <v>10</v>
      </c>
      <c r="H27" s="298">
        <f t="shared" si="0"/>
        <v>0.66666666666666663</v>
      </c>
      <c r="I27" s="370">
        <v>4.4269841269841272</v>
      </c>
      <c r="J27" s="371">
        <v>3.6107142857142862</v>
      </c>
      <c r="K27" s="327">
        <f>Brutos!AW19</f>
        <v>3.8367724867724866</v>
      </c>
      <c r="L27" s="299">
        <f>Brutos!AR19</f>
        <v>3.1904761904761907</v>
      </c>
      <c r="M27" s="300">
        <f>Brutos!AS19</f>
        <v>3.6296296296296298</v>
      </c>
      <c r="N27" s="300">
        <f>Brutos!AT19</f>
        <v>4.2248677248677247</v>
      </c>
      <c r="O27" s="300">
        <f>Brutos!AU19</f>
        <v>3.7777777777777777</v>
      </c>
      <c r="P27" s="301">
        <f>Brutos!AV19</f>
        <v>4.3611111111111107</v>
      </c>
      <c r="Q27" s="302">
        <f>+Brutos!AC19</f>
        <v>3.6666666666666665</v>
      </c>
      <c r="R27" s="303">
        <f>+Brutos!AD19</f>
        <v>2.7142857142857144</v>
      </c>
      <c r="S27" s="304">
        <f>+Brutos!AE19</f>
        <v>3.7777777777777777</v>
      </c>
      <c r="T27" s="302">
        <f>+Brutos!AF19</f>
        <v>3.5555555555555554</v>
      </c>
      <c r="U27" s="303">
        <f>+Brutos!AG19</f>
        <v>3.5555555555555554</v>
      </c>
      <c r="V27" s="304">
        <f>+Brutos!AH19</f>
        <v>4.2222222222222223</v>
      </c>
      <c r="W27" s="302">
        <f>+Brutos!AI19</f>
        <v>4.875</v>
      </c>
      <c r="X27" s="302">
        <f>+Brutos!AJ19</f>
        <v>4.4444444444444446</v>
      </c>
      <c r="Y27" s="302">
        <f>+Brutos!AK19</f>
        <v>3.5714285714285716</v>
      </c>
      <c r="Z27" s="302">
        <f>+Brutos!AL19</f>
        <v>4.1111111111111107</v>
      </c>
      <c r="AA27" s="303">
        <f>+Brutos!AM19</f>
        <v>4.125</v>
      </c>
      <c r="AB27" s="304">
        <f>+Brutos!AN19</f>
        <v>3.5555555555555554</v>
      </c>
      <c r="AC27" s="303">
        <f>+Brutos!AO19</f>
        <v>4</v>
      </c>
      <c r="AD27" s="304">
        <f>+Brutos!AP19</f>
        <v>4.5</v>
      </c>
      <c r="AE27" s="303">
        <f>+Brutos!AQ19</f>
        <v>4.2222222222222223</v>
      </c>
    </row>
    <row r="28" spans="1:31" s="24" customFormat="1" ht="30" customHeight="1" x14ac:dyDescent="0.25">
      <c r="A28" s="293">
        <v>15</v>
      </c>
      <c r="B28" s="294" t="s">
        <v>73</v>
      </c>
      <c r="C28" s="295" t="s">
        <v>152</v>
      </c>
      <c r="D28" s="296">
        <v>0.36363636363636365</v>
      </c>
      <c r="E28" s="389">
        <v>0.65</v>
      </c>
      <c r="F28" s="385">
        <v>10</v>
      </c>
      <c r="G28" s="297">
        <f>+Brutos!AX20</f>
        <v>5</v>
      </c>
      <c r="H28" s="298">
        <f t="shared" si="0"/>
        <v>0.5</v>
      </c>
      <c r="I28" s="370">
        <v>3.3583333333333334</v>
      </c>
      <c r="J28" s="371">
        <v>3.5330341880341884</v>
      </c>
      <c r="K28" s="327">
        <f>Brutos!AW20</f>
        <v>3.8861111111111115</v>
      </c>
      <c r="L28" s="299">
        <f>Brutos!AR20</f>
        <v>3.25</v>
      </c>
      <c r="M28" s="300">
        <f>Brutos!AS20</f>
        <v>3.8888888888888888</v>
      </c>
      <c r="N28" s="300">
        <f>Brutos!AT20</f>
        <v>4.625</v>
      </c>
      <c r="O28" s="300">
        <f>Brutos!AU20</f>
        <v>4.5</v>
      </c>
      <c r="P28" s="301">
        <f>Brutos!AV20</f>
        <v>3.1666666666666665</v>
      </c>
      <c r="Q28" s="302">
        <f>+Brutos!AC20</f>
        <v>3.5</v>
      </c>
      <c r="R28" s="303">
        <f>+Brutos!AD20</f>
        <v>3</v>
      </c>
      <c r="S28" s="304">
        <f>+Brutos!AE20</f>
        <v>3.6666666666666665</v>
      </c>
      <c r="T28" s="302">
        <f>+Brutos!AF20</f>
        <v>4.25</v>
      </c>
      <c r="U28" s="303">
        <f>+Brutos!AG20</f>
        <v>3.75</v>
      </c>
      <c r="V28" s="304">
        <f>+Brutos!AH20</f>
        <v>4.75</v>
      </c>
      <c r="W28" s="302">
        <f>+Brutos!AI20</f>
        <v>4.75</v>
      </c>
      <c r="X28" s="302">
        <f>+Brutos!AJ20</f>
        <v>4.75</v>
      </c>
      <c r="Y28" s="302">
        <f>+Brutos!AK20</f>
        <v>4</v>
      </c>
      <c r="Z28" s="302">
        <f>+Brutos!AL20</f>
        <v>5</v>
      </c>
      <c r="AA28" s="303">
        <f>+Brutos!AM20</f>
        <v>4.5</v>
      </c>
      <c r="AB28" s="304">
        <f>+Brutos!AN20</f>
        <v>4.333333333333333</v>
      </c>
      <c r="AC28" s="303">
        <f>+Brutos!AO20</f>
        <v>4.666666666666667</v>
      </c>
      <c r="AD28" s="304">
        <f>+Brutos!AP20</f>
        <v>2</v>
      </c>
      <c r="AE28" s="303">
        <f>+Brutos!AQ20</f>
        <v>4.333333333333333</v>
      </c>
    </row>
    <row r="29" spans="1:31" s="24" customFormat="1" ht="30" customHeight="1" x14ac:dyDescent="0.25">
      <c r="A29" s="293">
        <v>16</v>
      </c>
      <c r="B29" s="294" t="s">
        <v>64</v>
      </c>
      <c r="C29" s="295" t="s">
        <v>153</v>
      </c>
      <c r="D29" s="296">
        <v>0.8</v>
      </c>
      <c r="E29" s="389">
        <v>0.6</v>
      </c>
      <c r="F29" s="385">
        <v>12</v>
      </c>
      <c r="G29" s="297">
        <f>+Brutos!AX21</f>
        <v>6</v>
      </c>
      <c r="H29" s="298">
        <f t="shared" si="0"/>
        <v>0.5</v>
      </c>
      <c r="I29" s="370">
        <v>3.5355892255892258</v>
      </c>
      <c r="J29" s="371">
        <v>3.9666666666666663</v>
      </c>
      <c r="K29" s="327">
        <f>Brutos!AW21</f>
        <v>3.9033333333333333</v>
      </c>
      <c r="L29" s="299">
        <f>Brutos!AR21</f>
        <v>3.5</v>
      </c>
      <c r="M29" s="300">
        <f>Brutos!AS21</f>
        <v>3.5166666666666671</v>
      </c>
      <c r="N29" s="300">
        <f>Brutos!AT21</f>
        <v>4.4833333333333334</v>
      </c>
      <c r="O29" s="300">
        <f>Brutos!AU21</f>
        <v>3.35</v>
      </c>
      <c r="P29" s="301">
        <f>Brutos!AV21</f>
        <v>4.6666666666666661</v>
      </c>
      <c r="Q29" s="302">
        <f>+Brutos!AC21</f>
        <v>4</v>
      </c>
      <c r="R29" s="303">
        <f>+Brutos!AD21</f>
        <v>3</v>
      </c>
      <c r="S29" s="304">
        <f>+Brutos!AE21</f>
        <v>3.8</v>
      </c>
      <c r="T29" s="302">
        <f>+Brutos!AF21</f>
        <v>2.75</v>
      </c>
      <c r="U29" s="303">
        <f>+Brutos!AG21</f>
        <v>4</v>
      </c>
      <c r="V29" s="304">
        <f>+Brutos!AH21</f>
        <v>4.833333333333333</v>
      </c>
      <c r="W29" s="302">
        <f>+Brutos!AI21</f>
        <v>4.833333333333333</v>
      </c>
      <c r="X29" s="302">
        <f>+Brutos!AJ21</f>
        <v>4.833333333333333</v>
      </c>
      <c r="Y29" s="302">
        <f>+Brutos!AK21</f>
        <v>4.4000000000000004</v>
      </c>
      <c r="Z29" s="302">
        <f>+Brutos!AL21</f>
        <v>4</v>
      </c>
      <c r="AA29" s="303">
        <f>+Brutos!AM21</f>
        <v>4</v>
      </c>
      <c r="AB29" s="304">
        <f>+Brutos!AN21</f>
        <v>3.5</v>
      </c>
      <c r="AC29" s="303">
        <f>+Brutos!AO21</f>
        <v>3.2</v>
      </c>
      <c r="AD29" s="304">
        <f>+Brutos!AP21</f>
        <v>5</v>
      </c>
      <c r="AE29" s="303">
        <f>+Brutos!AQ21</f>
        <v>4.333333333333333</v>
      </c>
    </row>
    <row r="30" spans="1:31" s="24" customFormat="1" ht="30" customHeight="1" x14ac:dyDescent="0.25">
      <c r="A30" s="293">
        <v>17</v>
      </c>
      <c r="B30" s="294" t="s">
        <v>83</v>
      </c>
      <c r="C30" s="295" t="s">
        <v>154</v>
      </c>
      <c r="D30" s="296">
        <v>0.66666666666666663</v>
      </c>
      <c r="E30" s="389">
        <v>0.5</v>
      </c>
      <c r="F30" s="385">
        <v>5</v>
      </c>
      <c r="G30" s="297">
        <f>+Brutos!AX22</f>
        <v>2</v>
      </c>
      <c r="H30" s="298">
        <f t="shared" si="0"/>
        <v>0.4</v>
      </c>
      <c r="I30" s="370">
        <v>4.2444444444444445</v>
      </c>
      <c r="J30" s="371">
        <v>4.2666666666666666</v>
      </c>
      <c r="K30" s="327">
        <f>Brutos!AW22</f>
        <v>3.8833333333333337</v>
      </c>
      <c r="L30" s="299">
        <f>Brutos!AR22</f>
        <v>4.5</v>
      </c>
      <c r="M30" s="300">
        <f>Brutos!AS22</f>
        <v>2.8333333333333335</v>
      </c>
      <c r="N30" s="300">
        <f>Brutos!AT22</f>
        <v>3.8333333333333335</v>
      </c>
      <c r="O30" s="300">
        <f>Brutos!AU22</f>
        <v>4</v>
      </c>
      <c r="P30" s="301">
        <f>Brutos!AV22</f>
        <v>4.25</v>
      </c>
      <c r="Q30" s="302">
        <f>+Brutos!AC22</f>
        <v>4</v>
      </c>
      <c r="R30" s="303">
        <f>+Brutos!AD22</f>
        <v>5</v>
      </c>
      <c r="S30" s="304">
        <f>+Brutos!AE22</f>
        <v>2.5</v>
      </c>
      <c r="T30" s="302">
        <f>+Brutos!AF22</f>
        <v>3</v>
      </c>
      <c r="U30" s="303">
        <f>+Brutos!AG22</f>
        <v>3</v>
      </c>
      <c r="V30" s="304">
        <f>+Brutos!AH22</f>
        <v>4</v>
      </c>
      <c r="W30" s="302">
        <f>+Brutos!AI22</f>
        <v>4.5</v>
      </c>
      <c r="X30" s="302">
        <f>+Brutos!AJ22</f>
        <v>4</v>
      </c>
      <c r="Y30" s="302">
        <f>+Brutos!AK22</f>
        <v>4</v>
      </c>
      <c r="Z30" s="302">
        <f>+Brutos!AL22</f>
        <v>4</v>
      </c>
      <c r="AA30" s="303">
        <f>+Brutos!AM22</f>
        <v>2.5</v>
      </c>
      <c r="AB30" s="304">
        <f>+Brutos!AN22</f>
        <v>4</v>
      </c>
      <c r="AC30" s="303">
        <f>+Brutos!AO22</f>
        <v>4</v>
      </c>
      <c r="AD30" s="304">
        <f>+Brutos!AP22</f>
        <v>5</v>
      </c>
      <c r="AE30" s="303">
        <f>+Brutos!AQ22</f>
        <v>3.5</v>
      </c>
    </row>
    <row r="31" spans="1:31" s="24" customFormat="1" ht="30" customHeight="1" x14ac:dyDescent="0.25">
      <c r="A31" s="293">
        <v>18</v>
      </c>
      <c r="B31" s="294" t="s">
        <v>80</v>
      </c>
      <c r="C31" s="295" t="s">
        <v>155</v>
      </c>
      <c r="D31" s="296">
        <v>1</v>
      </c>
      <c r="E31" s="389">
        <v>0.5</v>
      </c>
      <c r="F31" s="385">
        <v>9</v>
      </c>
      <c r="G31" s="297">
        <f>+Brutos!AX23</f>
        <v>6</v>
      </c>
      <c r="H31" s="298">
        <f t="shared" si="0"/>
        <v>0.66666666666666663</v>
      </c>
      <c r="I31" s="370">
        <v>4.3736507936507945</v>
      </c>
      <c r="J31" s="371">
        <v>3.4696969696969697</v>
      </c>
      <c r="K31" s="327">
        <f>Brutos!AW23</f>
        <v>3.7966666666666669</v>
      </c>
      <c r="L31" s="299">
        <f>Brutos!AR23</f>
        <v>3.85</v>
      </c>
      <c r="M31" s="300">
        <f>Brutos!AS23</f>
        <v>3.8888888888888893</v>
      </c>
      <c r="N31" s="300">
        <f>Brutos!AT23</f>
        <v>3.7777777777777781</v>
      </c>
      <c r="O31" s="300">
        <f>Brutos!AU23</f>
        <v>3.3</v>
      </c>
      <c r="P31" s="301">
        <f>Brutos!AV23</f>
        <v>4.166666666666667</v>
      </c>
      <c r="Q31" s="302">
        <f>+Brutos!AC23</f>
        <v>3.5</v>
      </c>
      <c r="R31" s="303">
        <f>+Brutos!AD23</f>
        <v>4.2</v>
      </c>
      <c r="S31" s="304">
        <f>+Brutos!AE23</f>
        <v>3.8333333333333335</v>
      </c>
      <c r="T31" s="302">
        <f>+Brutos!AF23</f>
        <v>3.6666666666666665</v>
      </c>
      <c r="U31" s="303">
        <f>+Brutos!AG23</f>
        <v>4.166666666666667</v>
      </c>
      <c r="V31" s="304">
        <f>+Brutos!AH23</f>
        <v>4.166666666666667</v>
      </c>
      <c r="W31" s="302">
        <f>+Brutos!AI23</f>
        <v>3.6666666666666665</v>
      </c>
      <c r="X31" s="302">
        <f>+Brutos!AJ23</f>
        <v>3.8333333333333335</v>
      </c>
      <c r="Y31" s="302">
        <f>+Brutos!AK23</f>
        <v>3.4</v>
      </c>
      <c r="Z31" s="302">
        <f>+Brutos!AL23</f>
        <v>3.6</v>
      </c>
      <c r="AA31" s="303">
        <f>+Brutos!AM23</f>
        <v>4</v>
      </c>
      <c r="AB31" s="304">
        <f>+Brutos!AN23</f>
        <v>3.6</v>
      </c>
      <c r="AC31" s="303">
        <f>+Brutos!AO23</f>
        <v>3</v>
      </c>
      <c r="AD31" s="304">
        <f>+Brutos!AP23</f>
        <v>5</v>
      </c>
      <c r="AE31" s="303">
        <f>+Brutos!AQ23</f>
        <v>3.3333333333333335</v>
      </c>
    </row>
    <row r="32" spans="1:31" s="24" customFormat="1" ht="30" customHeight="1" x14ac:dyDescent="0.25">
      <c r="A32" s="293">
        <v>19</v>
      </c>
      <c r="B32" s="294" t="s">
        <v>91</v>
      </c>
      <c r="C32" s="295" t="s">
        <v>156</v>
      </c>
      <c r="D32" s="296">
        <v>0.54545454545454541</v>
      </c>
      <c r="E32" s="389">
        <v>0.5</v>
      </c>
      <c r="F32" s="385">
        <v>12</v>
      </c>
      <c r="G32" s="297">
        <f>+Brutos!AX24</f>
        <v>7</v>
      </c>
      <c r="H32" s="298">
        <f t="shared" si="0"/>
        <v>0.58333333333333337</v>
      </c>
      <c r="I32" s="370">
        <v>3.54</v>
      </c>
      <c r="J32" s="371">
        <v>3.3477855477855476</v>
      </c>
      <c r="K32" s="327">
        <f>Brutos!AW24</f>
        <v>4.4000000000000004</v>
      </c>
      <c r="L32" s="299">
        <f>Brutos!AR24</f>
        <v>4</v>
      </c>
      <c r="M32" s="300">
        <f>Brutos!AS24</f>
        <v>4</v>
      </c>
      <c r="N32" s="300">
        <f>Brutos!AT24</f>
        <v>4.6333333333333337</v>
      </c>
      <c r="O32" s="300">
        <f>Brutos!AU24</f>
        <v>4.6999999999999993</v>
      </c>
      <c r="P32" s="301">
        <f>Brutos!AV24</f>
        <v>4.6666666666666661</v>
      </c>
      <c r="Q32" s="302">
        <f>+Brutos!AC24</f>
        <v>4.333333333333333</v>
      </c>
      <c r="R32" s="303">
        <f>+Brutos!AD24</f>
        <v>3.6666666666666665</v>
      </c>
      <c r="S32" s="304">
        <f>+Brutos!AE24</f>
        <v>3.8333333333333335</v>
      </c>
      <c r="T32" s="302">
        <f>+Brutos!AF24</f>
        <v>4</v>
      </c>
      <c r="U32" s="303">
        <f>+Brutos!AG24</f>
        <v>4.166666666666667</v>
      </c>
      <c r="V32" s="304">
        <f>+Brutos!AH24</f>
        <v>4.666666666666667</v>
      </c>
      <c r="W32" s="302">
        <f>+Brutos!AI24</f>
        <v>4.666666666666667</v>
      </c>
      <c r="X32" s="302">
        <f>+Brutos!AJ24</f>
        <v>4.8</v>
      </c>
      <c r="Y32" s="302">
        <f>+Brutos!AK24</f>
        <v>4.666666666666667</v>
      </c>
      <c r="Z32" s="302">
        <f>+Brutos!AL24</f>
        <v>4.666666666666667</v>
      </c>
      <c r="AA32" s="303">
        <f>+Brutos!AM24</f>
        <v>4.333333333333333</v>
      </c>
      <c r="AB32" s="304">
        <f>+Brutos!AN24</f>
        <v>4.5999999999999996</v>
      </c>
      <c r="AC32" s="303">
        <f>+Brutos!AO24</f>
        <v>4.8</v>
      </c>
      <c r="AD32" s="304">
        <f>+Brutos!AP24</f>
        <v>5</v>
      </c>
      <c r="AE32" s="303">
        <f>+Brutos!AQ24</f>
        <v>4.333333333333333</v>
      </c>
    </row>
    <row r="33" spans="1:31" s="24" customFormat="1" ht="30" customHeight="1" x14ac:dyDescent="0.25">
      <c r="A33" s="293">
        <v>20</v>
      </c>
      <c r="B33" s="379" t="s">
        <v>77</v>
      </c>
      <c r="C33" s="380" t="s">
        <v>157</v>
      </c>
      <c r="D33" s="296">
        <v>0.5</v>
      </c>
      <c r="E33" s="389">
        <v>0.5</v>
      </c>
      <c r="F33" s="385">
        <v>2</v>
      </c>
      <c r="G33" s="297">
        <f>+Brutos!AX25</f>
        <v>0</v>
      </c>
      <c r="H33" s="298">
        <f t="shared" si="0"/>
        <v>0</v>
      </c>
      <c r="I33" s="370">
        <v>3.8833333333333329</v>
      </c>
      <c r="J33" s="371">
        <v>2.9249999999999998</v>
      </c>
      <c r="K33" s="327"/>
      <c r="L33" s="299"/>
      <c r="M33" s="300"/>
      <c r="N33" s="300"/>
      <c r="O33" s="300"/>
      <c r="P33" s="301"/>
      <c r="Q33" s="302"/>
      <c r="R33" s="303"/>
      <c r="S33" s="304"/>
      <c r="T33" s="302"/>
      <c r="U33" s="303"/>
      <c r="V33" s="304"/>
      <c r="W33" s="302"/>
      <c r="X33" s="302"/>
      <c r="Y33" s="302"/>
      <c r="Z33" s="302"/>
      <c r="AA33" s="303"/>
      <c r="AB33" s="304"/>
      <c r="AC33" s="303"/>
      <c r="AD33" s="304"/>
      <c r="AE33" s="303"/>
    </row>
    <row r="34" spans="1:31" s="24" customFormat="1" ht="30" customHeight="1" x14ac:dyDescent="0.25">
      <c r="A34" s="293">
        <v>21</v>
      </c>
      <c r="B34" s="379" t="s">
        <v>94</v>
      </c>
      <c r="C34" s="380" t="s">
        <v>158</v>
      </c>
      <c r="D34" s="296">
        <v>1</v>
      </c>
      <c r="E34" s="389">
        <v>0.5</v>
      </c>
      <c r="F34" s="385">
        <v>4</v>
      </c>
      <c r="G34" s="297">
        <f>+Brutos!AX26</f>
        <v>0</v>
      </c>
      <c r="H34" s="298">
        <f t="shared" si="0"/>
        <v>0</v>
      </c>
      <c r="I34" s="370">
        <v>4.5666666666666673</v>
      </c>
      <c r="J34" s="371">
        <v>4.8666666666666663</v>
      </c>
      <c r="K34" s="327"/>
      <c r="L34" s="299"/>
      <c r="M34" s="300"/>
      <c r="N34" s="300"/>
      <c r="O34" s="300"/>
      <c r="P34" s="301"/>
      <c r="Q34" s="302"/>
      <c r="R34" s="303"/>
      <c r="S34" s="304"/>
      <c r="T34" s="302"/>
      <c r="U34" s="303"/>
      <c r="V34" s="304"/>
      <c r="W34" s="302"/>
      <c r="X34" s="302"/>
      <c r="Y34" s="302"/>
      <c r="Z34" s="302"/>
      <c r="AA34" s="303"/>
      <c r="AB34" s="304"/>
      <c r="AC34" s="303"/>
      <c r="AD34" s="304"/>
      <c r="AE34" s="303"/>
    </row>
    <row r="35" spans="1:31" s="24" customFormat="1" ht="30" customHeight="1" x14ac:dyDescent="0.25">
      <c r="A35" s="293">
        <v>22</v>
      </c>
      <c r="B35" s="294" t="s">
        <v>70</v>
      </c>
      <c r="C35" s="295" t="s">
        <v>159</v>
      </c>
      <c r="D35" s="296">
        <v>0.625</v>
      </c>
      <c r="E35" s="389">
        <v>0.3888888888888889</v>
      </c>
      <c r="F35" s="385">
        <v>24</v>
      </c>
      <c r="G35" s="297">
        <f>+Brutos!AX27</f>
        <v>15</v>
      </c>
      <c r="H35" s="298">
        <f t="shared" si="0"/>
        <v>0.625</v>
      </c>
      <c r="I35" s="370">
        <v>3.9151542901542897</v>
      </c>
      <c r="J35" s="371">
        <v>3.0350793650793646</v>
      </c>
      <c r="K35" s="327">
        <f>Brutos!AW27</f>
        <v>4.2557575757575759</v>
      </c>
      <c r="L35" s="299">
        <f>Brutos!AR27</f>
        <v>3.4545454545454546</v>
      </c>
      <c r="M35" s="300">
        <f>Brutos!AS27</f>
        <v>3.9666666666666663</v>
      </c>
      <c r="N35" s="300">
        <f>Brutos!AT27</f>
        <v>4.6303030303030299</v>
      </c>
      <c r="O35" s="300">
        <f>Brutos!AU27</f>
        <v>4.5272727272727273</v>
      </c>
      <c r="P35" s="301">
        <f>Brutos!AV27</f>
        <v>4.7</v>
      </c>
      <c r="Q35" s="302">
        <f>+Brutos!AC27</f>
        <v>4.0909090909090908</v>
      </c>
      <c r="R35" s="303">
        <f>+Brutos!AD27</f>
        <v>2.8181818181818183</v>
      </c>
      <c r="S35" s="304">
        <f>+Brutos!AE27</f>
        <v>4.0909090909090908</v>
      </c>
      <c r="T35" s="302">
        <f>+Brutos!AF27</f>
        <v>3.9</v>
      </c>
      <c r="U35" s="303">
        <f>+Brutos!AG27</f>
        <v>3.9090909090909092</v>
      </c>
      <c r="V35" s="304">
        <f>+Brutos!AH27</f>
        <v>4.9090909090909092</v>
      </c>
      <c r="W35" s="302">
        <f>+Brutos!AI27</f>
        <v>4.9090909090909092</v>
      </c>
      <c r="X35" s="302">
        <f>+Brutos!AJ27</f>
        <v>4.8181818181818183</v>
      </c>
      <c r="Y35" s="302">
        <f>+Brutos!AK27</f>
        <v>4.5999999999999996</v>
      </c>
      <c r="Z35" s="302">
        <f>+Brutos!AL27</f>
        <v>4.1818181818181817</v>
      </c>
      <c r="AA35" s="303">
        <f>+Brutos!AM27</f>
        <v>4.3636363636363633</v>
      </c>
      <c r="AB35" s="304">
        <f>+Brutos!AN27</f>
        <v>4.4545454545454541</v>
      </c>
      <c r="AC35" s="303">
        <f>+Brutos!AO27</f>
        <v>4.5999999999999996</v>
      </c>
      <c r="AD35" s="304">
        <f>+Brutos!AP27</f>
        <v>5</v>
      </c>
      <c r="AE35" s="303">
        <f>+Brutos!AQ27</f>
        <v>4.4000000000000004</v>
      </c>
    </row>
    <row r="36" spans="1:31" s="24" customFormat="1" ht="30" customHeight="1" x14ac:dyDescent="0.25">
      <c r="A36" s="293">
        <v>23</v>
      </c>
      <c r="B36" s="294" t="s">
        <v>76</v>
      </c>
      <c r="C36" s="295" t="s">
        <v>160</v>
      </c>
      <c r="D36" s="296">
        <v>0.22222222222222221</v>
      </c>
      <c r="E36" s="389">
        <v>0.61538461538461542</v>
      </c>
      <c r="F36" s="385">
        <v>6</v>
      </c>
      <c r="G36" s="297">
        <f>+Brutos!AX28</f>
        <v>1</v>
      </c>
      <c r="H36" s="298">
        <f t="shared" si="0"/>
        <v>0.16666666666666666</v>
      </c>
      <c r="I36" s="370">
        <v>4.0166666666666675</v>
      </c>
      <c r="J36" s="371">
        <v>3.65</v>
      </c>
      <c r="K36" s="327">
        <f>Brutos!AW28</f>
        <v>4.8</v>
      </c>
      <c r="L36" s="299">
        <f>Brutos!AR28</f>
        <v>5</v>
      </c>
      <c r="M36" s="300">
        <f>Brutos!AS28</f>
        <v>5</v>
      </c>
      <c r="N36" s="300">
        <f>Brutos!AT28</f>
        <v>5</v>
      </c>
      <c r="O36" s="300">
        <f>Brutos!AU28</f>
        <v>4.5</v>
      </c>
      <c r="P36" s="301">
        <f>Brutos!AV28</f>
        <v>4.5</v>
      </c>
      <c r="Q36" s="302">
        <f>+Brutos!AC28</f>
        <v>5</v>
      </c>
      <c r="R36" s="303">
        <f>+Brutos!AD28</f>
        <v>5</v>
      </c>
      <c r="S36" s="304">
        <f>+Brutos!AE28</f>
        <v>5</v>
      </c>
      <c r="T36" s="302">
        <f>+Brutos!AF28</f>
        <v>5</v>
      </c>
      <c r="U36" s="303">
        <f>+Brutos!AG28</f>
        <v>5</v>
      </c>
      <c r="V36" s="304">
        <f>+Brutos!AH28</f>
        <v>5</v>
      </c>
      <c r="W36" s="302">
        <f>+Brutos!AI28</f>
        <v>5</v>
      </c>
      <c r="X36" s="302">
        <f>+Brutos!AJ28</f>
        <v>5</v>
      </c>
      <c r="Y36" s="302">
        <f>+Brutos!AK28</f>
        <v>5</v>
      </c>
      <c r="Z36" s="302">
        <f>+Brutos!AL28</f>
        <v>5</v>
      </c>
      <c r="AA36" s="303">
        <f>+Brutos!AM28</f>
        <v>5</v>
      </c>
      <c r="AB36" s="304">
        <f>+Brutos!AN28</f>
        <v>5</v>
      </c>
      <c r="AC36" s="303">
        <f>+Brutos!AO28</f>
        <v>4</v>
      </c>
      <c r="AD36" s="304">
        <f>+Brutos!AP28</f>
        <v>5</v>
      </c>
      <c r="AE36" s="303">
        <f>+Brutos!AQ28</f>
        <v>4</v>
      </c>
    </row>
    <row r="37" spans="1:31" s="24" customFormat="1" ht="30" customHeight="1" x14ac:dyDescent="0.25">
      <c r="A37" s="293">
        <v>24</v>
      </c>
      <c r="B37" s="294" t="s">
        <v>69</v>
      </c>
      <c r="C37" s="295" t="s">
        <v>161</v>
      </c>
      <c r="D37" s="296">
        <v>0.55555555555555558</v>
      </c>
      <c r="E37" s="389">
        <v>0.66666666666666663</v>
      </c>
      <c r="F37" s="385">
        <v>7</v>
      </c>
      <c r="G37" s="297">
        <f>+Brutos!AX29</f>
        <v>2</v>
      </c>
      <c r="H37" s="298">
        <f t="shared" si="0"/>
        <v>0.2857142857142857</v>
      </c>
      <c r="I37" s="370">
        <v>3.7555555555555555</v>
      </c>
      <c r="J37" s="371">
        <v>3.6</v>
      </c>
      <c r="K37" s="327">
        <f>Brutos!AW29</f>
        <v>4.2166666666666668</v>
      </c>
      <c r="L37" s="299">
        <f>Brutos!AR29</f>
        <v>4.25</v>
      </c>
      <c r="M37" s="300">
        <f>Brutos!AS29</f>
        <v>4</v>
      </c>
      <c r="N37" s="300">
        <f>Brutos!AT29</f>
        <v>4.833333333333333</v>
      </c>
      <c r="O37" s="300">
        <f>Brutos!AU29</f>
        <v>4</v>
      </c>
      <c r="P37" s="301">
        <f>Brutos!AV29</f>
        <v>4</v>
      </c>
      <c r="Q37" s="302">
        <f>+Brutos!AC29</f>
        <v>3.5</v>
      </c>
      <c r="R37" s="303">
        <f>+Brutos!AD29</f>
        <v>5</v>
      </c>
      <c r="S37" s="304">
        <f>+Brutos!AE29</f>
        <v>4.5</v>
      </c>
      <c r="T37" s="302">
        <f>+Brutos!AF29</f>
        <v>3.5</v>
      </c>
      <c r="U37" s="303">
        <f>+Brutos!AG29</f>
        <v>4</v>
      </c>
      <c r="V37" s="304">
        <f>+Brutos!AH29</f>
        <v>5</v>
      </c>
      <c r="W37" s="302">
        <f>+Brutos!AI29</f>
        <v>5</v>
      </c>
      <c r="X37" s="302">
        <f>+Brutos!AJ29</f>
        <v>5</v>
      </c>
      <c r="Y37" s="302">
        <f>+Brutos!AK29</f>
        <v>5</v>
      </c>
      <c r="Z37" s="302">
        <f>+Brutos!AL29</f>
        <v>4</v>
      </c>
      <c r="AA37" s="303">
        <f>+Brutos!AM29</f>
        <v>5</v>
      </c>
      <c r="AB37" s="304">
        <f>+Brutos!AN29</f>
        <v>4</v>
      </c>
      <c r="AC37" s="303">
        <f>+Brutos!AO29</f>
        <v>4</v>
      </c>
      <c r="AD37" s="304">
        <f>+Brutos!AP29</f>
        <v>3</v>
      </c>
      <c r="AE37" s="303">
        <f>+Brutos!AQ29</f>
        <v>5</v>
      </c>
    </row>
    <row r="38" spans="1:31" s="24" customFormat="1" ht="30" customHeight="1" x14ac:dyDescent="0.25">
      <c r="A38" s="293">
        <v>25</v>
      </c>
      <c r="B38" s="294" t="s">
        <v>88</v>
      </c>
      <c r="C38" s="295" t="s">
        <v>162</v>
      </c>
      <c r="D38" s="296">
        <v>0.42857142857142855</v>
      </c>
      <c r="E38" s="389">
        <v>0.25</v>
      </c>
      <c r="F38" s="385">
        <v>3</v>
      </c>
      <c r="G38" s="297">
        <f>+Brutos!AX30</f>
        <v>1</v>
      </c>
      <c r="H38" s="298">
        <f t="shared" si="0"/>
        <v>0.33333333333333331</v>
      </c>
      <c r="I38" s="370">
        <v>4.0388888888888888</v>
      </c>
      <c r="J38" s="371">
        <v>4.55</v>
      </c>
      <c r="K38" s="327">
        <f>Brutos!AW30</f>
        <v>3.2666666666666671</v>
      </c>
      <c r="L38" s="299">
        <f>Brutos!AR30</f>
        <v>2</v>
      </c>
      <c r="M38" s="300">
        <f>Brutos!AS30</f>
        <v>3.3333333333333335</v>
      </c>
      <c r="N38" s="300">
        <f>Brutos!AT30</f>
        <v>4</v>
      </c>
      <c r="O38" s="300">
        <f>Brutos!AU30</f>
        <v>3</v>
      </c>
      <c r="P38" s="301">
        <f>Brutos!AV30</f>
        <v>4</v>
      </c>
      <c r="Q38" s="302">
        <f>+Brutos!AC30</f>
        <v>3</v>
      </c>
      <c r="R38" s="303">
        <f>+Brutos!AD30</f>
        <v>1</v>
      </c>
      <c r="S38" s="304">
        <f>+Brutos!AE30</f>
        <v>3</v>
      </c>
      <c r="T38" s="302">
        <f>+Brutos!AF30</f>
        <v>4</v>
      </c>
      <c r="U38" s="303">
        <f>+Brutos!AG30</f>
        <v>3</v>
      </c>
      <c r="V38" s="304">
        <f>+Brutos!AH30</f>
        <v>4</v>
      </c>
      <c r="W38" s="302">
        <f>+Brutos!AI30</f>
        <v>4</v>
      </c>
      <c r="X38" s="302">
        <f>+Brutos!AJ30</f>
        <v>4</v>
      </c>
      <c r="Y38" s="302">
        <f>+Brutos!AK30</f>
        <v>4</v>
      </c>
      <c r="Z38" s="302">
        <f>+Brutos!AL30</f>
        <v>4</v>
      </c>
      <c r="AA38" s="303">
        <f>+Brutos!AM30</f>
        <v>4</v>
      </c>
      <c r="AB38" s="304">
        <f>+Brutos!AN30</f>
        <v>3</v>
      </c>
      <c r="AC38" s="303"/>
      <c r="AD38" s="304">
        <f>+Brutos!AP30</f>
        <v>5</v>
      </c>
      <c r="AE38" s="303">
        <f>+Brutos!AQ30</f>
        <v>3</v>
      </c>
    </row>
    <row r="39" spans="1:31" s="24" customFormat="1" ht="30" customHeight="1" x14ac:dyDescent="0.25">
      <c r="A39" s="293">
        <v>26</v>
      </c>
      <c r="B39" s="294" t="s">
        <v>65</v>
      </c>
      <c r="C39" s="295" t="s">
        <v>163</v>
      </c>
      <c r="D39" s="296">
        <v>0.58333333333333337</v>
      </c>
      <c r="E39" s="389">
        <v>0.47826086956521741</v>
      </c>
      <c r="F39" s="385">
        <v>21</v>
      </c>
      <c r="G39" s="297">
        <f>+Brutos!AX31</f>
        <v>7</v>
      </c>
      <c r="H39" s="298">
        <f t="shared" si="0"/>
        <v>0.33333333333333331</v>
      </c>
      <c r="I39" s="370">
        <v>3.9953962703962702</v>
      </c>
      <c r="J39" s="371">
        <v>3.6086616161616165</v>
      </c>
      <c r="K39" s="327">
        <f>Brutos!AW31</f>
        <v>3.8244444444444445</v>
      </c>
      <c r="L39" s="299">
        <f>Brutos!AR31</f>
        <v>3.416666666666667</v>
      </c>
      <c r="M39" s="300">
        <f>Brutos!AS31</f>
        <v>3.8666666666666667</v>
      </c>
      <c r="N39" s="300">
        <f>Brutos!AT31</f>
        <v>4.2222222222222223</v>
      </c>
      <c r="O39" s="300">
        <f>Brutos!AU31</f>
        <v>3.5999999999999996</v>
      </c>
      <c r="P39" s="301">
        <f>Brutos!AV31</f>
        <v>4.0166666666666666</v>
      </c>
      <c r="Q39" s="302">
        <f>+Brutos!AC31</f>
        <v>3.8333333333333335</v>
      </c>
      <c r="R39" s="303">
        <f>+Brutos!AD31</f>
        <v>3</v>
      </c>
      <c r="S39" s="304">
        <f>+Brutos!AE31</f>
        <v>4</v>
      </c>
      <c r="T39" s="302">
        <f>+Brutos!AF31</f>
        <v>4</v>
      </c>
      <c r="U39" s="303">
        <f>+Brutos!AG31</f>
        <v>3.6</v>
      </c>
      <c r="V39" s="304">
        <f>+Brutos!AH31</f>
        <v>4.166666666666667</v>
      </c>
      <c r="W39" s="302">
        <f>+Brutos!AI31</f>
        <v>4.5</v>
      </c>
      <c r="X39" s="302">
        <f>+Brutos!AJ31</f>
        <v>4.5</v>
      </c>
      <c r="Y39" s="302">
        <f>+Brutos!AK31</f>
        <v>4.166666666666667</v>
      </c>
      <c r="Z39" s="302">
        <f>+Brutos!AL31</f>
        <v>4</v>
      </c>
      <c r="AA39" s="303">
        <f>+Brutos!AM31</f>
        <v>4</v>
      </c>
      <c r="AB39" s="304">
        <f>+Brutos!AN31</f>
        <v>3.4</v>
      </c>
      <c r="AC39" s="303">
        <f>+Brutos!AO31</f>
        <v>3.8</v>
      </c>
      <c r="AD39" s="304">
        <f>+Brutos!AP31</f>
        <v>4.2</v>
      </c>
      <c r="AE39" s="303">
        <f>+Brutos!AQ31</f>
        <v>3.8333333333333335</v>
      </c>
    </row>
    <row r="40" spans="1:31" s="24" customFormat="1" ht="30" customHeight="1" x14ac:dyDescent="0.25">
      <c r="A40" s="293">
        <v>27</v>
      </c>
      <c r="B40" s="379" t="s">
        <v>93</v>
      </c>
      <c r="C40" s="380" t="s">
        <v>164</v>
      </c>
      <c r="D40" s="296">
        <v>0.4</v>
      </c>
      <c r="E40" s="389">
        <v>0.75</v>
      </c>
      <c r="F40" s="385">
        <v>2</v>
      </c>
      <c r="G40" s="297">
        <f>+Brutos!AX32</f>
        <v>0</v>
      </c>
      <c r="H40" s="298">
        <f t="shared" si="0"/>
        <v>0</v>
      </c>
      <c r="I40" s="370">
        <v>4.7</v>
      </c>
      <c r="J40" s="371">
        <v>3.7333333333333329</v>
      </c>
      <c r="K40" s="327"/>
      <c r="L40" s="299"/>
      <c r="M40" s="300"/>
      <c r="N40" s="300"/>
      <c r="O40" s="300"/>
      <c r="P40" s="301"/>
      <c r="Q40" s="302"/>
      <c r="R40" s="303"/>
      <c r="S40" s="304"/>
      <c r="T40" s="302"/>
      <c r="U40" s="303"/>
      <c r="V40" s="304"/>
      <c r="W40" s="302"/>
      <c r="X40" s="302"/>
      <c r="Y40" s="302"/>
      <c r="Z40" s="302"/>
      <c r="AA40" s="303"/>
      <c r="AB40" s="304"/>
      <c r="AC40" s="303"/>
      <c r="AD40" s="304"/>
      <c r="AE40" s="303"/>
    </row>
    <row r="41" spans="1:31" s="24" customFormat="1" ht="30" customHeight="1" x14ac:dyDescent="0.25">
      <c r="A41" s="293">
        <v>28</v>
      </c>
      <c r="B41" s="294" t="s">
        <v>81</v>
      </c>
      <c r="C41" s="295" t="s">
        <v>165</v>
      </c>
      <c r="D41" s="296">
        <v>0.54545454545454541</v>
      </c>
      <c r="E41" s="389">
        <v>0.27272727272727271</v>
      </c>
      <c r="F41" s="385">
        <v>12</v>
      </c>
      <c r="G41" s="297">
        <f>+Brutos!AX33</f>
        <v>5</v>
      </c>
      <c r="H41" s="298">
        <f t="shared" si="0"/>
        <v>0.41666666666666669</v>
      </c>
      <c r="I41" s="370">
        <v>3.6377777777777771</v>
      </c>
      <c r="J41" s="371">
        <v>3.4</v>
      </c>
      <c r="K41" s="327">
        <f>Brutos!AW33</f>
        <v>4.4450000000000003</v>
      </c>
      <c r="L41" s="299">
        <f>Brutos!AR33</f>
        <v>3.7</v>
      </c>
      <c r="M41" s="300">
        <f>Brutos!AS33</f>
        <v>4.3666666666666671</v>
      </c>
      <c r="N41" s="300">
        <f>Brutos!AT33</f>
        <v>4.8583333333333334</v>
      </c>
      <c r="O41" s="300">
        <f>Brutos!AU33</f>
        <v>4.5</v>
      </c>
      <c r="P41" s="301">
        <f>Brutos!AV33</f>
        <v>4.8</v>
      </c>
      <c r="Q41" s="302">
        <f>+Brutos!AC33</f>
        <v>4.4000000000000004</v>
      </c>
      <c r="R41" s="303">
        <f>+Brutos!AD33</f>
        <v>3</v>
      </c>
      <c r="S41" s="304">
        <f>+Brutos!AE33</f>
        <v>4.4000000000000004</v>
      </c>
      <c r="T41" s="302">
        <f>+Brutos!AF33</f>
        <v>4.2</v>
      </c>
      <c r="U41" s="303">
        <f>+Brutos!AG33</f>
        <v>4.5</v>
      </c>
      <c r="V41" s="304">
        <f>+Brutos!AH33</f>
        <v>5</v>
      </c>
      <c r="W41" s="302">
        <f>+Brutos!AI33</f>
        <v>5</v>
      </c>
      <c r="X41" s="302">
        <f>+Brutos!AJ33</f>
        <v>5</v>
      </c>
      <c r="Y41" s="302">
        <f>+Brutos!AK33</f>
        <v>4.75</v>
      </c>
      <c r="Z41" s="302">
        <f>+Brutos!AL33</f>
        <v>4.8</v>
      </c>
      <c r="AA41" s="303">
        <f>+Brutos!AM33</f>
        <v>4.5999999999999996</v>
      </c>
      <c r="AB41" s="304">
        <f>+Brutos!AN33</f>
        <v>4.25</v>
      </c>
      <c r="AC41" s="303">
        <f>+Brutos!AO33</f>
        <v>4.75</v>
      </c>
      <c r="AD41" s="304">
        <f>+Brutos!AP33</f>
        <v>5</v>
      </c>
      <c r="AE41" s="303">
        <f>+Brutos!AQ33</f>
        <v>4.5999999999999996</v>
      </c>
    </row>
    <row r="42" spans="1:31" s="24" customFormat="1" ht="30" customHeight="1" x14ac:dyDescent="0.25">
      <c r="A42" s="293">
        <v>29</v>
      </c>
      <c r="B42" s="294" t="s">
        <v>90</v>
      </c>
      <c r="C42" s="295" t="s">
        <v>166</v>
      </c>
      <c r="D42" s="296">
        <v>0.23529411764705882</v>
      </c>
      <c r="E42" s="389">
        <v>0.47368421052631576</v>
      </c>
      <c r="F42" s="385">
        <v>9</v>
      </c>
      <c r="G42" s="297">
        <f>+Brutos!AX34</f>
        <v>8</v>
      </c>
      <c r="H42" s="298">
        <f t="shared" si="0"/>
        <v>0.88888888888888884</v>
      </c>
      <c r="I42" s="370">
        <v>2.8361111111111112</v>
      </c>
      <c r="J42" s="371">
        <v>3.2694444444444444</v>
      </c>
      <c r="K42" s="327">
        <f>Brutos!AW34</f>
        <v>3.8726190476190476</v>
      </c>
      <c r="L42" s="299">
        <f>Brutos!AR34</f>
        <v>3.0714285714285712</v>
      </c>
      <c r="M42" s="300">
        <f>Brutos!AS34</f>
        <v>3.625</v>
      </c>
      <c r="N42" s="300">
        <f>Brutos!AT34</f>
        <v>4.229166666666667</v>
      </c>
      <c r="O42" s="300">
        <f>Brutos!AU34</f>
        <v>4.0625</v>
      </c>
      <c r="P42" s="301">
        <f>Brutos!AV34</f>
        <v>4.375</v>
      </c>
      <c r="Q42" s="302">
        <f>+Brutos!AC34</f>
        <v>3.4285714285714284</v>
      </c>
      <c r="R42" s="303">
        <f>+Brutos!AD34</f>
        <v>2.7142857142857144</v>
      </c>
      <c r="S42" s="304">
        <f>+Brutos!AE34</f>
        <v>3.875</v>
      </c>
      <c r="T42" s="302">
        <f>+Brutos!AF34</f>
        <v>3.25</v>
      </c>
      <c r="U42" s="303">
        <f>+Brutos!AG34</f>
        <v>3.75</v>
      </c>
      <c r="V42" s="304">
        <f>+Brutos!AH34</f>
        <v>4.5</v>
      </c>
      <c r="W42" s="302">
        <f>+Brutos!AI34</f>
        <v>4.375</v>
      </c>
      <c r="X42" s="302">
        <f>+Brutos!AJ34</f>
        <v>4.5</v>
      </c>
      <c r="Y42" s="302">
        <f>+Brutos!AK34</f>
        <v>4</v>
      </c>
      <c r="Z42" s="302">
        <f>+Brutos!AL34</f>
        <v>4</v>
      </c>
      <c r="AA42" s="303">
        <f>+Brutos!AM34</f>
        <v>4</v>
      </c>
      <c r="AB42" s="304">
        <f>+Brutos!AN34</f>
        <v>3.75</v>
      </c>
      <c r="AC42" s="303">
        <f>+Brutos!AO34</f>
        <v>4.375</v>
      </c>
      <c r="AD42" s="304">
        <f>+Brutos!AP34</f>
        <v>4.5</v>
      </c>
      <c r="AE42" s="303">
        <f>+Brutos!AQ34</f>
        <v>4.25</v>
      </c>
    </row>
    <row r="43" spans="1:31" s="24" customFormat="1" ht="30" customHeight="1" x14ac:dyDescent="0.25">
      <c r="A43" s="293">
        <v>30</v>
      </c>
      <c r="B43" s="294" t="s">
        <v>95</v>
      </c>
      <c r="C43" s="295" t="s">
        <v>167</v>
      </c>
      <c r="D43" s="296">
        <v>0.25</v>
      </c>
      <c r="E43" s="389">
        <v>0.75</v>
      </c>
      <c r="F43" s="385">
        <v>5</v>
      </c>
      <c r="G43" s="297">
        <f>+Brutos!AX35</f>
        <v>2</v>
      </c>
      <c r="H43" s="298">
        <f t="shared" si="0"/>
        <v>0.4</v>
      </c>
      <c r="I43" s="370">
        <v>4.8666666666666663</v>
      </c>
      <c r="J43" s="371">
        <v>3.6222222222222222</v>
      </c>
      <c r="K43" s="327">
        <f>Brutos!AW35</f>
        <v>4.3666666666666663</v>
      </c>
      <c r="L43" s="299">
        <f>Brutos!AR35</f>
        <v>4.5</v>
      </c>
      <c r="M43" s="300">
        <f>Brutos!AS35</f>
        <v>3.6666666666666665</v>
      </c>
      <c r="N43" s="300">
        <f>Brutos!AT35</f>
        <v>4.416666666666667</v>
      </c>
      <c r="O43" s="300">
        <f>Brutos!AU35</f>
        <v>4.5</v>
      </c>
      <c r="P43" s="301">
        <f>Brutos!AV35</f>
        <v>4.75</v>
      </c>
      <c r="Q43" s="302">
        <f>+Brutos!AC35</f>
        <v>4</v>
      </c>
      <c r="R43" s="303">
        <f>+Brutos!AD35</f>
        <v>5</v>
      </c>
      <c r="S43" s="304">
        <f>+Brutos!AE35</f>
        <v>4</v>
      </c>
      <c r="T43" s="302">
        <f>+Brutos!AF35</f>
        <v>3</v>
      </c>
      <c r="U43" s="303">
        <f>+Brutos!AG35</f>
        <v>4</v>
      </c>
      <c r="V43" s="304">
        <f>+Brutos!AH35</f>
        <v>5</v>
      </c>
      <c r="W43" s="302">
        <f>+Brutos!AI35</f>
        <v>5</v>
      </c>
      <c r="X43" s="302">
        <f>+Brutos!AJ35</f>
        <v>5</v>
      </c>
      <c r="Y43" s="302">
        <f>+Brutos!AK35</f>
        <v>4.5</v>
      </c>
      <c r="Z43" s="302">
        <f>+Brutos!AL35</f>
        <v>3.5</v>
      </c>
      <c r="AA43" s="303">
        <f>+Brutos!AM35</f>
        <v>3.5</v>
      </c>
      <c r="AB43" s="304">
        <f>+Brutos!AN35</f>
        <v>4.5</v>
      </c>
      <c r="AC43" s="303">
        <f>+Brutos!AO35</f>
        <v>4.5</v>
      </c>
      <c r="AD43" s="304">
        <f>+Brutos!AP35</f>
        <v>5</v>
      </c>
      <c r="AE43" s="303">
        <f>+Brutos!AQ35</f>
        <v>4.5</v>
      </c>
    </row>
    <row r="44" spans="1:31" s="24" customFormat="1" ht="30" customHeight="1" x14ac:dyDescent="0.25">
      <c r="A44" s="293">
        <v>32</v>
      </c>
      <c r="B44" s="294" t="s">
        <v>225</v>
      </c>
      <c r="C44" s="294" t="s">
        <v>168</v>
      </c>
      <c r="D44" s="296"/>
      <c r="E44" s="389">
        <v>0.6</v>
      </c>
      <c r="F44" s="385">
        <v>9</v>
      </c>
      <c r="G44" s="297">
        <f>+Brutos!AX36</f>
        <v>6</v>
      </c>
      <c r="H44" s="298">
        <f t="shared" si="0"/>
        <v>0.66666666666666663</v>
      </c>
      <c r="I44" s="367"/>
      <c r="J44" s="371">
        <v>3.1211111111111114</v>
      </c>
      <c r="K44" s="327">
        <f>Brutos!AW36</f>
        <v>3.9505555555555558</v>
      </c>
      <c r="L44" s="299">
        <f>Brutos!AR36</f>
        <v>3.4</v>
      </c>
      <c r="M44" s="300">
        <f>Brutos!AS36</f>
        <v>3.7777777777777781</v>
      </c>
      <c r="N44" s="300">
        <f>Brutos!AT36</f>
        <v>4.45</v>
      </c>
      <c r="O44" s="300">
        <f>Brutos!AU36</f>
        <v>3.625</v>
      </c>
      <c r="P44" s="301">
        <f>Brutos!AV36</f>
        <v>4.5</v>
      </c>
      <c r="Q44" s="302">
        <f>+Brutos!AC36</f>
        <v>3.8</v>
      </c>
      <c r="R44" s="303">
        <f>+Brutos!AD36</f>
        <v>3</v>
      </c>
      <c r="S44" s="304">
        <f>+Brutos!AE36</f>
        <v>4</v>
      </c>
      <c r="T44" s="302">
        <f>+Brutos!AF36</f>
        <v>3.5</v>
      </c>
      <c r="U44" s="303">
        <f>+Brutos!AG36</f>
        <v>3.8333333333333335</v>
      </c>
      <c r="V44" s="304">
        <f>+Brutos!AH36</f>
        <v>4.5</v>
      </c>
      <c r="W44" s="302">
        <f>+Brutos!AI36</f>
        <v>4.666666666666667</v>
      </c>
      <c r="X44" s="302">
        <f>+Brutos!AJ36</f>
        <v>4.666666666666667</v>
      </c>
      <c r="Y44" s="302">
        <f>+Brutos!AK36</f>
        <v>4</v>
      </c>
      <c r="Z44" s="302">
        <f>+Brutos!AL36</f>
        <v>4.666666666666667</v>
      </c>
      <c r="AA44" s="303">
        <f>+Brutos!AM36</f>
        <v>4.2</v>
      </c>
      <c r="AB44" s="304">
        <f>+Brutos!AN36</f>
        <v>3.5</v>
      </c>
      <c r="AC44" s="303">
        <f>+Brutos!AO36</f>
        <v>3.75</v>
      </c>
      <c r="AD44" s="304">
        <f>+Brutos!AP36</f>
        <v>5</v>
      </c>
      <c r="AE44" s="303">
        <f>+Brutos!AQ36</f>
        <v>4</v>
      </c>
    </row>
    <row r="45" spans="1:31" s="24" customFormat="1" ht="30" customHeight="1" x14ac:dyDescent="0.25">
      <c r="A45" s="293">
        <v>33</v>
      </c>
      <c r="B45" s="294" t="s">
        <v>66</v>
      </c>
      <c r="C45" s="295" t="s">
        <v>169</v>
      </c>
      <c r="D45" s="296">
        <v>0.4</v>
      </c>
      <c r="E45" s="389">
        <v>0.15789473684210525</v>
      </c>
      <c r="F45" s="385">
        <v>5</v>
      </c>
      <c r="G45" s="297">
        <f>+Brutos!AX37</f>
        <v>2</v>
      </c>
      <c r="H45" s="298">
        <f t="shared" si="0"/>
        <v>0.4</v>
      </c>
      <c r="I45" s="370">
        <v>3.4920634920634916</v>
      </c>
      <c r="J45" s="371">
        <v>3.0555555555555558</v>
      </c>
      <c r="K45" s="327">
        <f>Brutos!AW37</f>
        <v>4.7666666666666666</v>
      </c>
      <c r="L45" s="299">
        <f>Brutos!AR37</f>
        <v>5</v>
      </c>
      <c r="M45" s="300">
        <f>Brutos!AS37</f>
        <v>4.5</v>
      </c>
      <c r="N45" s="300">
        <f>Brutos!AT37</f>
        <v>4.833333333333333</v>
      </c>
      <c r="O45" s="300">
        <f>Brutos!AU37</f>
        <v>4.5</v>
      </c>
      <c r="P45" s="301">
        <f>Brutos!AV37</f>
        <v>5</v>
      </c>
      <c r="Q45" s="302">
        <f>+Brutos!AC37</f>
        <v>5</v>
      </c>
      <c r="R45" s="303">
        <f>+Brutos!AD37</f>
        <v>5</v>
      </c>
      <c r="S45" s="304">
        <f>+Brutos!AE37</f>
        <v>4.5</v>
      </c>
      <c r="T45" s="302">
        <f>+Brutos!AF37</f>
        <v>4.5</v>
      </c>
      <c r="U45" s="303">
        <f>+Brutos!AG37</f>
        <v>4.5</v>
      </c>
      <c r="V45" s="304">
        <f>+Brutos!AH37</f>
        <v>5</v>
      </c>
      <c r="W45" s="302">
        <f>+Brutos!AI37</f>
        <v>5</v>
      </c>
      <c r="X45" s="302">
        <f>+Brutos!AJ37</f>
        <v>5</v>
      </c>
      <c r="Y45" s="302">
        <f>+Brutos!AK37</f>
        <v>4.5</v>
      </c>
      <c r="Z45" s="302">
        <f>+Brutos!AL37</f>
        <v>4.5</v>
      </c>
      <c r="AA45" s="303">
        <f>+Brutos!AM37</f>
        <v>5</v>
      </c>
      <c r="AB45" s="304">
        <f>+Brutos!AN37</f>
        <v>4.5</v>
      </c>
      <c r="AC45" s="303">
        <f>+Brutos!AO37</f>
        <v>4.5</v>
      </c>
      <c r="AD45" s="304">
        <f>+Brutos!AP37</f>
        <v>5</v>
      </c>
      <c r="AE45" s="303">
        <f>+Brutos!AQ37</f>
        <v>5</v>
      </c>
    </row>
    <row r="46" spans="1:31" s="24" customFormat="1" ht="30" customHeight="1" x14ac:dyDescent="0.25">
      <c r="A46" s="293">
        <v>34</v>
      </c>
      <c r="B46" s="294" t="s">
        <v>71</v>
      </c>
      <c r="C46" s="295" t="s">
        <v>170</v>
      </c>
      <c r="D46" s="296">
        <v>0.8</v>
      </c>
      <c r="E46" s="389">
        <v>0.66666666666666663</v>
      </c>
      <c r="F46" s="385">
        <v>2</v>
      </c>
      <c r="G46" s="297">
        <f>+Brutos!AX38</f>
        <v>1</v>
      </c>
      <c r="H46" s="298">
        <f t="shared" si="0"/>
        <v>0.5</v>
      </c>
      <c r="I46" s="370">
        <v>4.0277777777777768</v>
      </c>
      <c r="J46" s="371">
        <v>2.9833333333333334</v>
      </c>
      <c r="K46" s="327">
        <f>Brutos!AW38</f>
        <v>4.625</v>
      </c>
      <c r="L46" s="299">
        <f>Brutos!AR38</f>
        <v>4.5</v>
      </c>
      <c r="M46" s="300"/>
      <c r="N46" s="300">
        <f>Brutos!AT38</f>
        <v>5</v>
      </c>
      <c r="O46" s="300">
        <f>Brutos!AU38</f>
        <v>4</v>
      </c>
      <c r="P46" s="301">
        <f>Brutos!AV38</f>
        <v>5</v>
      </c>
      <c r="Q46" s="302">
        <f>+Brutos!AC38</f>
        <v>4</v>
      </c>
      <c r="R46" s="303">
        <f>+Brutos!AD38</f>
        <v>5</v>
      </c>
      <c r="S46" s="304">
        <f>+Brutos!AE38</f>
        <v>5</v>
      </c>
      <c r="T46" s="302"/>
      <c r="U46" s="303">
        <f>+Brutos!AG38</f>
        <v>4</v>
      </c>
      <c r="V46" s="304">
        <f>+Brutos!AH38</f>
        <v>5</v>
      </c>
      <c r="W46" s="302">
        <f>+Brutos!AI38</f>
        <v>5</v>
      </c>
      <c r="X46" s="302">
        <f>+Brutos!AJ38</f>
        <v>5</v>
      </c>
      <c r="Y46" s="302">
        <f>+Brutos!AK38</f>
        <v>5</v>
      </c>
      <c r="Z46" s="302">
        <f>+Brutos!AL38</f>
        <v>5</v>
      </c>
      <c r="AA46" s="303"/>
      <c r="AB46" s="304"/>
      <c r="AC46" s="303">
        <f>+Brutos!AO38</f>
        <v>4</v>
      </c>
      <c r="AD46" s="304">
        <f>+Brutos!AP38</f>
        <v>5</v>
      </c>
      <c r="AE46" s="303">
        <f>+Brutos!AQ38</f>
        <v>5</v>
      </c>
    </row>
    <row r="47" spans="1:31" s="24" customFormat="1" ht="30" customHeight="1" x14ac:dyDescent="0.25">
      <c r="A47" s="293">
        <v>35</v>
      </c>
      <c r="B47" s="294" t="s">
        <v>226</v>
      </c>
      <c r="C47" s="294" t="s">
        <v>233</v>
      </c>
      <c r="D47" s="296"/>
      <c r="E47" s="389">
        <v>0.5</v>
      </c>
      <c r="F47" s="385">
        <v>4</v>
      </c>
      <c r="G47" s="297">
        <f>+Brutos!AX39</f>
        <v>1</v>
      </c>
      <c r="H47" s="298">
        <f>+G47/F47</f>
        <v>0.25</v>
      </c>
      <c r="I47" s="367"/>
      <c r="J47" s="371">
        <v>2.8666666666666667</v>
      </c>
      <c r="K47" s="327"/>
      <c r="L47" s="299"/>
      <c r="M47" s="300"/>
      <c r="N47" s="300"/>
      <c r="O47" s="300"/>
      <c r="P47" s="301"/>
      <c r="Q47" s="302"/>
      <c r="R47" s="303"/>
      <c r="S47" s="304"/>
      <c r="T47" s="302"/>
      <c r="U47" s="303"/>
      <c r="V47" s="304"/>
      <c r="W47" s="302"/>
      <c r="X47" s="302"/>
      <c r="Y47" s="302"/>
      <c r="Z47" s="302"/>
      <c r="AA47" s="303"/>
      <c r="AB47" s="304"/>
      <c r="AC47" s="303"/>
      <c r="AD47" s="304"/>
      <c r="AE47" s="303"/>
    </row>
    <row r="48" spans="1:31" s="24" customFormat="1" ht="30" customHeight="1" x14ac:dyDescent="0.25">
      <c r="A48" s="293">
        <v>36</v>
      </c>
      <c r="B48" s="294" t="s">
        <v>89</v>
      </c>
      <c r="C48" s="295" t="s">
        <v>171</v>
      </c>
      <c r="D48" s="296">
        <v>0.375</v>
      </c>
      <c r="E48" s="389">
        <v>0.5</v>
      </c>
      <c r="F48" s="385">
        <v>2</v>
      </c>
      <c r="G48" s="297">
        <f>+Brutos!AX40</f>
        <v>1</v>
      </c>
      <c r="H48" s="298">
        <f t="shared" si="0"/>
        <v>0.5</v>
      </c>
      <c r="I48" s="370">
        <v>3.7222222222222223</v>
      </c>
      <c r="J48" s="371">
        <v>3.4799999999999995</v>
      </c>
      <c r="K48" s="327">
        <f>Brutos!AW40</f>
        <v>4.3333333333333339</v>
      </c>
      <c r="L48" s="299">
        <f>Brutos!AR40</f>
        <v>4</v>
      </c>
      <c r="M48" s="300">
        <f>Brutos!AS40</f>
        <v>4</v>
      </c>
      <c r="N48" s="300">
        <f>Brutos!AT40</f>
        <v>4.166666666666667</v>
      </c>
      <c r="O48" s="300">
        <f>Brutos!AU40</f>
        <v>5</v>
      </c>
      <c r="P48" s="301">
        <f>Brutos!AV40</f>
        <v>4.5</v>
      </c>
      <c r="Q48" s="302">
        <f>+Brutos!AC40</f>
        <v>3</v>
      </c>
      <c r="R48" s="303">
        <f>+Brutos!AD40</f>
        <v>5</v>
      </c>
      <c r="S48" s="304">
        <f>+Brutos!AE40</f>
        <v>5</v>
      </c>
      <c r="T48" s="302">
        <f>+Brutos!AF40</f>
        <v>3</v>
      </c>
      <c r="U48" s="303">
        <f>+Brutos!AG40</f>
        <v>4</v>
      </c>
      <c r="V48" s="304">
        <f>+Brutos!AH40</f>
        <v>4</v>
      </c>
      <c r="W48" s="302">
        <f>+Brutos!AI40</f>
        <v>5</v>
      </c>
      <c r="X48" s="302">
        <f>+Brutos!AJ40</f>
        <v>5</v>
      </c>
      <c r="Y48" s="302">
        <f>+Brutos!AK40</f>
        <v>5</v>
      </c>
      <c r="Z48" s="302">
        <f>+Brutos!AL40</f>
        <v>3</v>
      </c>
      <c r="AA48" s="303">
        <f>+Brutos!AM40</f>
        <v>3</v>
      </c>
      <c r="AB48" s="304">
        <f>+Brutos!AN40</f>
        <v>5</v>
      </c>
      <c r="AC48" s="303">
        <f>+Brutos!AO40</f>
        <v>5</v>
      </c>
      <c r="AD48" s="304">
        <f>+Brutos!AP40</f>
        <v>5</v>
      </c>
      <c r="AE48" s="303">
        <f>+Brutos!AQ40</f>
        <v>4</v>
      </c>
    </row>
    <row r="49" spans="1:31" s="49" customFormat="1" ht="30" customHeight="1" x14ac:dyDescent="0.25">
      <c r="A49" s="293">
        <v>37</v>
      </c>
      <c r="B49" s="379" t="s">
        <v>224</v>
      </c>
      <c r="C49" s="380" t="s">
        <v>234</v>
      </c>
      <c r="D49" s="296"/>
      <c r="E49" s="389">
        <v>1</v>
      </c>
      <c r="F49" s="385">
        <v>1</v>
      </c>
      <c r="G49" s="405">
        <f>+Brutos!AX41</f>
        <v>0</v>
      </c>
      <c r="H49" s="406">
        <f t="shared" si="0"/>
        <v>0</v>
      </c>
      <c r="I49" s="367"/>
      <c r="J49" s="371">
        <v>3.7777777777777772</v>
      </c>
      <c r="K49" s="327"/>
      <c r="L49" s="299"/>
      <c r="M49" s="300"/>
      <c r="N49" s="300"/>
      <c r="O49" s="300"/>
      <c r="P49" s="301"/>
      <c r="Q49" s="302"/>
      <c r="R49" s="303"/>
      <c r="S49" s="304"/>
      <c r="T49" s="302"/>
      <c r="U49" s="303"/>
      <c r="V49" s="304"/>
      <c r="W49" s="302"/>
      <c r="X49" s="302"/>
      <c r="Y49" s="302"/>
      <c r="Z49" s="302"/>
      <c r="AA49" s="303"/>
      <c r="AB49" s="304"/>
      <c r="AC49" s="303"/>
      <c r="AD49" s="304"/>
      <c r="AE49" s="303"/>
    </row>
    <row r="50" spans="1:31" s="49" customFormat="1" ht="30" customHeight="1" x14ac:dyDescent="0.25">
      <c r="A50" s="293">
        <v>38</v>
      </c>
      <c r="B50" s="277" t="s">
        <v>79</v>
      </c>
      <c r="C50" s="295" t="s">
        <v>235</v>
      </c>
      <c r="D50" s="296">
        <v>0.66666666666666663</v>
      </c>
      <c r="E50" s="389">
        <v>0.5</v>
      </c>
      <c r="F50" s="385">
        <v>3</v>
      </c>
      <c r="G50" s="405">
        <f>+Brutos!AX42</f>
        <v>3</v>
      </c>
      <c r="H50" s="406">
        <f t="shared" ref="H50:H51" si="1">+G50/F50</f>
        <v>1</v>
      </c>
      <c r="I50" s="370">
        <v>4.1500000000000004</v>
      </c>
      <c r="J50" s="371">
        <v>3.3</v>
      </c>
      <c r="K50" s="327">
        <f>Brutos!AW42</f>
        <v>4.25</v>
      </c>
      <c r="L50" s="299">
        <f>Brutos!AR42</f>
        <v>4.25</v>
      </c>
      <c r="M50" s="300">
        <f>Brutos!AS42</f>
        <v>3.5</v>
      </c>
      <c r="N50" s="300">
        <f>Brutos!AT42</f>
        <v>4.75</v>
      </c>
      <c r="O50" s="300">
        <f>Brutos!AU42</f>
        <v>4.25</v>
      </c>
      <c r="P50" s="301">
        <f>Brutos!AV42</f>
        <v>4.5</v>
      </c>
      <c r="Q50" s="302">
        <f>+Brutos!AC42</f>
        <v>3.5</v>
      </c>
      <c r="R50" s="303">
        <f>+Brutos!AD42</f>
        <v>5</v>
      </c>
      <c r="S50" s="304">
        <f>+Brutos!AE42</f>
        <v>3.5</v>
      </c>
      <c r="T50" s="302">
        <f>+Brutos!AF42</f>
        <v>3.5</v>
      </c>
      <c r="U50" s="303">
        <f>+Brutos!AG42</f>
        <v>3.5</v>
      </c>
      <c r="V50" s="304">
        <f>+Brutos!AH42</f>
        <v>5</v>
      </c>
      <c r="W50" s="302">
        <f>+Brutos!AI42</f>
        <v>5</v>
      </c>
      <c r="X50" s="302">
        <f>+Brutos!AJ42</f>
        <v>5</v>
      </c>
      <c r="Y50" s="302">
        <f>+Brutos!AK42</f>
        <v>5</v>
      </c>
      <c r="Z50" s="302">
        <f>+Brutos!AL42</f>
        <v>4.5</v>
      </c>
      <c r="AA50" s="303">
        <f>+Brutos!AM42</f>
        <v>4</v>
      </c>
      <c r="AB50" s="304">
        <f>+Brutos!AN42</f>
        <v>4.5</v>
      </c>
      <c r="AC50" s="303">
        <f>+Brutos!AO42</f>
        <v>4</v>
      </c>
      <c r="AD50" s="304">
        <f>+Brutos!AP42</f>
        <v>5</v>
      </c>
      <c r="AE50" s="303">
        <f>+Brutos!AQ42</f>
        <v>4</v>
      </c>
    </row>
    <row r="51" spans="1:31" s="49" customFormat="1" ht="30" customHeight="1" thickBot="1" x14ac:dyDescent="0.3">
      <c r="A51" s="305">
        <v>39</v>
      </c>
      <c r="B51" s="305" t="s">
        <v>86</v>
      </c>
      <c r="C51" s="305" t="s">
        <v>236</v>
      </c>
      <c r="D51" s="306">
        <v>0.5</v>
      </c>
      <c r="E51" s="390">
        <v>0.66666666666666663</v>
      </c>
      <c r="F51" s="386">
        <v>15</v>
      </c>
      <c r="G51" s="307">
        <f>+Brutos!AX43</f>
        <v>5</v>
      </c>
      <c r="H51" s="308">
        <f t="shared" si="1"/>
        <v>0.33333333333333331</v>
      </c>
      <c r="I51" s="372">
        <v>3.2966666666666669</v>
      </c>
      <c r="J51" s="373">
        <v>3.0777777777777779</v>
      </c>
      <c r="K51" s="328">
        <f>Brutos!AW43</f>
        <v>4.3616666666666664</v>
      </c>
      <c r="L51" s="309">
        <f>Brutos!AR43</f>
        <v>4.2</v>
      </c>
      <c r="M51" s="310">
        <f>Brutos!AS43</f>
        <v>4.1333333333333329</v>
      </c>
      <c r="N51" s="310">
        <f>Brutos!AT43</f>
        <v>4.6499999999999995</v>
      </c>
      <c r="O51" s="310">
        <f>Brutos!AU43</f>
        <v>4.625</v>
      </c>
      <c r="P51" s="311">
        <f>Brutos!AV43</f>
        <v>4.2</v>
      </c>
      <c r="Q51" s="312">
        <f>+Brutos!AC43</f>
        <v>4.2</v>
      </c>
      <c r="R51" s="313">
        <f>+Brutos!AD43</f>
        <v>4.2</v>
      </c>
      <c r="S51" s="314">
        <f>+Brutos!AE43</f>
        <v>4.2</v>
      </c>
      <c r="T51" s="312">
        <f>+Brutos!AF43</f>
        <v>4</v>
      </c>
      <c r="U51" s="313">
        <f>+Brutos!AG43</f>
        <v>4.2</v>
      </c>
      <c r="V51" s="314">
        <f>+Brutos!AH43</f>
        <v>4.4000000000000004</v>
      </c>
      <c r="W51" s="312">
        <f>+Brutos!AI43</f>
        <v>4.8</v>
      </c>
      <c r="X51" s="312">
        <f>+Brutos!AJ43</f>
        <v>4.5999999999999996</v>
      </c>
      <c r="Y51" s="312">
        <f>+Brutos!AK43</f>
        <v>4.75</v>
      </c>
      <c r="Z51" s="312">
        <f>+Brutos!AL43</f>
        <v>4.5999999999999996</v>
      </c>
      <c r="AA51" s="313">
        <f>+Brutos!AM43</f>
        <v>4.75</v>
      </c>
      <c r="AB51" s="314">
        <f>+Brutos!AN43</f>
        <v>4.75</v>
      </c>
      <c r="AC51" s="313">
        <f>+Brutos!AO43</f>
        <v>4.5</v>
      </c>
      <c r="AD51" s="314">
        <f>+Brutos!AP43</f>
        <v>4</v>
      </c>
      <c r="AE51" s="313">
        <f>+Brutos!AQ43</f>
        <v>4.4000000000000004</v>
      </c>
    </row>
    <row r="52" spans="1:31" s="49" customFormat="1" ht="39.75" customHeight="1" thickBot="1" x14ac:dyDescent="0.3">
      <c r="A52" s="329"/>
      <c r="B52" s="391"/>
      <c r="C52" s="391" t="s">
        <v>398</v>
      </c>
      <c r="D52" s="392">
        <v>0.52764976958525345</v>
      </c>
      <c r="E52" s="393">
        <v>0.5060827250608273</v>
      </c>
      <c r="F52" s="394">
        <f>+SUM(F14:F51)</f>
        <v>361</v>
      </c>
      <c r="G52" s="395">
        <f>+SUM(G14:G51)</f>
        <v>182</v>
      </c>
      <c r="H52" s="396">
        <f>+G52/F52</f>
        <v>0.50415512465373957</v>
      </c>
      <c r="I52" s="397">
        <v>3.83</v>
      </c>
      <c r="J52" s="398">
        <v>3.3264994316462668</v>
      </c>
      <c r="K52" s="407">
        <f>Brutos!L215</f>
        <v>4.0356849876948315</v>
      </c>
      <c r="L52" s="399">
        <f>+Brutos!L214</f>
        <v>3.5393939393939395</v>
      </c>
      <c r="M52" s="400">
        <f>+Brutos!N214</f>
        <v>3.7015810276679844</v>
      </c>
      <c r="N52" s="400">
        <f>+Brutos!Q214</f>
        <v>4.3050153531218012</v>
      </c>
      <c r="O52" s="400">
        <f>+Brutos!W214</f>
        <v>4</v>
      </c>
      <c r="P52" s="401">
        <f>+Brutos!Y214</f>
        <v>4.2848297213622288</v>
      </c>
      <c r="Q52" s="402">
        <f>+Brutos!L212</f>
        <v>3.804733727810651</v>
      </c>
      <c r="R52" s="403">
        <f>+Brutos!M212</f>
        <v>3.2608695652173911</v>
      </c>
      <c r="S52" s="408">
        <f>+Brutos!N212</f>
        <v>3.7906976744186047</v>
      </c>
      <c r="T52" s="409">
        <f>+Brutos!O212</f>
        <v>3.4909090909090907</v>
      </c>
      <c r="U52" s="410">
        <f>+Brutos!P212</f>
        <v>3.8165680473372783</v>
      </c>
      <c r="V52" s="403">
        <f>+Brutos!Q212</f>
        <v>4.3233532934131738</v>
      </c>
      <c r="W52" s="403">
        <f>+Brutos!R212</f>
        <v>4.5783132530120483</v>
      </c>
      <c r="X52" s="403">
        <f>+Brutos!S212</f>
        <v>4.6107784431137722</v>
      </c>
      <c r="Y52" s="403">
        <f>+Brutos!T212</f>
        <v>4.1677419354838712</v>
      </c>
      <c r="Z52" s="403">
        <f>+Brutos!U212</f>
        <v>4.1077844311377243</v>
      </c>
      <c r="AA52" s="403">
        <f>+Brutos!V212</f>
        <v>4.0129032258064514</v>
      </c>
      <c r="AB52" s="408">
        <f>+Brutos!W212</f>
        <v>3.9294871794871793</v>
      </c>
      <c r="AC52" s="410">
        <f>+Brutos!X212</f>
        <v>4.0753424657534243</v>
      </c>
      <c r="AD52" s="403">
        <f>+Brutos!Y212</f>
        <v>4.5816993464052285</v>
      </c>
      <c r="AE52" s="404">
        <f>+Brutos!Z212</f>
        <v>4.0176470588235293</v>
      </c>
    </row>
    <row r="53" spans="1:31" s="49" customFormat="1" ht="30" customHeight="1" x14ac:dyDescent="0.25">
      <c r="A53" s="193"/>
      <c r="B53" s="277"/>
      <c r="C53" s="330"/>
      <c r="D53" s="330"/>
      <c r="E53" s="330"/>
      <c r="F53" s="331"/>
      <c r="G53" s="331"/>
      <c r="H53" s="332"/>
      <c r="I53" s="315"/>
      <c r="J53" s="316"/>
      <c r="K53" s="316"/>
      <c r="L53" s="316"/>
      <c r="M53" s="316"/>
      <c r="N53" s="316"/>
      <c r="O53" s="316"/>
      <c r="P53" s="316"/>
      <c r="Q53" s="317"/>
      <c r="R53" s="317"/>
      <c r="S53" s="317"/>
      <c r="T53" s="317"/>
      <c r="U53" s="317"/>
      <c r="V53" s="317"/>
      <c r="W53" s="317"/>
      <c r="X53" s="317"/>
      <c r="Y53" s="317"/>
      <c r="Z53" s="317"/>
      <c r="AA53" s="317"/>
      <c r="AB53" s="317"/>
      <c r="AC53" s="317"/>
      <c r="AD53" s="317"/>
      <c r="AE53" s="317"/>
    </row>
    <row r="54" spans="1:31" s="49" customFormat="1" ht="30" customHeight="1" x14ac:dyDescent="0.25">
      <c r="A54" s="47"/>
      <c r="C54" s="151"/>
      <c r="D54" s="176" t="s">
        <v>399</v>
      </c>
      <c r="E54" s="151"/>
      <c r="F54" s="149"/>
      <c r="G54" s="149"/>
      <c r="H54" s="152"/>
      <c r="I54" s="152"/>
      <c r="J54" s="142"/>
      <c r="K54" s="142"/>
      <c r="L54" s="153"/>
      <c r="M54" s="153"/>
      <c r="N54" s="153"/>
      <c r="O54" s="153"/>
      <c r="P54" s="153"/>
      <c r="Q54" s="150"/>
      <c r="R54" s="150"/>
      <c r="S54" s="150"/>
      <c r="T54" s="150"/>
      <c r="U54" s="150"/>
      <c r="V54" s="150"/>
      <c r="W54" s="150"/>
      <c r="X54" s="150"/>
      <c r="Y54" s="150"/>
      <c r="Z54" s="150"/>
      <c r="AA54" s="150"/>
      <c r="AB54" s="150"/>
      <c r="AC54" s="150"/>
      <c r="AD54" s="150"/>
      <c r="AE54" s="150"/>
    </row>
    <row r="55" spans="1:31" x14ac:dyDescent="0.25">
      <c r="D55" s="176"/>
    </row>
    <row r="56" spans="1:31" x14ac:dyDescent="0.25">
      <c r="D56" s="176" t="s">
        <v>400</v>
      </c>
    </row>
  </sheetData>
  <autoFilter ref="A13:Z49"/>
  <sortState ref="L8:O9684">
    <sortCondition ref="M8:M9684"/>
  </sortState>
  <mergeCells count="1">
    <mergeCell ref="I12:K12"/>
  </mergeCells>
  <conditionalFormatting sqref="J54:K54 L53 J14:K52">
    <cfRule type="colorScale" priority="15">
      <colorScale>
        <cfvo type="min"/>
        <cfvo type="percentile" val="50"/>
        <cfvo type="max"/>
        <color rgb="FFF8696B"/>
        <color rgb="FFFFEB84"/>
        <color rgb="FF63BE7B"/>
      </colorScale>
    </cfRule>
  </conditionalFormatting>
  <conditionalFormatting sqref="L54:AE54 M53:AE53 L14:AE52">
    <cfRule type="colorScale" priority="13">
      <colorScale>
        <cfvo type="min"/>
        <cfvo type="percentile" val="50"/>
        <cfvo type="max"/>
        <color rgb="FFF8696B"/>
        <color rgb="FFFFEB84"/>
        <color rgb="FF63BE7B"/>
      </colorScale>
    </cfRule>
  </conditionalFormatting>
  <conditionalFormatting sqref="L53:AE53">
    <cfRule type="colorScale" priority="12">
      <colorScale>
        <cfvo type="min"/>
        <cfvo type="percentile" val="50"/>
        <cfvo type="max"/>
        <color rgb="FF5A8AC6"/>
        <color rgb="FFFCFCFF"/>
        <color rgb="FFF8696B"/>
      </colorScale>
    </cfRule>
  </conditionalFormatting>
  <conditionalFormatting sqref="J53:K53">
    <cfRule type="colorScale" priority="11">
      <colorScale>
        <cfvo type="min"/>
        <cfvo type="percentile" val="50"/>
        <cfvo type="max"/>
        <color rgb="FFF8696B"/>
        <color rgb="FFFFEB84"/>
        <color rgb="FF63BE7B"/>
      </colorScale>
    </cfRule>
  </conditionalFormatting>
  <conditionalFormatting sqref="J53:K53">
    <cfRule type="colorScale" priority="10">
      <colorScale>
        <cfvo type="min"/>
        <cfvo type="percentile" val="50"/>
        <cfvo type="max"/>
        <color rgb="FF5A8AC6"/>
        <color rgb="FFFCFCFF"/>
        <color rgb="FFF8696B"/>
      </colorScale>
    </cfRule>
  </conditionalFormatting>
  <conditionalFormatting sqref="J53:AE53">
    <cfRule type="colorScale" priority="9">
      <colorScale>
        <cfvo type="min"/>
        <cfvo type="percentile" val="50"/>
        <cfvo type="max"/>
        <color rgb="FF63BE7B"/>
        <color rgb="FFFFEB84"/>
        <color rgb="FFF8696B"/>
      </colorScale>
    </cfRule>
  </conditionalFormatting>
  <conditionalFormatting sqref="I50:I51 I14:I43 I45:I46 I48">
    <cfRule type="colorScale" priority="21">
      <colorScale>
        <cfvo type="min"/>
        <cfvo type="percentile" val="50"/>
        <cfvo type="max"/>
        <color rgb="FFF8696B"/>
        <color rgb="FFFFEB84"/>
        <color rgb="FF63BE7B"/>
      </colorScale>
    </cfRule>
  </conditionalFormatting>
  <conditionalFormatting sqref="I52:I54 H14:H54">
    <cfRule type="colorScale" priority="24">
      <colorScale>
        <cfvo type="min"/>
        <cfvo type="percentile" val="50"/>
        <cfvo type="max"/>
        <color rgb="FFF8696B"/>
        <color rgb="FFFFEB84"/>
        <color rgb="FF63BE7B"/>
      </colorScale>
    </cfRule>
  </conditionalFormatting>
  <conditionalFormatting sqref="J14:K52">
    <cfRule type="colorScale" priority="36">
      <colorScale>
        <cfvo type="min"/>
        <cfvo type="percentile" val="50"/>
        <cfvo type="max"/>
        <color rgb="FFF8696B"/>
        <color rgb="FFFFEB84"/>
        <color rgb="FF63BE7B"/>
      </colorScale>
    </cfRule>
  </conditionalFormatting>
  <conditionalFormatting sqref="H14:H52">
    <cfRule type="colorScale" priority="2">
      <colorScale>
        <cfvo type="min"/>
        <cfvo type="percentile" val="50"/>
        <cfvo type="max"/>
        <color rgb="FFF8696B"/>
        <color rgb="FFFFEB84"/>
        <color rgb="FF63BE7B"/>
      </colorScale>
    </cfRule>
  </conditionalFormatting>
  <conditionalFormatting sqref="D14:E52">
    <cfRule type="colorScale" priority="45">
      <colorScale>
        <cfvo type="min"/>
        <cfvo type="percentile" val="50"/>
        <cfvo type="max"/>
        <color rgb="FFF8696B"/>
        <color rgb="FFFFEB84"/>
        <color rgb="FF63BE7B"/>
      </colorScale>
    </cfRule>
  </conditionalFormatting>
  <conditionalFormatting sqref="I14:K52">
    <cfRule type="colorScale" priority="1">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27"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CT7976"/>
  <sheetViews>
    <sheetView zoomScale="70" zoomScaleNormal="70" workbookViewId="0">
      <pane xSplit="1" ySplit="5" topLeftCell="S28" activePane="bottomRight" state="frozen"/>
      <selection activeCell="T22" sqref="T22"/>
      <selection pane="topRight" activeCell="T22" sqref="T22"/>
      <selection pane="bottomLeft" activeCell="T22" sqref="T22"/>
      <selection pane="bottomRight" activeCell="AC43" sqref="AC43"/>
    </sheetView>
  </sheetViews>
  <sheetFormatPr baseColWidth="10" defaultRowHeight="15" x14ac:dyDescent="0.25"/>
  <cols>
    <col min="1" max="1" width="3.85546875" style="47" customWidth="1"/>
    <col min="2" max="2" width="24.28515625" style="46" customWidth="1"/>
    <col min="3" max="3" width="18.140625" style="47" customWidth="1"/>
    <col min="4" max="4" width="18.5703125" style="47" customWidth="1"/>
    <col min="5" max="5" width="10.28515625" style="47" bestFit="1" customWidth="1"/>
    <col min="6" max="6" width="53.7109375" style="47" customWidth="1"/>
    <col min="7" max="7" width="9.85546875" style="47" bestFit="1" customWidth="1"/>
    <col min="8" max="8" width="22.85546875" style="47" customWidth="1"/>
    <col min="9" max="9" width="15" style="47" bestFit="1" customWidth="1"/>
    <col min="10" max="10" width="84.42578125" style="47" customWidth="1"/>
    <col min="11" max="11" width="9.140625" style="140" customWidth="1"/>
    <col min="12" max="26" width="13.28515625" style="46" customWidth="1"/>
    <col min="27" max="27" width="11.42578125" style="47" customWidth="1"/>
    <col min="28" max="28" width="18.140625" style="47" customWidth="1"/>
    <col min="29" max="49" width="13.28515625" style="47" customWidth="1"/>
    <col min="50" max="50" width="14" style="47" bestFit="1" customWidth="1"/>
    <col min="51" max="51" width="5.5703125" style="47" customWidth="1"/>
    <col min="52" max="52" width="12.42578125" style="47" customWidth="1"/>
    <col min="53" max="67" width="10.7109375" style="47" customWidth="1"/>
    <col min="68" max="68" width="15" style="46" bestFit="1" customWidth="1"/>
    <col min="69" max="84" width="10.7109375" style="47" customWidth="1"/>
    <col min="85" max="85" width="15" style="46" bestFit="1" customWidth="1"/>
    <col min="86" max="86" width="10.7109375" style="47" customWidth="1"/>
    <col min="87" max="88" width="13.28515625" style="47" customWidth="1"/>
    <col min="89" max="98" width="10.7109375" style="47" customWidth="1"/>
    <col min="99" max="16384" width="11.42578125" style="47"/>
  </cols>
  <sheetData>
    <row r="1" spans="2:98" s="1" customFormat="1" ht="35.25" customHeight="1" x14ac:dyDescent="0.25">
      <c r="B1" s="31"/>
      <c r="C1"/>
      <c r="D1"/>
      <c r="E1"/>
      <c r="F1"/>
      <c r="K1" s="139"/>
      <c r="L1" s="233"/>
      <c r="M1" s="233"/>
      <c r="N1" s="233"/>
      <c r="O1" s="233"/>
      <c r="P1" s="233"/>
      <c r="Q1" s="233"/>
      <c r="R1" s="233"/>
      <c r="S1" s="233"/>
      <c r="T1" s="233"/>
      <c r="U1" s="233"/>
      <c r="V1" s="233"/>
      <c r="W1" s="233"/>
      <c r="X1" s="233"/>
      <c r="Y1" s="233"/>
      <c r="Z1" s="233"/>
      <c r="BA1" s="47"/>
      <c r="BB1" s="47"/>
      <c r="BC1" s="47"/>
      <c r="BD1" s="47"/>
      <c r="BE1" s="47"/>
      <c r="BF1" s="47"/>
      <c r="BG1" s="47"/>
      <c r="BH1" s="47"/>
      <c r="BI1" s="47"/>
      <c r="BJ1" s="47"/>
      <c r="BK1" s="47"/>
      <c r="BL1" s="47"/>
      <c r="BM1" s="47"/>
      <c r="BN1" s="47"/>
      <c r="BO1" s="47"/>
      <c r="BP1" s="46"/>
      <c r="BQ1" s="47"/>
      <c r="BR1" s="47"/>
      <c r="BS1" s="47"/>
      <c r="BT1" s="47"/>
      <c r="BU1" s="47"/>
      <c r="BV1" s="47"/>
      <c r="BW1" s="47"/>
      <c r="BX1" s="47"/>
      <c r="BY1" s="47"/>
      <c r="BZ1" s="47"/>
      <c r="CA1" s="47"/>
      <c r="CB1" s="47"/>
      <c r="CC1" s="47"/>
      <c r="CD1" s="47"/>
      <c r="CE1" s="47"/>
      <c r="CF1" s="47"/>
      <c r="CG1" s="46"/>
      <c r="CH1" s="47"/>
      <c r="CI1" s="47"/>
      <c r="CJ1" s="47"/>
      <c r="CK1" s="47"/>
      <c r="CL1" s="47"/>
      <c r="CM1" s="47"/>
      <c r="CN1" s="47"/>
      <c r="CO1" s="47"/>
      <c r="CP1" s="47"/>
      <c r="CQ1" s="47"/>
      <c r="CR1" s="47"/>
      <c r="CS1" s="47"/>
      <c r="CT1" s="47"/>
    </row>
    <row r="2" spans="2:98" s="1" customFormat="1" ht="29.25" thickBot="1" x14ac:dyDescent="0.3">
      <c r="B2" s="160" t="s">
        <v>205</v>
      </c>
      <c r="C2" s="43"/>
      <c r="D2" s="43"/>
      <c r="E2" s="43"/>
      <c r="F2" s="43"/>
      <c r="K2" s="139"/>
      <c r="L2" s="233"/>
      <c r="M2" s="233"/>
      <c r="N2" s="233"/>
      <c r="O2" s="233"/>
      <c r="P2" s="233"/>
      <c r="Q2" s="233"/>
      <c r="R2" s="233"/>
      <c r="S2" s="233"/>
      <c r="T2" s="233"/>
      <c r="U2" s="233"/>
      <c r="V2" s="233"/>
      <c r="W2" s="233"/>
      <c r="X2" s="233"/>
      <c r="Y2" s="233"/>
      <c r="Z2" s="233"/>
      <c r="BA2" s="47"/>
      <c r="BB2" s="47"/>
      <c r="BC2" s="47"/>
      <c r="BD2" s="47"/>
      <c r="BE2" s="47"/>
      <c r="BF2" s="47"/>
      <c r="BG2" s="47"/>
      <c r="BH2" s="47"/>
      <c r="BI2" s="47"/>
      <c r="BJ2" s="47"/>
      <c r="BK2" s="47"/>
      <c r="BL2" s="47"/>
      <c r="BM2" s="47"/>
      <c r="BN2" s="47"/>
      <c r="BO2" s="47"/>
      <c r="BP2" s="46"/>
      <c r="BQ2" s="47"/>
      <c r="BR2" s="47"/>
      <c r="BS2" s="47"/>
      <c r="BT2" s="47"/>
      <c r="BU2" s="47"/>
      <c r="BV2" s="47"/>
      <c r="BW2" s="47"/>
      <c r="BX2" s="47"/>
      <c r="BY2" s="47"/>
      <c r="BZ2" s="47"/>
      <c r="CA2" s="47"/>
      <c r="CB2" s="47"/>
      <c r="CC2" s="47"/>
      <c r="CD2" s="47"/>
      <c r="CE2" s="47"/>
      <c r="CF2" s="47"/>
      <c r="CG2" s="46"/>
      <c r="CH2" s="47"/>
      <c r="CI2" s="47"/>
      <c r="CJ2" s="47"/>
      <c r="CK2" s="47"/>
      <c r="CL2" s="47"/>
      <c r="CM2" s="47"/>
      <c r="CN2" s="47"/>
      <c r="CO2" s="47"/>
      <c r="CP2" s="47"/>
      <c r="CQ2" s="47"/>
      <c r="CR2" s="47"/>
      <c r="CS2" s="47"/>
      <c r="CT2" s="47"/>
    </row>
    <row r="3" spans="2:98" s="1" customFormat="1" ht="57.75" customHeight="1" thickBot="1" x14ac:dyDescent="0.3">
      <c r="B3" s="175"/>
      <c r="C3" s="176"/>
      <c r="D3" s="176"/>
      <c r="E3" s="176"/>
      <c r="F3" s="176"/>
      <c r="G3" s="176"/>
      <c r="H3" s="176"/>
      <c r="I3" s="176"/>
      <c r="J3" s="176"/>
      <c r="K3" s="177"/>
      <c r="L3" s="448" t="s">
        <v>102</v>
      </c>
      <c r="M3" s="441"/>
      <c r="N3" s="448" t="s">
        <v>106</v>
      </c>
      <c r="O3" s="440"/>
      <c r="P3" s="441"/>
      <c r="Q3" s="449" t="s">
        <v>111</v>
      </c>
      <c r="R3" s="450"/>
      <c r="S3" s="450"/>
      <c r="T3" s="450"/>
      <c r="U3" s="450"/>
      <c r="V3" s="451"/>
      <c r="W3" s="449" t="s">
        <v>112</v>
      </c>
      <c r="X3" s="451"/>
      <c r="Y3" s="449" t="s">
        <v>113</v>
      </c>
      <c r="Z3" s="451"/>
      <c r="AA3" s="176"/>
      <c r="AB3" s="176"/>
      <c r="AC3" s="448" t="s">
        <v>102</v>
      </c>
      <c r="AD3" s="441"/>
      <c r="AE3" s="448" t="s">
        <v>106</v>
      </c>
      <c r="AF3" s="440"/>
      <c r="AG3" s="441"/>
      <c r="AH3" s="448" t="s">
        <v>111</v>
      </c>
      <c r="AI3" s="440"/>
      <c r="AJ3" s="440"/>
      <c r="AK3" s="440"/>
      <c r="AL3" s="440"/>
      <c r="AM3" s="441"/>
      <c r="AN3" s="448" t="s">
        <v>112</v>
      </c>
      <c r="AO3" s="441"/>
      <c r="AP3" s="448" t="s">
        <v>113</v>
      </c>
      <c r="AQ3" s="441"/>
      <c r="AR3" s="176"/>
      <c r="AS3" s="176"/>
      <c r="AT3" s="176"/>
      <c r="AU3" s="176"/>
      <c r="AV3" s="176"/>
      <c r="AW3" s="176"/>
      <c r="AX3" s="193"/>
      <c r="BA3" s="355" t="s">
        <v>380</v>
      </c>
      <c r="BB3" s="193"/>
      <c r="BC3" s="193"/>
      <c r="BD3" s="176"/>
      <c r="BE3" s="193"/>
      <c r="BF3" s="193"/>
      <c r="BG3" s="193"/>
      <c r="BH3" s="193"/>
      <c r="BI3" s="193"/>
      <c r="BJ3" s="193"/>
      <c r="BK3" s="193"/>
      <c r="BL3" s="193"/>
      <c r="BM3" s="193"/>
      <c r="BN3" s="193"/>
      <c r="BO3" s="193"/>
      <c r="BP3" s="191"/>
      <c r="BQ3" s="193"/>
      <c r="BR3" s="193"/>
      <c r="BS3" s="193"/>
      <c r="BT3" s="193"/>
      <c r="BU3" s="193"/>
      <c r="BV3" s="193"/>
      <c r="BW3" s="193"/>
      <c r="BX3" s="193"/>
      <c r="BY3" s="193"/>
      <c r="BZ3" s="193"/>
      <c r="CA3" s="193"/>
      <c r="CB3" s="193"/>
      <c r="CC3" s="193"/>
      <c r="CD3" s="193"/>
      <c r="CE3" s="193"/>
      <c r="CF3" s="193"/>
      <c r="CG3" s="191"/>
      <c r="CH3" s="193"/>
      <c r="CI3" s="193"/>
      <c r="CJ3" s="193"/>
      <c r="CK3" s="193"/>
      <c r="CL3" s="193"/>
      <c r="CM3" s="193"/>
      <c r="CN3" s="193"/>
      <c r="CO3" s="193"/>
      <c r="CP3" s="193"/>
      <c r="CQ3" s="193"/>
      <c r="CR3" s="193"/>
      <c r="CS3" s="193"/>
      <c r="CT3" s="193"/>
    </row>
    <row r="4" spans="2:98" s="45" customFormat="1" ht="168" customHeight="1" thickBot="1" x14ac:dyDescent="0.25">
      <c r="B4" s="178"/>
      <c r="C4" s="179"/>
      <c r="D4" s="179"/>
      <c r="E4" s="179"/>
      <c r="F4" s="179"/>
      <c r="G4" s="179"/>
      <c r="H4" s="179"/>
      <c r="I4" s="179"/>
      <c r="J4" s="179"/>
      <c r="K4" s="180"/>
      <c r="L4" s="234" t="s">
        <v>101</v>
      </c>
      <c r="M4" s="235" t="s">
        <v>177</v>
      </c>
      <c r="N4" s="236" t="s">
        <v>178</v>
      </c>
      <c r="O4" s="237" t="s">
        <v>36</v>
      </c>
      <c r="P4" s="235" t="s">
        <v>37</v>
      </c>
      <c r="Q4" s="236" t="s">
        <v>51</v>
      </c>
      <c r="R4" s="237" t="s">
        <v>39</v>
      </c>
      <c r="S4" s="237" t="s">
        <v>40</v>
      </c>
      <c r="T4" s="237" t="s">
        <v>41</v>
      </c>
      <c r="U4" s="237" t="s">
        <v>109</v>
      </c>
      <c r="V4" s="235" t="s">
        <v>110</v>
      </c>
      <c r="W4" s="236" t="s">
        <v>114</v>
      </c>
      <c r="X4" s="235" t="s">
        <v>115</v>
      </c>
      <c r="Y4" s="236" t="s">
        <v>116</v>
      </c>
      <c r="Z4" s="235" t="s">
        <v>117</v>
      </c>
      <c r="AA4" s="179"/>
      <c r="AB4" s="179"/>
      <c r="AC4" s="181" t="s">
        <v>101</v>
      </c>
      <c r="AD4" s="182" t="s">
        <v>119</v>
      </c>
      <c r="AE4" s="183" t="s">
        <v>103</v>
      </c>
      <c r="AF4" s="184" t="s">
        <v>104</v>
      </c>
      <c r="AG4" s="182" t="s">
        <v>105</v>
      </c>
      <c r="AH4" s="183" t="s">
        <v>107</v>
      </c>
      <c r="AI4" s="184" t="s">
        <v>108</v>
      </c>
      <c r="AJ4" s="184" t="s">
        <v>40</v>
      </c>
      <c r="AK4" s="184" t="s">
        <v>41</v>
      </c>
      <c r="AL4" s="184" t="s">
        <v>109</v>
      </c>
      <c r="AM4" s="182" t="s">
        <v>110</v>
      </c>
      <c r="AN4" s="183" t="s">
        <v>114</v>
      </c>
      <c r="AO4" s="182" t="s">
        <v>115</v>
      </c>
      <c r="AP4" s="183" t="s">
        <v>116</v>
      </c>
      <c r="AQ4" s="182" t="s">
        <v>117</v>
      </c>
      <c r="AR4" s="179"/>
      <c r="AS4" s="179"/>
      <c r="AT4" s="179"/>
      <c r="AU4" s="179"/>
      <c r="AV4" s="179"/>
      <c r="AW4" s="179"/>
      <c r="AX4" s="179"/>
      <c r="BA4" s="355" t="s">
        <v>384</v>
      </c>
      <c r="BB4" s="337"/>
      <c r="BC4" s="337"/>
      <c r="BD4" s="337"/>
      <c r="BE4" s="337"/>
      <c r="BF4" s="337"/>
      <c r="BG4" s="337"/>
      <c r="BH4" s="337"/>
      <c r="BI4" s="337"/>
      <c r="BJ4" s="337"/>
      <c r="BK4" s="337"/>
      <c r="BL4" s="337"/>
      <c r="BM4" s="337"/>
      <c r="BN4" s="337"/>
      <c r="BO4" s="337"/>
      <c r="BP4" s="237"/>
      <c r="BQ4" s="337"/>
      <c r="BR4" s="355" t="s">
        <v>385</v>
      </c>
      <c r="BS4" s="337"/>
      <c r="BT4" s="337"/>
      <c r="BU4" s="337"/>
      <c r="BV4" s="337"/>
      <c r="BW4" s="337"/>
      <c r="BX4" s="337"/>
      <c r="BY4" s="337"/>
      <c r="BZ4" s="337"/>
      <c r="CA4" s="337"/>
      <c r="CB4" s="337"/>
      <c r="CC4" s="337"/>
      <c r="CD4" s="337"/>
      <c r="CE4" s="337"/>
      <c r="CF4" s="337"/>
      <c r="CG4" s="237"/>
      <c r="CH4" s="337"/>
      <c r="CI4" s="337"/>
      <c r="CJ4" s="337"/>
      <c r="CK4" s="442" t="s">
        <v>102</v>
      </c>
      <c r="CL4" s="443"/>
      <c r="CM4" s="444" t="s">
        <v>106</v>
      </c>
      <c r="CN4" s="445"/>
      <c r="CO4" s="444" t="s">
        <v>111</v>
      </c>
      <c r="CP4" s="446"/>
      <c r="CQ4" s="440" t="s">
        <v>112</v>
      </c>
      <c r="CR4" s="447"/>
      <c r="CS4" s="440" t="s">
        <v>113</v>
      </c>
      <c r="CT4" s="441"/>
    </row>
    <row r="5" spans="2:98" s="1" customFormat="1" ht="32.25" thickBot="1" x14ac:dyDescent="0.3">
      <c r="B5" s="185" t="s">
        <v>8</v>
      </c>
      <c r="C5" s="186" t="s">
        <v>55</v>
      </c>
      <c r="D5" s="186" t="s">
        <v>26</v>
      </c>
      <c r="E5" s="186" t="s">
        <v>215</v>
      </c>
      <c r="F5" s="186" t="s">
        <v>58</v>
      </c>
      <c r="G5" s="220"/>
      <c r="H5" s="186" t="s">
        <v>59</v>
      </c>
      <c r="I5" s="185" t="s">
        <v>270</v>
      </c>
      <c r="J5" s="186" t="s">
        <v>271</v>
      </c>
      <c r="K5" s="186" t="s">
        <v>381</v>
      </c>
      <c r="L5" s="185" t="s">
        <v>15</v>
      </c>
      <c r="M5" s="187" t="s">
        <v>16</v>
      </c>
      <c r="N5" s="185" t="s">
        <v>17</v>
      </c>
      <c r="O5" s="186" t="s">
        <v>18</v>
      </c>
      <c r="P5" s="188" t="s">
        <v>19</v>
      </c>
      <c r="Q5" s="185" t="s">
        <v>20</v>
      </c>
      <c r="R5" s="186" t="s">
        <v>21</v>
      </c>
      <c r="S5" s="186" t="s">
        <v>22</v>
      </c>
      <c r="T5" s="186" t="s">
        <v>23</v>
      </c>
      <c r="U5" s="186" t="s">
        <v>24</v>
      </c>
      <c r="V5" s="188" t="s">
        <v>200</v>
      </c>
      <c r="W5" s="185" t="s">
        <v>201</v>
      </c>
      <c r="X5" s="188" t="s">
        <v>202</v>
      </c>
      <c r="Y5" s="189" t="s">
        <v>203</v>
      </c>
      <c r="Z5" s="188" t="s">
        <v>204</v>
      </c>
      <c r="AA5" s="186"/>
      <c r="AB5" s="270" t="s">
        <v>378</v>
      </c>
      <c r="AC5" s="185" t="s">
        <v>15</v>
      </c>
      <c r="AD5" s="188" t="s">
        <v>16</v>
      </c>
      <c r="AE5" s="185" t="s">
        <v>17</v>
      </c>
      <c r="AF5" s="186" t="s">
        <v>18</v>
      </c>
      <c r="AG5" s="188" t="s">
        <v>19</v>
      </c>
      <c r="AH5" s="185" t="s">
        <v>20</v>
      </c>
      <c r="AI5" s="186" t="s">
        <v>21</v>
      </c>
      <c r="AJ5" s="186" t="s">
        <v>22</v>
      </c>
      <c r="AK5" s="186" t="s">
        <v>23</v>
      </c>
      <c r="AL5" s="186" t="s">
        <v>24</v>
      </c>
      <c r="AM5" s="188" t="s">
        <v>200</v>
      </c>
      <c r="AN5" s="185" t="s">
        <v>201</v>
      </c>
      <c r="AO5" s="188" t="s">
        <v>202</v>
      </c>
      <c r="AP5" s="185" t="s">
        <v>203</v>
      </c>
      <c r="AQ5" s="188" t="s">
        <v>204</v>
      </c>
      <c r="AR5" s="186" t="s">
        <v>120</v>
      </c>
      <c r="AS5" s="186" t="s">
        <v>121</v>
      </c>
      <c r="AT5" s="186" t="s">
        <v>122</v>
      </c>
      <c r="AU5" s="186" t="s">
        <v>123</v>
      </c>
      <c r="AV5" s="186" t="s">
        <v>124</v>
      </c>
      <c r="AW5" s="186" t="s">
        <v>14</v>
      </c>
      <c r="AX5" s="273" t="s">
        <v>129</v>
      </c>
      <c r="BA5" s="185" t="s">
        <v>15</v>
      </c>
      <c r="BB5" s="186" t="s">
        <v>16</v>
      </c>
      <c r="BC5" s="186" t="s">
        <v>17</v>
      </c>
      <c r="BD5" s="186" t="s">
        <v>18</v>
      </c>
      <c r="BE5" s="186" t="s">
        <v>19</v>
      </c>
      <c r="BF5" s="186" t="s">
        <v>20</v>
      </c>
      <c r="BG5" s="186" t="s">
        <v>21</v>
      </c>
      <c r="BH5" s="186" t="s">
        <v>22</v>
      </c>
      <c r="BI5" s="186" t="s">
        <v>23</v>
      </c>
      <c r="BJ5" s="186" t="s">
        <v>24</v>
      </c>
      <c r="BK5" s="186" t="s">
        <v>200</v>
      </c>
      <c r="BL5" s="186" t="s">
        <v>201</v>
      </c>
      <c r="BM5" s="186" t="s">
        <v>202</v>
      </c>
      <c r="BN5" s="186" t="s">
        <v>203</v>
      </c>
      <c r="BO5" s="188" t="s">
        <v>204</v>
      </c>
      <c r="BP5" s="338" t="s">
        <v>390</v>
      </c>
      <c r="BQ5" s="193"/>
      <c r="BR5" s="185" t="s">
        <v>15</v>
      </c>
      <c r="BS5" s="186" t="s">
        <v>16</v>
      </c>
      <c r="BT5" s="186" t="s">
        <v>17</v>
      </c>
      <c r="BU5" s="186" t="s">
        <v>18</v>
      </c>
      <c r="BV5" s="186" t="s">
        <v>19</v>
      </c>
      <c r="BW5" s="186" t="s">
        <v>20</v>
      </c>
      <c r="BX5" s="186" t="s">
        <v>21</v>
      </c>
      <c r="BY5" s="186" t="s">
        <v>22</v>
      </c>
      <c r="BZ5" s="186" t="s">
        <v>23</v>
      </c>
      <c r="CA5" s="186" t="s">
        <v>24</v>
      </c>
      <c r="CB5" s="186" t="s">
        <v>200</v>
      </c>
      <c r="CC5" s="186" t="s">
        <v>201</v>
      </c>
      <c r="CD5" s="186" t="s">
        <v>202</v>
      </c>
      <c r="CE5" s="186" t="s">
        <v>203</v>
      </c>
      <c r="CF5" s="188" t="s">
        <v>204</v>
      </c>
      <c r="CG5" s="338" t="s">
        <v>389</v>
      </c>
      <c r="CH5" s="193"/>
      <c r="CI5" s="358" t="s">
        <v>140</v>
      </c>
      <c r="CJ5" s="359" t="s">
        <v>141</v>
      </c>
      <c r="CK5" s="339" t="s">
        <v>130</v>
      </c>
      <c r="CL5" s="339" t="s">
        <v>131</v>
      </c>
      <c r="CM5" s="362" t="s">
        <v>132</v>
      </c>
      <c r="CN5" s="339" t="s">
        <v>133</v>
      </c>
      <c r="CO5" s="362" t="s">
        <v>134</v>
      </c>
      <c r="CP5" s="363" t="s">
        <v>135</v>
      </c>
      <c r="CQ5" s="339" t="s">
        <v>136</v>
      </c>
      <c r="CR5" s="363" t="s">
        <v>137</v>
      </c>
      <c r="CS5" s="339" t="s">
        <v>138</v>
      </c>
      <c r="CT5" s="340" t="s">
        <v>139</v>
      </c>
    </row>
    <row r="6" spans="2:98" s="32" customFormat="1" ht="21.75" customHeight="1" x14ac:dyDescent="0.25">
      <c r="B6" s="246">
        <v>1</v>
      </c>
      <c r="C6" s="190">
        <v>43538</v>
      </c>
      <c r="D6" s="238" t="s">
        <v>211</v>
      </c>
      <c r="E6" s="242" t="s">
        <v>56</v>
      </c>
      <c r="F6" s="242"/>
      <c r="G6" s="243"/>
      <c r="H6" s="238" t="s">
        <v>223</v>
      </c>
      <c r="I6" s="244" t="s">
        <v>82</v>
      </c>
      <c r="J6" s="244" t="s">
        <v>335</v>
      </c>
      <c r="K6" s="336" t="s">
        <v>382</v>
      </c>
      <c r="L6" s="240">
        <v>1</v>
      </c>
      <c r="M6" s="241">
        <v>5</v>
      </c>
      <c r="N6" s="240">
        <v>1</v>
      </c>
      <c r="O6" s="247">
        <v>3</v>
      </c>
      <c r="P6" s="248">
        <v>2</v>
      </c>
      <c r="Q6" s="240">
        <v>3</v>
      </c>
      <c r="R6" s="247">
        <v>4</v>
      </c>
      <c r="S6" s="247">
        <v>2</v>
      </c>
      <c r="T6" s="247">
        <v>2</v>
      </c>
      <c r="U6" s="247">
        <v>1</v>
      </c>
      <c r="V6" s="248">
        <v>1</v>
      </c>
      <c r="W6" s="240">
        <v>4</v>
      </c>
      <c r="X6" s="248">
        <v>4</v>
      </c>
      <c r="Y6" s="249">
        <v>5</v>
      </c>
      <c r="Z6" s="248">
        <v>2</v>
      </c>
      <c r="AA6" s="250"/>
      <c r="AB6" s="245" t="s">
        <v>68</v>
      </c>
      <c r="AC6" s="251">
        <f t="shared" ref="AC6:AQ8" si="0">+AVERAGEIF($I$6:$I$196,$AB6,L$6:L$196)</f>
        <v>3.4444444444444446</v>
      </c>
      <c r="AD6" s="252">
        <f t="shared" si="0"/>
        <v>3</v>
      </c>
      <c r="AE6" s="251">
        <f t="shared" si="0"/>
        <v>3.1111111111111112</v>
      </c>
      <c r="AF6" s="253">
        <f t="shared" si="0"/>
        <v>2.4444444444444446</v>
      </c>
      <c r="AG6" s="252">
        <f t="shared" si="0"/>
        <v>3</v>
      </c>
      <c r="AH6" s="251">
        <f t="shared" si="0"/>
        <v>3.2857142857142856</v>
      </c>
      <c r="AI6" s="253">
        <f t="shared" si="0"/>
        <v>4.375</v>
      </c>
      <c r="AJ6" s="253">
        <f t="shared" si="0"/>
        <v>4.625</v>
      </c>
      <c r="AK6" s="253">
        <f t="shared" si="0"/>
        <v>4.166666666666667</v>
      </c>
      <c r="AL6" s="253">
        <f t="shared" si="0"/>
        <v>3.625</v>
      </c>
      <c r="AM6" s="252">
        <f t="shared" si="0"/>
        <v>3.5</v>
      </c>
      <c r="AN6" s="251">
        <f t="shared" si="0"/>
        <v>3.5</v>
      </c>
      <c r="AO6" s="252">
        <f t="shared" si="0"/>
        <v>3.5714285714285716</v>
      </c>
      <c r="AP6" s="251">
        <f t="shared" si="0"/>
        <v>5</v>
      </c>
      <c r="AQ6" s="252">
        <f t="shared" si="0"/>
        <v>3.125</v>
      </c>
      <c r="AR6" s="253">
        <f>AVERAGE(AC6:AD6)</f>
        <v>3.2222222222222223</v>
      </c>
      <c r="AS6" s="253">
        <f>AVERAGE(AE6:AG6)</f>
        <v>2.8518518518518516</v>
      </c>
      <c r="AT6" s="253">
        <f>AVERAGE(AH6:AM6)</f>
        <v>3.9295634920634921</v>
      </c>
      <c r="AU6" s="253">
        <f>AVERAGE(AN6:AO6)</f>
        <v>3.5357142857142856</v>
      </c>
      <c r="AV6" s="253">
        <f>AVERAGE(AP6:AQ6)</f>
        <v>4.0625</v>
      </c>
      <c r="AW6" s="253">
        <f>AVERAGE(AR6:AV6)</f>
        <v>3.5203703703703701</v>
      </c>
      <c r="AX6" s="274">
        <f t="shared" ref="AX6:AX40" si="1">+COUNTIF($I$6:$I$196,AB6)</f>
        <v>9</v>
      </c>
      <c r="AY6" s="50"/>
      <c r="BA6" s="341">
        <f t="shared" ref="BA6:BO6" si="2">+AVERAGEIFS(L$6:L$196,$I$6:$I$196,$AB6,$K$6:$K$196,"M")</f>
        <v>3.1666666666666665</v>
      </c>
      <c r="BB6" s="342">
        <f t="shared" si="2"/>
        <v>2.6</v>
      </c>
      <c r="BC6" s="342">
        <f t="shared" si="2"/>
        <v>2.6666666666666665</v>
      </c>
      <c r="BD6" s="342">
        <f t="shared" si="2"/>
        <v>2.1666666666666665</v>
      </c>
      <c r="BE6" s="342">
        <f t="shared" si="2"/>
        <v>2.6666666666666665</v>
      </c>
      <c r="BF6" s="342">
        <f t="shared" si="2"/>
        <v>3</v>
      </c>
      <c r="BG6" s="342">
        <f t="shared" si="2"/>
        <v>4.2</v>
      </c>
      <c r="BH6" s="342">
        <f t="shared" si="2"/>
        <v>4.5999999999999996</v>
      </c>
      <c r="BI6" s="342">
        <f t="shared" si="2"/>
        <v>4</v>
      </c>
      <c r="BJ6" s="342">
        <f t="shared" si="2"/>
        <v>3.4</v>
      </c>
      <c r="BK6" s="342">
        <f t="shared" si="2"/>
        <v>3.4</v>
      </c>
      <c r="BL6" s="342">
        <f t="shared" si="2"/>
        <v>3.6</v>
      </c>
      <c r="BM6" s="342">
        <f t="shared" si="2"/>
        <v>3.8</v>
      </c>
      <c r="BN6" s="342">
        <f t="shared" si="2"/>
        <v>5</v>
      </c>
      <c r="BO6" s="343">
        <f t="shared" si="2"/>
        <v>2.8</v>
      </c>
      <c r="BP6" s="344">
        <f>+COUNTIFS($K$6:$K$196,"M",$I$6:$I$196,AB6)</f>
        <v>6</v>
      </c>
      <c r="BQ6" s="253"/>
      <c r="BR6" s="341">
        <f t="shared" ref="BR6:CF6" si="3">+AVERAGEIFS(L$6:L$196,$I$6:$I$196,$AB6,$K$6:$K$196,"H")</f>
        <v>4</v>
      </c>
      <c r="BS6" s="342">
        <f t="shared" si="3"/>
        <v>3.6666666666666665</v>
      </c>
      <c r="BT6" s="342">
        <f t="shared" si="3"/>
        <v>4</v>
      </c>
      <c r="BU6" s="342">
        <f t="shared" si="3"/>
        <v>3</v>
      </c>
      <c r="BV6" s="342">
        <f t="shared" si="3"/>
        <v>3.6666666666666665</v>
      </c>
      <c r="BW6" s="342">
        <f t="shared" si="3"/>
        <v>3.6666666666666665</v>
      </c>
      <c r="BX6" s="342">
        <f t="shared" si="3"/>
        <v>4.666666666666667</v>
      </c>
      <c r="BY6" s="342">
        <f t="shared" si="3"/>
        <v>4.666666666666667</v>
      </c>
      <c r="BZ6" s="342">
        <f t="shared" si="3"/>
        <v>4.5</v>
      </c>
      <c r="CA6" s="342">
        <f t="shared" si="3"/>
        <v>4</v>
      </c>
      <c r="CB6" s="342">
        <f t="shared" si="3"/>
        <v>3.6666666666666665</v>
      </c>
      <c r="CC6" s="342">
        <f t="shared" si="3"/>
        <v>3.3333333333333335</v>
      </c>
      <c r="CD6" s="342">
        <f t="shared" si="3"/>
        <v>3</v>
      </c>
      <c r="CE6" s="342">
        <f t="shared" si="3"/>
        <v>5</v>
      </c>
      <c r="CF6" s="343">
        <f t="shared" si="3"/>
        <v>3.6666666666666665</v>
      </c>
      <c r="CG6" s="344">
        <f>+COUNTIFS($K$6:$K$196,"H",$I$6:$I$196,AB6)</f>
        <v>3</v>
      </c>
      <c r="CH6" s="256"/>
      <c r="CI6" s="356">
        <f t="shared" ref="CI6:CJ8" si="4">+AVERAGE(CK6,CM6,CO6,CQ6,CS6)</f>
        <v>3.3499999999999992</v>
      </c>
      <c r="CJ6" s="357">
        <f t="shared" si="4"/>
        <v>3.8166666666666664</v>
      </c>
      <c r="CK6" s="345">
        <f>+AVERAGE(BA6:BB6)</f>
        <v>2.8833333333333333</v>
      </c>
      <c r="CL6" s="345">
        <f>+AVERAGE(BR6:BS6)</f>
        <v>3.833333333333333</v>
      </c>
      <c r="CM6" s="360">
        <f>+AVERAGE(BC6:BE6)</f>
        <v>2.5</v>
      </c>
      <c r="CN6" s="345">
        <f>+AVERAGE(BT6:BV6)</f>
        <v>3.5555555555555554</v>
      </c>
      <c r="CO6" s="360">
        <f>+AVERAGE(BF6:BK6)</f>
        <v>3.7666666666666662</v>
      </c>
      <c r="CP6" s="361">
        <f>+AVERAGE(BW6:CB6)</f>
        <v>4.1944444444444446</v>
      </c>
      <c r="CQ6" s="345">
        <f>+AVERAGE(BL6:BM6)</f>
        <v>3.7</v>
      </c>
      <c r="CR6" s="361">
        <f>+AVERAGE(CC6:CD6)</f>
        <v>3.166666666666667</v>
      </c>
      <c r="CS6" s="345">
        <f>+AVERAGE(BN6:BO6)</f>
        <v>3.9</v>
      </c>
      <c r="CT6" s="346">
        <f>+AVERAGE(CE6:CF6)</f>
        <v>4.333333333333333</v>
      </c>
    </row>
    <row r="7" spans="2:98" s="32" customFormat="1" ht="30.75" x14ac:dyDescent="0.25">
      <c r="B7" s="240">
        <v>2</v>
      </c>
      <c r="C7" s="190">
        <v>43538</v>
      </c>
      <c r="D7" s="238" t="s">
        <v>207</v>
      </c>
      <c r="E7" s="242" t="s">
        <v>56</v>
      </c>
      <c r="F7" s="242" t="s">
        <v>219</v>
      </c>
      <c r="G7" s="243" t="s">
        <v>221</v>
      </c>
      <c r="H7" s="238" t="s">
        <v>222</v>
      </c>
      <c r="I7" s="244" t="s">
        <v>225</v>
      </c>
      <c r="J7" s="244" t="s">
        <v>100</v>
      </c>
      <c r="K7" s="336" t="s">
        <v>383</v>
      </c>
      <c r="L7" s="240">
        <v>4</v>
      </c>
      <c r="M7" s="241">
        <v>1</v>
      </c>
      <c r="N7" s="240">
        <v>4</v>
      </c>
      <c r="O7" s="247">
        <v>3</v>
      </c>
      <c r="P7" s="248">
        <v>4</v>
      </c>
      <c r="Q7" s="240">
        <v>5</v>
      </c>
      <c r="R7" s="247">
        <v>5</v>
      </c>
      <c r="S7" s="247">
        <v>5</v>
      </c>
      <c r="T7" s="247">
        <v>5</v>
      </c>
      <c r="U7" s="247">
        <v>5</v>
      </c>
      <c r="V7" s="248"/>
      <c r="W7" s="240"/>
      <c r="X7" s="248"/>
      <c r="Y7" s="249">
        <v>5</v>
      </c>
      <c r="Z7" s="248">
        <v>4</v>
      </c>
      <c r="AA7" s="250"/>
      <c r="AB7" s="245" t="s">
        <v>67</v>
      </c>
      <c r="AC7" s="251">
        <f t="shared" si="0"/>
        <v>3.125</v>
      </c>
      <c r="AD7" s="252">
        <f t="shared" si="0"/>
        <v>3</v>
      </c>
      <c r="AE7" s="251">
        <f t="shared" si="0"/>
        <v>3.4444444444444446</v>
      </c>
      <c r="AF7" s="253">
        <f t="shared" si="0"/>
        <v>3</v>
      </c>
      <c r="AG7" s="252">
        <f t="shared" si="0"/>
        <v>3.5555555555555554</v>
      </c>
      <c r="AH7" s="251">
        <f t="shared" si="0"/>
        <v>3.375</v>
      </c>
      <c r="AI7" s="253">
        <f t="shared" si="0"/>
        <v>3.625</v>
      </c>
      <c r="AJ7" s="253">
        <f t="shared" si="0"/>
        <v>4.75</v>
      </c>
      <c r="AK7" s="253">
        <f t="shared" si="0"/>
        <v>4.125</v>
      </c>
      <c r="AL7" s="253">
        <f t="shared" si="0"/>
        <v>3.6666666666666665</v>
      </c>
      <c r="AM7" s="252">
        <f t="shared" si="0"/>
        <v>3.1428571428571428</v>
      </c>
      <c r="AN7" s="251">
        <f t="shared" si="0"/>
        <v>4</v>
      </c>
      <c r="AO7" s="252">
        <f t="shared" si="0"/>
        <v>4.2857142857142856</v>
      </c>
      <c r="AP7" s="251">
        <f t="shared" si="0"/>
        <v>4</v>
      </c>
      <c r="AQ7" s="252">
        <f t="shared" si="0"/>
        <v>3.7777777777777777</v>
      </c>
      <c r="AR7" s="253">
        <f t="shared" ref="AR7:AR24" si="5">AVERAGE(AC7:AD7)</f>
        <v>3.0625</v>
      </c>
      <c r="AS7" s="253">
        <f t="shared" ref="AS7:AS24" si="6">AVERAGE(AE7:AG7)</f>
        <v>3.3333333333333335</v>
      </c>
      <c r="AT7" s="253">
        <f t="shared" ref="AT7:AT24" si="7">AVERAGE(AH7:AM7)</f>
        <v>3.7807539682539684</v>
      </c>
      <c r="AU7" s="253">
        <f t="shared" ref="AU7:AU24" si="8">AVERAGE(AN7:AO7)</f>
        <v>4.1428571428571423</v>
      </c>
      <c r="AV7" s="253">
        <f t="shared" ref="AV7:AV24" si="9">AVERAGE(AP7:AQ7)</f>
        <v>3.8888888888888888</v>
      </c>
      <c r="AW7" s="253">
        <f t="shared" ref="AW7:AW24" si="10">AVERAGE(AR7:AV7)</f>
        <v>3.6416666666666666</v>
      </c>
      <c r="AX7" s="275">
        <f t="shared" si="1"/>
        <v>9</v>
      </c>
      <c r="AY7" s="50"/>
      <c r="BA7" s="251">
        <f t="shared" ref="BA7:BA40" si="11">+AVERAGEIFS(L$6:L$196,$I$6:$I$196,$AB7,$K$6:$K$196,"M")</f>
        <v>3</v>
      </c>
      <c r="BB7" s="253">
        <f t="shared" ref="BB7:BB40" si="12">+AVERAGEIFS(M$6:M$196,$I$6:$I$196,$AB7,$K$6:$K$196,"M")</f>
        <v>2.7142857142857144</v>
      </c>
      <c r="BC7" s="253">
        <f t="shared" ref="BC7:BC40" si="13">+AVERAGEIFS(N$6:N$196,$I$6:$I$196,$AB7,$K$6:$K$196,"M")</f>
        <v>3.375</v>
      </c>
      <c r="BD7" s="253">
        <f t="shared" ref="BD7:BD40" si="14">+AVERAGEIFS(O$6:O$196,$I$6:$I$196,$AB7,$K$6:$K$196,"M")</f>
        <v>2.75</v>
      </c>
      <c r="BE7" s="253">
        <f t="shared" ref="BE7:BE40" si="15">+AVERAGEIFS(P$6:P$196,$I$6:$I$196,$AB7,$K$6:$K$196,"M")</f>
        <v>3.375</v>
      </c>
      <c r="BF7" s="253">
        <f t="shared" ref="BF7:BF40" si="16">+AVERAGEIFS(Q$6:Q$196,$I$6:$I$196,$AB7,$K$6:$K$196,"M")</f>
        <v>3.1428571428571428</v>
      </c>
      <c r="BG7" s="253">
        <f t="shared" ref="BG7:BG40" si="17">+AVERAGEIFS(R$6:R$196,$I$6:$I$196,$AB7,$K$6:$K$196,"M")</f>
        <v>3.4285714285714284</v>
      </c>
      <c r="BH7" s="253">
        <f t="shared" ref="BH7:BH40" si="18">+AVERAGEIFS(S$6:S$196,$I$6:$I$196,$AB7,$K$6:$K$196,"M")</f>
        <v>4.7142857142857144</v>
      </c>
      <c r="BI7" s="253">
        <f t="shared" ref="BI7:BI40" si="19">+AVERAGEIFS(T$6:T$196,$I$6:$I$196,$AB7,$K$6:$K$196,"M")</f>
        <v>4</v>
      </c>
      <c r="BJ7" s="253">
        <f t="shared" ref="BJ7:BJ40" si="20">+AVERAGEIFS(U$6:U$196,$I$6:$I$196,$AB7,$K$6:$K$196,"M")</f>
        <v>3.5</v>
      </c>
      <c r="BK7" s="253">
        <f t="shared" ref="BK7:BK40" si="21">+AVERAGEIFS(V$6:V$196,$I$6:$I$196,$AB7,$K$6:$K$196,"M")</f>
        <v>2.8333333333333335</v>
      </c>
      <c r="BL7" s="253">
        <f t="shared" ref="BL7:BL40" si="22">+AVERAGEIFS(W$6:W$196,$I$6:$I$196,$AB7,$K$6:$K$196,"M")</f>
        <v>3.8333333333333335</v>
      </c>
      <c r="BM7" s="253">
        <f t="shared" ref="BM7:BM40" si="23">+AVERAGEIFS(X$6:X$196,$I$6:$I$196,$AB7,$K$6:$K$196,"M")</f>
        <v>4.166666666666667</v>
      </c>
      <c r="BN7" s="253">
        <f t="shared" ref="BN7:BN40" si="24">+AVERAGEIFS(Y$6:Y$196,$I$6:$I$196,$AB7,$K$6:$K$196,"M")</f>
        <v>3.8571428571428572</v>
      </c>
      <c r="BO7" s="252">
        <f t="shared" ref="BO7:BO40" si="25">+AVERAGEIFS(Z$6:Z$196,$I$6:$I$196,$AB7,$K$6:$K$196,"M")</f>
        <v>3.625</v>
      </c>
      <c r="BP7" s="347">
        <f t="shared" ref="BP7:BP43" si="26">+COUNTIFS($K$6:$K$196,"M",$I$6:$I$196,AB7)</f>
        <v>8</v>
      </c>
      <c r="BQ7" s="253"/>
      <c r="BR7" s="251">
        <f t="shared" ref="BR7:BR43" si="27">+AVERAGEIFS(L$6:L$196,$I$6:$I$196,$AB7,$K$6:$K$196,"H")</f>
        <v>4</v>
      </c>
      <c r="BS7" s="253">
        <f t="shared" ref="BS7:BS43" si="28">+AVERAGEIFS(M$6:M$196,$I$6:$I$196,$AB7,$K$6:$K$196,"H")</f>
        <v>5</v>
      </c>
      <c r="BT7" s="253">
        <f t="shared" ref="BT7:BT43" si="29">+AVERAGEIFS(N$6:N$196,$I$6:$I$196,$AB7,$K$6:$K$196,"H")</f>
        <v>4</v>
      </c>
      <c r="BU7" s="253">
        <f t="shared" ref="BU7:BU43" si="30">+AVERAGEIFS(O$6:O$196,$I$6:$I$196,$AB7,$K$6:$K$196,"H")</f>
        <v>5</v>
      </c>
      <c r="BV7" s="253">
        <f t="shared" ref="BV7:BV43" si="31">+AVERAGEIFS(P$6:P$196,$I$6:$I$196,$AB7,$K$6:$K$196,"H")</f>
        <v>5</v>
      </c>
      <c r="BW7" s="253">
        <f t="shared" ref="BW7:BW43" si="32">+AVERAGEIFS(Q$6:Q$196,$I$6:$I$196,$AB7,$K$6:$K$196,"H")</f>
        <v>5</v>
      </c>
      <c r="BX7" s="253">
        <f t="shared" ref="BX7:BX43" si="33">+AVERAGEIFS(R$6:R$196,$I$6:$I$196,$AB7,$K$6:$K$196,"H")</f>
        <v>5</v>
      </c>
      <c r="BY7" s="253">
        <f t="shared" ref="BY7:BY43" si="34">+AVERAGEIFS(S$6:S$196,$I$6:$I$196,$AB7,$K$6:$K$196,"H")</f>
        <v>5</v>
      </c>
      <c r="BZ7" s="253">
        <f t="shared" ref="BZ7:BZ43" si="35">+AVERAGEIFS(T$6:T$196,$I$6:$I$196,$AB7,$K$6:$K$196,"H")</f>
        <v>5</v>
      </c>
      <c r="CA7" s="253">
        <f t="shared" ref="CA7:CA43" si="36">+AVERAGEIFS(U$6:U$196,$I$6:$I$196,$AB7,$K$6:$K$196,"H")</f>
        <v>5</v>
      </c>
      <c r="CB7" s="253">
        <f t="shared" ref="CB7:CB43" si="37">+AVERAGEIFS(V$6:V$196,$I$6:$I$196,$AB7,$K$6:$K$196,"H")</f>
        <v>5</v>
      </c>
      <c r="CC7" s="253">
        <f t="shared" ref="CC7:CC43" si="38">+AVERAGEIFS(W$6:W$196,$I$6:$I$196,$AB7,$K$6:$K$196,"H")</f>
        <v>5</v>
      </c>
      <c r="CD7" s="253">
        <f t="shared" ref="CD7:CD43" si="39">+AVERAGEIFS(X$6:X$196,$I$6:$I$196,$AB7,$K$6:$K$196,"H")</f>
        <v>5</v>
      </c>
      <c r="CE7" s="253">
        <f t="shared" ref="CE7:CE43" si="40">+AVERAGEIFS(Y$6:Y$196,$I$6:$I$196,$AB7,$K$6:$K$196,"H")</f>
        <v>5</v>
      </c>
      <c r="CF7" s="252">
        <f t="shared" ref="CF7:CF43" si="41">+AVERAGEIFS(Z$6:Z$196,$I$6:$I$196,$AB7,$K$6:$K$196,"H")</f>
        <v>5</v>
      </c>
      <c r="CG7" s="347">
        <f t="shared" ref="CG7:CG43" si="42">+COUNTIFS($K$6:$K$196,"H",$I$6:$I$196,AB7)</f>
        <v>1</v>
      </c>
      <c r="CH7" s="256"/>
      <c r="CI7" s="356">
        <f t="shared" si="4"/>
        <v>3.4736111111111114</v>
      </c>
      <c r="CJ7" s="357">
        <f t="shared" si="4"/>
        <v>4.8333333333333339</v>
      </c>
      <c r="CK7" s="345">
        <f t="shared" ref="CK7:CK40" si="43">+AVERAGE(BA7:BB7)</f>
        <v>2.8571428571428572</v>
      </c>
      <c r="CL7" s="345">
        <f t="shared" ref="CL7:CL43" si="44">+AVERAGE(BR7:BS7)</f>
        <v>4.5</v>
      </c>
      <c r="CM7" s="360">
        <f t="shared" ref="CM7:CM40" si="45">+AVERAGE(BC7:BE7)</f>
        <v>3.1666666666666665</v>
      </c>
      <c r="CN7" s="345">
        <f t="shared" ref="CN7:CN43" si="46">+AVERAGE(BT7:BV7)</f>
        <v>4.666666666666667</v>
      </c>
      <c r="CO7" s="360">
        <f t="shared" ref="CO7:CO40" si="47">+AVERAGE(BF7:BK7)</f>
        <v>3.6031746031746028</v>
      </c>
      <c r="CP7" s="361">
        <f t="shared" ref="CP7:CP43" si="48">+AVERAGE(BW7:CB7)</f>
        <v>5</v>
      </c>
      <c r="CQ7" s="345">
        <f t="shared" ref="CQ7:CQ40" si="49">+AVERAGE(BL7:BM7)</f>
        <v>4</v>
      </c>
      <c r="CR7" s="361">
        <f t="shared" ref="CR7:CR43" si="50">+AVERAGE(CC7:CD7)</f>
        <v>5</v>
      </c>
      <c r="CS7" s="345">
        <f t="shared" ref="CS7:CS40" si="51">+AVERAGE(BN7:BO7)</f>
        <v>3.7410714285714288</v>
      </c>
      <c r="CT7" s="346">
        <f t="shared" ref="CT7:CT43" si="52">+AVERAGE(CE7:CF7)</f>
        <v>5</v>
      </c>
    </row>
    <row r="8" spans="2:98" s="32" customFormat="1" ht="24.95" customHeight="1" x14ac:dyDescent="0.25">
      <c r="B8" s="240">
        <v>3</v>
      </c>
      <c r="C8" s="190"/>
      <c r="D8" s="238" t="s">
        <v>209</v>
      </c>
      <c r="E8" s="242" t="s">
        <v>56</v>
      </c>
      <c r="F8" s="242"/>
      <c r="G8" s="243" t="s">
        <v>220</v>
      </c>
      <c r="H8" s="238" t="s">
        <v>222</v>
      </c>
      <c r="I8" s="244" t="s">
        <v>226</v>
      </c>
      <c r="J8" s="244" t="s">
        <v>227</v>
      </c>
      <c r="K8" s="336" t="s">
        <v>383</v>
      </c>
      <c r="L8" s="240"/>
      <c r="M8" s="241"/>
      <c r="N8" s="240"/>
      <c r="O8" s="247"/>
      <c r="P8" s="248"/>
      <c r="Q8" s="240"/>
      <c r="R8" s="247"/>
      <c r="S8" s="247"/>
      <c r="T8" s="247"/>
      <c r="U8" s="247"/>
      <c r="V8" s="248"/>
      <c r="W8" s="240"/>
      <c r="X8" s="248"/>
      <c r="Y8" s="249"/>
      <c r="Z8" s="248"/>
      <c r="AA8" s="250"/>
      <c r="AB8" s="245" t="s">
        <v>92</v>
      </c>
      <c r="AC8" s="251">
        <f t="shared" si="0"/>
        <v>4.5</v>
      </c>
      <c r="AD8" s="252">
        <f t="shared" si="0"/>
        <v>5</v>
      </c>
      <c r="AE8" s="251">
        <f t="shared" si="0"/>
        <v>3.5</v>
      </c>
      <c r="AF8" s="253">
        <f t="shared" si="0"/>
        <v>3.5</v>
      </c>
      <c r="AG8" s="252">
        <f t="shared" si="0"/>
        <v>5</v>
      </c>
      <c r="AH8" s="251">
        <f t="shared" si="0"/>
        <v>4.5</v>
      </c>
      <c r="AI8" s="253">
        <f t="shared" si="0"/>
        <v>5</v>
      </c>
      <c r="AJ8" s="253">
        <f t="shared" si="0"/>
        <v>5</v>
      </c>
      <c r="AK8" s="253">
        <f t="shared" si="0"/>
        <v>4.5</v>
      </c>
      <c r="AL8" s="253">
        <f t="shared" si="0"/>
        <v>4</v>
      </c>
      <c r="AM8" s="252">
        <f t="shared" si="0"/>
        <v>4</v>
      </c>
      <c r="AN8" s="251">
        <f t="shared" si="0"/>
        <v>4</v>
      </c>
      <c r="AO8" s="252">
        <f t="shared" si="0"/>
        <v>4.5</v>
      </c>
      <c r="AP8" s="251">
        <f t="shared" si="0"/>
        <v>5</v>
      </c>
      <c r="AQ8" s="252">
        <f t="shared" si="0"/>
        <v>4</v>
      </c>
      <c r="AR8" s="253">
        <f t="shared" si="5"/>
        <v>4.75</v>
      </c>
      <c r="AS8" s="253">
        <f t="shared" si="6"/>
        <v>4</v>
      </c>
      <c r="AT8" s="253">
        <f t="shared" si="7"/>
        <v>4.5</v>
      </c>
      <c r="AU8" s="253">
        <f t="shared" si="8"/>
        <v>4.25</v>
      </c>
      <c r="AV8" s="253">
        <f t="shared" si="9"/>
        <v>4.5</v>
      </c>
      <c r="AW8" s="253">
        <f t="shared" si="10"/>
        <v>4.4000000000000004</v>
      </c>
      <c r="AX8" s="275">
        <f t="shared" si="1"/>
        <v>2</v>
      </c>
      <c r="AY8" s="50"/>
      <c r="BA8" s="251">
        <f t="shared" si="11"/>
        <v>4</v>
      </c>
      <c r="BB8" s="253">
        <f t="shared" si="12"/>
        <v>5</v>
      </c>
      <c r="BC8" s="253">
        <f t="shared" si="13"/>
        <v>4</v>
      </c>
      <c r="BD8" s="253">
        <f t="shared" si="14"/>
        <v>3</v>
      </c>
      <c r="BE8" s="253"/>
      <c r="BF8" s="253">
        <f t="shared" si="16"/>
        <v>4</v>
      </c>
      <c r="BG8" s="253"/>
      <c r="BH8" s="253">
        <f t="shared" si="18"/>
        <v>5</v>
      </c>
      <c r="BI8" s="253">
        <f t="shared" si="19"/>
        <v>4</v>
      </c>
      <c r="BJ8" s="253">
        <f t="shared" si="20"/>
        <v>3</v>
      </c>
      <c r="BK8" s="253"/>
      <c r="BL8" s="253">
        <f t="shared" si="22"/>
        <v>3</v>
      </c>
      <c r="BM8" s="253">
        <f t="shared" si="23"/>
        <v>4</v>
      </c>
      <c r="BN8" s="253"/>
      <c r="BO8" s="252">
        <f t="shared" si="25"/>
        <v>4</v>
      </c>
      <c r="BP8" s="347">
        <f t="shared" si="26"/>
        <v>1</v>
      </c>
      <c r="BQ8" s="253"/>
      <c r="BR8" s="251">
        <f t="shared" si="27"/>
        <v>5</v>
      </c>
      <c r="BS8" s="253">
        <f t="shared" si="28"/>
        <v>5</v>
      </c>
      <c r="BT8" s="253">
        <f t="shared" si="29"/>
        <v>3</v>
      </c>
      <c r="BU8" s="253">
        <f t="shared" si="30"/>
        <v>4</v>
      </c>
      <c r="BV8" s="253">
        <f t="shared" si="31"/>
        <v>5</v>
      </c>
      <c r="BW8" s="253">
        <f t="shared" si="32"/>
        <v>5</v>
      </c>
      <c r="BX8" s="253">
        <f t="shared" si="33"/>
        <v>5</v>
      </c>
      <c r="BY8" s="253">
        <f t="shared" si="34"/>
        <v>5</v>
      </c>
      <c r="BZ8" s="253">
        <f t="shared" si="35"/>
        <v>5</v>
      </c>
      <c r="CA8" s="253">
        <f t="shared" si="36"/>
        <v>5</v>
      </c>
      <c r="CB8" s="253">
        <f t="shared" si="37"/>
        <v>4</v>
      </c>
      <c r="CC8" s="253">
        <f t="shared" si="38"/>
        <v>5</v>
      </c>
      <c r="CD8" s="253">
        <f t="shared" si="39"/>
        <v>5</v>
      </c>
      <c r="CE8" s="253">
        <f t="shared" si="40"/>
        <v>5</v>
      </c>
      <c r="CF8" s="252">
        <f t="shared" si="41"/>
        <v>4</v>
      </c>
      <c r="CG8" s="347">
        <f t="shared" si="42"/>
        <v>1</v>
      </c>
      <c r="CH8" s="256"/>
      <c r="CI8" s="356">
        <f t="shared" si="4"/>
        <v>3.9</v>
      </c>
      <c r="CJ8" s="357">
        <f t="shared" si="4"/>
        <v>4.6666666666666661</v>
      </c>
      <c r="CK8" s="345">
        <f t="shared" si="43"/>
        <v>4.5</v>
      </c>
      <c r="CL8" s="345">
        <f t="shared" si="44"/>
        <v>5</v>
      </c>
      <c r="CM8" s="360">
        <f t="shared" si="45"/>
        <v>3.5</v>
      </c>
      <c r="CN8" s="345">
        <f t="shared" si="46"/>
        <v>4</v>
      </c>
      <c r="CO8" s="360">
        <f t="shared" si="47"/>
        <v>4</v>
      </c>
      <c r="CP8" s="361">
        <f t="shared" si="48"/>
        <v>4.833333333333333</v>
      </c>
      <c r="CQ8" s="345">
        <f t="shared" si="49"/>
        <v>3.5</v>
      </c>
      <c r="CR8" s="361">
        <f t="shared" si="50"/>
        <v>5</v>
      </c>
      <c r="CS8" s="345">
        <f t="shared" si="51"/>
        <v>4</v>
      </c>
      <c r="CT8" s="346">
        <f t="shared" si="52"/>
        <v>4.5</v>
      </c>
    </row>
    <row r="9" spans="2:98" s="32" customFormat="1" ht="30.75" x14ac:dyDescent="0.25">
      <c r="B9" s="240">
        <v>4</v>
      </c>
      <c r="C9" s="190">
        <v>43538</v>
      </c>
      <c r="D9" s="238" t="s">
        <v>207</v>
      </c>
      <c r="E9" s="242" t="s">
        <v>57</v>
      </c>
      <c r="F9" s="242" t="s">
        <v>284</v>
      </c>
      <c r="G9" s="243" t="s">
        <v>52</v>
      </c>
      <c r="H9" s="238" t="s">
        <v>222</v>
      </c>
      <c r="I9" s="244" t="s">
        <v>336</v>
      </c>
      <c r="J9" s="244" t="s">
        <v>337</v>
      </c>
      <c r="K9" s="336" t="s">
        <v>383</v>
      </c>
      <c r="L9" s="240">
        <v>4</v>
      </c>
      <c r="M9" s="241">
        <v>5</v>
      </c>
      <c r="N9" s="240">
        <v>4</v>
      </c>
      <c r="O9" s="247">
        <v>3</v>
      </c>
      <c r="P9" s="248">
        <v>4</v>
      </c>
      <c r="Q9" s="240">
        <v>4</v>
      </c>
      <c r="R9" s="247">
        <v>4</v>
      </c>
      <c r="S9" s="247">
        <v>4</v>
      </c>
      <c r="T9" s="247">
        <v>3</v>
      </c>
      <c r="U9" s="247">
        <v>4</v>
      </c>
      <c r="V9" s="248">
        <v>3</v>
      </c>
      <c r="W9" s="240">
        <v>3</v>
      </c>
      <c r="X9" s="248">
        <v>3</v>
      </c>
      <c r="Y9" s="249">
        <v>5</v>
      </c>
      <c r="Z9" s="248">
        <v>4</v>
      </c>
      <c r="AA9" s="250"/>
      <c r="AB9" s="245" t="s">
        <v>87</v>
      </c>
      <c r="AC9" s="251">
        <f t="shared" ref="AC9:AL15" si="53">+AVERAGEIF($I$6:$I$196,$AB9,L$6:L$196)</f>
        <v>3</v>
      </c>
      <c r="AD9" s="252">
        <f t="shared" si="53"/>
        <v>5</v>
      </c>
      <c r="AE9" s="251">
        <f t="shared" si="53"/>
        <v>3</v>
      </c>
      <c r="AF9" s="253">
        <f t="shared" si="53"/>
        <v>3</v>
      </c>
      <c r="AG9" s="252">
        <f t="shared" si="53"/>
        <v>4.5</v>
      </c>
      <c r="AH9" s="251">
        <f t="shared" si="53"/>
        <v>5</v>
      </c>
      <c r="AI9" s="253">
        <f t="shared" si="53"/>
        <v>5</v>
      </c>
      <c r="AJ9" s="253">
        <f t="shared" si="53"/>
        <v>4</v>
      </c>
      <c r="AK9" s="253">
        <f t="shared" si="53"/>
        <v>4</v>
      </c>
      <c r="AL9" s="253">
        <f t="shared" si="53"/>
        <v>3.5</v>
      </c>
      <c r="AM9" s="252"/>
      <c r="AN9" s="251">
        <f t="shared" ref="AN9:AO15" si="54">+AVERAGEIF($I$6:$I$196,$AB9,W$6:W$196)</f>
        <v>5</v>
      </c>
      <c r="AO9" s="252">
        <f t="shared" si="54"/>
        <v>5</v>
      </c>
      <c r="AP9" s="251"/>
      <c r="AQ9" s="252">
        <f t="shared" ref="AQ9:AQ24" si="55">+AVERAGEIF($I$6:$I$196,$AB9,Z$6:Z$196)</f>
        <v>3</v>
      </c>
      <c r="AR9" s="253">
        <f t="shared" si="5"/>
        <v>4</v>
      </c>
      <c r="AS9" s="253">
        <f t="shared" si="6"/>
        <v>3.5</v>
      </c>
      <c r="AT9" s="253">
        <f t="shared" si="7"/>
        <v>4.3</v>
      </c>
      <c r="AU9" s="253">
        <f t="shared" si="8"/>
        <v>5</v>
      </c>
      <c r="AV9" s="253">
        <f t="shared" si="9"/>
        <v>3</v>
      </c>
      <c r="AW9" s="253">
        <f t="shared" si="10"/>
        <v>3.96</v>
      </c>
      <c r="AX9" s="275">
        <f t="shared" si="1"/>
        <v>3</v>
      </c>
      <c r="AY9" s="50"/>
      <c r="BA9" s="251"/>
      <c r="BB9" s="253">
        <f t="shared" si="12"/>
        <v>5</v>
      </c>
      <c r="BC9" s="253"/>
      <c r="BD9" s="253"/>
      <c r="BE9" s="253"/>
      <c r="BF9" s="253"/>
      <c r="BG9" s="253"/>
      <c r="BH9" s="253"/>
      <c r="BI9" s="253"/>
      <c r="BJ9" s="253"/>
      <c r="BK9" s="253"/>
      <c r="BL9" s="253"/>
      <c r="BM9" s="253"/>
      <c r="BN9" s="253"/>
      <c r="BO9" s="252"/>
      <c r="BP9" s="347">
        <f t="shared" si="26"/>
        <v>1</v>
      </c>
      <c r="BQ9" s="253"/>
      <c r="BR9" s="251">
        <f t="shared" si="27"/>
        <v>3</v>
      </c>
      <c r="BS9" s="253">
        <f t="shared" si="28"/>
        <v>5</v>
      </c>
      <c r="BT9" s="253">
        <f t="shared" si="29"/>
        <v>3</v>
      </c>
      <c r="BU9" s="253">
        <f t="shared" si="30"/>
        <v>3</v>
      </c>
      <c r="BV9" s="253">
        <f t="shared" si="31"/>
        <v>4.5</v>
      </c>
      <c r="BW9" s="253">
        <f t="shared" si="32"/>
        <v>5</v>
      </c>
      <c r="BX9" s="253">
        <f t="shared" si="33"/>
        <v>5</v>
      </c>
      <c r="BY9" s="253">
        <f t="shared" si="34"/>
        <v>4</v>
      </c>
      <c r="BZ9" s="253">
        <f t="shared" si="35"/>
        <v>4</v>
      </c>
      <c r="CA9" s="253">
        <f t="shared" si="36"/>
        <v>3.5</v>
      </c>
      <c r="CB9" s="253"/>
      <c r="CC9" s="253">
        <f t="shared" si="38"/>
        <v>5</v>
      </c>
      <c r="CD9" s="253">
        <f t="shared" si="39"/>
        <v>5</v>
      </c>
      <c r="CE9" s="253"/>
      <c r="CF9" s="252">
        <f t="shared" si="41"/>
        <v>3</v>
      </c>
      <c r="CG9" s="347">
        <f t="shared" si="42"/>
        <v>2</v>
      </c>
      <c r="CH9" s="256"/>
      <c r="CI9" s="356"/>
      <c r="CJ9" s="357">
        <f>+AVERAGE(CL9,CN9,CP9,CR9,CT9)</f>
        <v>3.96</v>
      </c>
      <c r="CK9" s="345">
        <f t="shared" si="43"/>
        <v>5</v>
      </c>
      <c r="CL9" s="345">
        <f t="shared" si="44"/>
        <v>4</v>
      </c>
      <c r="CM9" s="360"/>
      <c r="CN9" s="345">
        <f t="shared" si="46"/>
        <v>3.5</v>
      </c>
      <c r="CO9" s="360"/>
      <c r="CP9" s="361">
        <f t="shared" si="48"/>
        <v>4.3</v>
      </c>
      <c r="CQ9" s="345"/>
      <c r="CR9" s="361">
        <f t="shared" si="50"/>
        <v>5</v>
      </c>
      <c r="CS9" s="345"/>
      <c r="CT9" s="346">
        <f t="shared" si="52"/>
        <v>3</v>
      </c>
    </row>
    <row r="10" spans="2:98" s="32" customFormat="1" ht="30.75" x14ac:dyDescent="0.25">
      <c r="B10" s="240">
        <v>5</v>
      </c>
      <c r="C10" s="190"/>
      <c r="D10" s="238"/>
      <c r="E10" s="242" t="s">
        <v>283</v>
      </c>
      <c r="F10" s="242"/>
      <c r="G10" s="243"/>
      <c r="H10" s="238"/>
      <c r="I10" s="244" t="s">
        <v>65</v>
      </c>
      <c r="J10" s="244" t="s">
        <v>338</v>
      </c>
      <c r="K10" s="336" t="s">
        <v>382</v>
      </c>
      <c r="L10" s="240"/>
      <c r="M10" s="241"/>
      <c r="N10" s="240"/>
      <c r="O10" s="247"/>
      <c r="P10" s="248"/>
      <c r="Q10" s="240"/>
      <c r="R10" s="247"/>
      <c r="S10" s="247"/>
      <c r="T10" s="247"/>
      <c r="U10" s="247"/>
      <c r="V10" s="248"/>
      <c r="W10" s="240"/>
      <c r="X10" s="248"/>
      <c r="Y10" s="249"/>
      <c r="Z10" s="248"/>
      <c r="AA10" s="250"/>
      <c r="AB10" s="245" t="s">
        <v>350</v>
      </c>
      <c r="AC10" s="251">
        <f t="shared" si="53"/>
        <v>3.9090909090909092</v>
      </c>
      <c r="AD10" s="252">
        <f t="shared" si="53"/>
        <v>3.8</v>
      </c>
      <c r="AE10" s="251">
        <f t="shared" si="53"/>
        <v>4.4545454545454541</v>
      </c>
      <c r="AF10" s="253">
        <f t="shared" si="53"/>
        <v>4</v>
      </c>
      <c r="AG10" s="252">
        <f t="shared" si="53"/>
        <v>4.2727272727272725</v>
      </c>
      <c r="AH10" s="251">
        <f t="shared" si="53"/>
        <v>4.5</v>
      </c>
      <c r="AI10" s="253">
        <f t="shared" si="53"/>
        <v>4.5</v>
      </c>
      <c r="AJ10" s="253">
        <f t="shared" si="53"/>
        <v>4.5454545454545459</v>
      </c>
      <c r="AK10" s="253">
        <f t="shared" si="53"/>
        <v>4.333333333333333</v>
      </c>
      <c r="AL10" s="253">
        <f t="shared" si="53"/>
        <v>4.5454545454545459</v>
      </c>
      <c r="AM10" s="252">
        <f t="shared" ref="AM10:AM15" si="56">+AVERAGEIF($I$6:$I$196,$AB10,V$6:V$196)</f>
        <v>4.4444444444444446</v>
      </c>
      <c r="AN10" s="251">
        <f t="shared" si="54"/>
        <v>4.2222222222222223</v>
      </c>
      <c r="AO10" s="252">
        <f t="shared" si="54"/>
        <v>4.25</v>
      </c>
      <c r="AP10" s="251">
        <f t="shared" ref="AP10:AP24" si="57">+AVERAGEIF($I$6:$I$196,$AB10,Y$6:Y$196)</f>
        <v>5</v>
      </c>
      <c r="AQ10" s="252">
        <f t="shared" si="55"/>
        <v>4.1818181818181817</v>
      </c>
      <c r="AR10" s="253">
        <f t="shared" si="5"/>
        <v>3.8545454545454545</v>
      </c>
      <c r="AS10" s="253">
        <f t="shared" si="6"/>
        <v>4.2424242424242422</v>
      </c>
      <c r="AT10" s="253">
        <f t="shared" si="7"/>
        <v>4.4781144781144784</v>
      </c>
      <c r="AU10" s="253">
        <f t="shared" si="8"/>
        <v>4.2361111111111107</v>
      </c>
      <c r="AV10" s="253">
        <f t="shared" si="9"/>
        <v>4.5909090909090908</v>
      </c>
      <c r="AW10" s="253">
        <f t="shared" si="10"/>
        <v>4.2804208754208748</v>
      </c>
      <c r="AX10" s="275">
        <f t="shared" si="1"/>
        <v>11</v>
      </c>
      <c r="AY10" s="50"/>
      <c r="BA10" s="251">
        <f t="shared" si="11"/>
        <v>4</v>
      </c>
      <c r="BB10" s="253">
        <f t="shared" si="12"/>
        <v>3</v>
      </c>
      <c r="BC10" s="253">
        <f t="shared" si="13"/>
        <v>4.4000000000000004</v>
      </c>
      <c r="BD10" s="253">
        <f t="shared" si="14"/>
        <v>3.8</v>
      </c>
      <c r="BE10" s="253">
        <f t="shared" si="15"/>
        <v>4</v>
      </c>
      <c r="BF10" s="253">
        <f t="shared" si="16"/>
        <v>4.2</v>
      </c>
      <c r="BG10" s="253">
        <f t="shared" si="17"/>
        <v>4.2</v>
      </c>
      <c r="BH10" s="253">
        <f t="shared" si="18"/>
        <v>4.2</v>
      </c>
      <c r="BI10" s="253">
        <f t="shared" si="19"/>
        <v>3.75</v>
      </c>
      <c r="BJ10" s="253">
        <f t="shared" si="20"/>
        <v>4.5999999999999996</v>
      </c>
      <c r="BK10" s="253">
        <f t="shared" si="21"/>
        <v>4.25</v>
      </c>
      <c r="BL10" s="253">
        <f t="shared" si="22"/>
        <v>4</v>
      </c>
      <c r="BM10" s="253">
        <f t="shared" si="23"/>
        <v>4.333333333333333</v>
      </c>
      <c r="BN10" s="253">
        <f t="shared" si="24"/>
        <v>5</v>
      </c>
      <c r="BO10" s="252">
        <f t="shared" si="25"/>
        <v>3.8</v>
      </c>
      <c r="BP10" s="347">
        <f t="shared" si="26"/>
        <v>5</v>
      </c>
      <c r="BQ10" s="253"/>
      <c r="BR10" s="251">
        <f t="shared" si="27"/>
        <v>3.8333333333333335</v>
      </c>
      <c r="BS10" s="253">
        <f t="shared" si="28"/>
        <v>4.333333333333333</v>
      </c>
      <c r="BT10" s="253">
        <f t="shared" si="29"/>
        <v>4.5</v>
      </c>
      <c r="BU10" s="253">
        <f t="shared" si="30"/>
        <v>4.166666666666667</v>
      </c>
      <c r="BV10" s="253">
        <f t="shared" si="31"/>
        <v>4.5</v>
      </c>
      <c r="BW10" s="253">
        <f t="shared" si="32"/>
        <v>4.8</v>
      </c>
      <c r="BX10" s="253">
        <f t="shared" si="33"/>
        <v>4.8</v>
      </c>
      <c r="BY10" s="253">
        <f t="shared" si="34"/>
        <v>4.833333333333333</v>
      </c>
      <c r="BZ10" s="253">
        <f t="shared" si="35"/>
        <v>4.8</v>
      </c>
      <c r="CA10" s="253">
        <f t="shared" si="36"/>
        <v>4.5</v>
      </c>
      <c r="CB10" s="253">
        <f t="shared" si="37"/>
        <v>4.5999999999999996</v>
      </c>
      <c r="CC10" s="253">
        <f t="shared" si="38"/>
        <v>4.333333333333333</v>
      </c>
      <c r="CD10" s="253">
        <f t="shared" si="39"/>
        <v>4.2</v>
      </c>
      <c r="CE10" s="253">
        <f t="shared" si="40"/>
        <v>5</v>
      </c>
      <c r="CF10" s="252">
        <f t="shared" si="41"/>
        <v>4.5</v>
      </c>
      <c r="CG10" s="347">
        <f t="shared" si="42"/>
        <v>6</v>
      </c>
      <c r="CH10" s="256"/>
      <c r="CI10" s="356">
        <f t="shared" ref="CI10:CI15" si="58">+AVERAGE(CK10,CM10,CO10,CQ10,CS10)</f>
        <v>4.0666666666666664</v>
      </c>
      <c r="CJ10" s="357">
        <f>+AVERAGE(CL10,CN10,CP10,CR10,CT10)</f>
        <v>4.4422222222222221</v>
      </c>
      <c r="CK10" s="345">
        <f t="shared" si="43"/>
        <v>3.5</v>
      </c>
      <c r="CL10" s="345">
        <f t="shared" si="44"/>
        <v>4.083333333333333</v>
      </c>
      <c r="CM10" s="360">
        <f t="shared" si="45"/>
        <v>4.0666666666666664</v>
      </c>
      <c r="CN10" s="345">
        <f t="shared" si="46"/>
        <v>4.3888888888888893</v>
      </c>
      <c r="CO10" s="360">
        <f t="shared" si="47"/>
        <v>4.2</v>
      </c>
      <c r="CP10" s="361">
        <f t="shared" si="48"/>
        <v>4.7222222222222223</v>
      </c>
      <c r="CQ10" s="345">
        <f t="shared" si="49"/>
        <v>4.1666666666666661</v>
      </c>
      <c r="CR10" s="361">
        <f t="shared" si="50"/>
        <v>4.2666666666666666</v>
      </c>
      <c r="CS10" s="345">
        <f t="shared" si="51"/>
        <v>4.4000000000000004</v>
      </c>
      <c r="CT10" s="346">
        <f t="shared" si="52"/>
        <v>4.75</v>
      </c>
    </row>
    <row r="11" spans="2:98" s="32" customFormat="1" ht="30.75" x14ac:dyDescent="0.25">
      <c r="B11" s="240">
        <v>6</v>
      </c>
      <c r="C11" s="190">
        <v>43538</v>
      </c>
      <c r="D11" s="238" t="s">
        <v>207</v>
      </c>
      <c r="E11" s="242" t="s">
        <v>56</v>
      </c>
      <c r="F11" s="242" t="s">
        <v>25</v>
      </c>
      <c r="G11" s="243" t="s">
        <v>216</v>
      </c>
      <c r="H11" s="238" t="s">
        <v>223</v>
      </c>
      <c r="I11" s="244" t="s">
        <v>78</v>
      </c>
      <c r="J11" s="244" t="s">
        <v>339</v>
      </c>
      <c r="K11" s="336" t="s">
        <v>383</v>
      </c>
      <c r="L11" s="240">
        <v>3</v>
      </c>
      <c r="M11" s="241">
        <v>1</v>
      </c>
      <c r="N11" s="240">
        <v>4</v>
      </c>
      <c r="O11" s="247">
        <v>4</v>
      </c>
      <c r="P11" s="248">
        <v>4</v>
      </c>
      <c r="Q11" s="240">
        <v>5</v>
      </c>
      <c r="R11" s="247">
        <v>5</v>
      </c>
      <c r="S11" s="247">
        <v>5</v>
      </c>
      <c r="T11" s="247">
        <v>4</v>
      </c>
      <c r="U11" s="247">
        <v>4</v>
      </c>
      <c r="V11" s="248">
        <v>4</v>
      </c>
      <c r="W11" s="240">
        <v>3</v>
      </c>
      <c r="X11" s="248"/>
      <c r="Y11" s="249">
        <v>5</v>
      </c>
      <c r="Z11" s="248">
        <v>5</v>
      </c>
      <c r="AA11" s="250"/>
      <c r="AB11" s="245" t="s">
        <v>72</v>
      </c>
      <c r="AC11" s="251">
        <f t="shared" si="53"/>
        <v>3.625</v>
      </c>
      <c r="AD11" s="252">
        <f t="shared" si="53"/>
        <v>3.2857142857142856</v>
      </c>
      <c r="AE11" s="251">
        <f t="shared" si="53"/>
        <v>2.875</v>
      </c>
      <c r="AF11" s="253">
        <f t="shared" si="53"/>
        <v>3.5</v>
      </c>
      <c r="AG11" s="252">
        <f t="shared" si="53"/>
        <v>3.625</v>
      </c>
      <c r="AH11" s="251">
        <f t="shared" si="53"/>
        <v>4.375</v>
      </c>
      <c r="AI11" s="253">
        <f t="shared" si="53"/>
        <v>4</v>
      </c>
      <c r="AJ11" s="253">
        <f t="shared" si="53"/>
        <v>4</v>
      </c>
      <c r="AK11" s="253">
        <f t="shared" si="53"/>
        <v>3.875</v>
      </c>
      <c r="AL11" s="253">
        <f t="shared" si="53"/>
        <v>3</v>
      </c>
      <c r="AM11" s="252">
        <f t="shared" si="56"/>
        <v>3.5</v>
      </c>
      <c r="AN11" s="251">
        <f t="shared" si="54"/>
        <v>3.875</v>
      </c>
      <c r="AO11" s="252">
        <f t="shared" si="54"/>
        <v>3.8571428571428572</v>
      </c>
      <c r="AP11" s="251">
        <f t="shared" si="57"/>
        <v>5</v>
      </c>
      <c r="AQ11" s="252">
        <f t="shared" si="55"/>
        <v>3.75</v>
      </c>
      <c r="AR11" s="253">
        <f t="shared" si="5"/>
        <v>3.4553571428571428</v>
      </c>
      <c r="AS11" s="253">
        <f t="shared" si="6"/>
        <v>3.3333333333333335</v>
      </c>
      <c r="AT11" s="253">
        <f t="shared" si="7"/>
        <v>3.7916666666666665</v>
      </c>
      <c r="AU11" s="253">
        <f t="shared" si="8"/>
        <v>3.8660714285714288</v>
      </c>
      <c r="AV11" s="253">
        <f t="shared" si="9"/>
        <v>4.375</v>
      </c>
      <c r="AW11" s="253">
        <f t="shared" si="10"/>
        <v>3.7642857142857138</v>
      </c>
      <c r="AX11" s="275">
        <f t="shared" si="1"/>
        <v>8</v>
      </c>
      <c r="AY11" s="50"/>
      <c r="BA11" s="251">
        <f t="shared" si="11"/>
        <v>3</v>
      </c>
      <c r="BB11" s="253">
        <f t="shared" si="12"/>
        <v>4</v>
      </c>
      <c r="BC11" s="253">
        <f t="shared" si="13"/>
        <v>2.6</v>
      </c>
      <c r="BD11" s="253">
        <f t="shared" si="14"/>
        <v>3.4</v>
      </c>
      <c r="BE11" s="253">
        <f t="shared" si="15"/>
        <v>3.4</v>
      </c>
      <c r="BF11" s="253">
        <f t="shared" si="16"/>
        <v>4</v>
      </c>
      <c r="BG11" s="253">
        <f t="shared" si="17"/>
        <v>3.4</v>
      </c>
      <c r="BH11" s="253">
        <f t="shared" si="18"/>
        <v>3.4</v>
      </c>
      <c r="BI11" s="253">
        <f t="shared" si="19"/>
        <v>3.2</v>
      </c>
      <c r="BJ11" s="253">
        <f t="shared" si="20"/>
        <v>2.6</v>
      </c>
      <c r="BK11" s="253">
        <f t="shared" si="21"/>
        <v>3.4</v>
      </c>
      <c r="BL11" s="253">
        <f t="shared" si="22"/>
        <v>3.4</v>
      </c>
      <c r="BM11" s="253">
        <f t="shared" si="23"/>
        <v>3</v>
      </c>
      <c r="BN11" s="253">
        <f t="shared" si="24"/>
        <v>5</v>
      </c>
      <c r="BO11" s="252">
        <f t="shared" si="25"/>
        <v>3.4</v>
      </c>
      <c r="BP11" s="347">
        <f t="shared" si="26"/>
        <v>5</v>
      </c>
      <c r="BQ11" s="253"/>
      <c r="BR11" s="251">
        <f t="shared" si="27"/>
        <v>4.666666666666667</v>
      </c>
      <c r="BS11" s="253">
        <f t="shared" si="28"/>
        <v>2.3333333333333335</v>
      </c>
      <c r="BT11" s="253">
        <f t="shared" si="29"/>
        <v>3.3333333333333335</v>
      </c>
      <c r="BU11" s="253">
        <f t="shared" si="30"/>
        <v>3.6666666666666665</v>
      </c>
      <c r="BV11" s="253">
        <f t="shared" si="31"/>
        <v>4</v>
      </c>
      <c r="BW11" s="253">
        <f t="shared" si="32"/>
        <v>5</v>
      </c>
      <c r="BX11" s="253">
        <f t="shared" si="33"/>
        <v>5</v>
      </c>
      <c r="BY11" s="253">
        <f t="shared" si="34"/>
        <v>5</v>
      </c>
      <c r="BZ11" s="253">
        <f t="shared" si="35"/>
        <v>5</v>
      </c>
      <c r="CA11" s="253">
        <f t="shared" si="36"/>
        <v>3.6666666666666665</v>
      </c>
      <c r="CB11" s="253">
        <f t="shared" si="37"/>
        <v>3.6666666666666665</v>
      </c>
      <c r="CC11" s="253">
        <f t="shared" si="38"/>
        <v>4.666666666666667</v>
      </c>
      <c r="CD11" s="253">
        <f t="shared" si="39"/>
        <v>5</v>
      </c>
      <c r="CE11" s="253">
        <f t="shared" si="40"/>
        <v>5</v>
      </c>
      <c r="CF11" s="252">
        <f t="shared" si="41"/>
        <v>4.333333333333333</v>
      </c>
      <c r="CG11" s="347">
        <f t="shared" si="42"/>
        <v>3</v>
      </c>
      <c r="CH11" s="256"/>
      <c r="CI11" s="356">
        <f t="shared" si="58"/>
        <v>3.4733333333333336</v>
      </c>
      <c r="CJ11" s="357">
        <f>+AVERAGE(CL11,CN11,CP11,CR11,CT11)</f>
        <v>4.2444444444444445</v>
      </c>
      <c r="CK11" s="345">
        <f t="shared" si="43"/>
        <v>3.5</v>
      </c>
      <c r="CL11" s="345">
        <f t="shared" si="44"/>
        <v>3.5</v>
      </c>
      <c r="CM11" s="360">
        <f t="shared" si="45"/>
        <v>3.1333333333333333</v>
      </c>
      <c r="CN11" s="345">
        <f t="shared" si="46"/>
        <v>3.6666666666666665</v>
      </c>
      <c r="CO11" s="360">
        <f t="shared" si="47"/>
        <v>3.3333333333333335</v>
      </c>
      <c r="CP11" s="361">
        <f t="shared" si="48"/>
        <v>4.5555555555555562</v>
      </c>
      <c r="CQ11" s="345">
        <f t="shared" si="49"/>
        <v>3.2</v>
      </c>
      <c r="CR11" s="361">
        <f t="shared" si="50"/>
        <v>4.8333333333333339</v>
      </c>
      <c r="CS11" s="345">
        <f t="shared" si="51"/>
        <v>4.2</v>
      </c>
      <c r="CT11" s="346">
        <f t="shared" si="52"/>
        <v>4.6666666666666661</v>
      </c>
    </row>
    <row r="12" spans="2:98" s="32" customFormat="1" ht="30.75" x14ac:dyDescent="0.25">
      <c r="B12" s="240">
        <v>7</v>
      </c>
      <c r="C12" s="190">
        <v>43538</v>
      </c>
      <c r="D12" s="238" t="s">
        <v>207</v>
      </c>
      <c r="E12" s="242" t="s">
        <v>57</v>
      </c>
      <c r="F12" s="242" t="s">
        <v>25</v>
      </c>
      <c r="G12" s="243" t="s">
        <v>216</v>
      </c>
      <c r="H12" s="238" t="s">
        <v>222</v>
      </c>
      <c r="I12" s="244" t="s">
        <v>336</v>
      </c>
      <c r="J12" s="244" t="s">
        <v>337</v>
      </c>
      <c r="K12" s="336" t="s">
        <v>382</v>
      </c>
      <c r="L12" s="240">
        <v>5</v>
      </c>
      <c r="M12" s="241">
        <v>5</v>
      </c>
      <c r="N12" s="240">
        <v>5</v>
      </c>
      <c r="O12" s="247">
        <v>4</v>
      </c>
      <c r="P12" s="248">
        <v>4</v>
      </c>
      <c r="Q12" s="240">
        <v>3</v>
      </c>
      <c r="R12" s="247">
        <v>5</v>
      </c>
      <c r="S12" s="247">
        <v>5</v>
      </c>
      <c r="T12" s="247">
        <v>5</v>
      </c>
      <c r="U12" s="247">
        <v>4</v>
      </c>
      <c r="V12" s="248">
        <v>4</v>
      </c>
      <c r="W12" s="240">
        <v>3</v>
      </c>
      <c r="X12" s="248">
        <v>3</v>
      </c>
      <c r="Y12" s="249">
        <v>5</v>
      </c>
      <c r="Z12" s="248">
        <v>4</v>
      </c>
      <c r="AA12" s="250"/>
      <c r="AB12" s="245" t="s">
        <v>82</v>
      </c>
      <c r="AC12" s="251">
        <f t="shared" si="53"/>
        <v>3.3333333333333335</v>
      </c>
      <c r="AD12" s="252">
        <f t="shared" si="53"/>
        <v>2.3333333333333335</v>
      </c>
      <c r="AE12" s="251">
        <f t="shared" si="53"/>
        <v>3.1666666666666665</v>
      </c>
      <c r="AF12" s="253">
        <f t="shared" si="53"/>
        <v>3.5</v>
      </c>
      <c r="AG12" s="252">
        <f t="shared" si="53"/>
        <v>3.5</v>
      </c>
      <c r="AH12" s="251">
        <f t="shared" si="53"/>
        <v>4.166666666666667</v>
      </c>
      <c r="AI12" s="253">
        <f t="shared" si="53"/>
        <v>4.5</v>
      </c>
      <c r="AJ12" s="253">
        <f t="shared" si="53"/>
        <v>4.166666666666667</v>
      </c>
      <c r="AK12" s="253">
        <f t="shared" si="53"/>
        <v>3.8333333333333335</v>
      </c>
      <c r="AL12" s="253">
        <f t="shared" si="53"/>
        <v>3.4</v>
      </c>
      <c r="AM12" s="252">
        <f t="shared" si="56"/>
        <v>3.6666666666666665</v>
      </c>
      <c r="AN12" s="251">
        <f t="shared" si="54"/>
        <v>4</v>
      </c>
      <c r="AO12" s="252">
        <f t="shared" si="54"/>
        <v>4.333333333333333</v>
      </c>
      <c r="AP12" s="251">
        <f t="shared" si="57"/>
        <v>3.6666666666666665</v>
      </c>
      <c r="AQ12" s="252">
        <f t="shared" si="55"/>
        <v>3.8333333333333335</v>
      </c>
      <c r="AR12" s="253">
        <f t="shared" si="5"/>
        <v>2.8333333333333335</v>
      </c>
      <c r="AS12" s="253">
        <f t="shared" si="6"/>
        <v>3.3888888888888888</v>
      </c>
      <c r="AT12" s="253">
        <f t="shared" si="7"/>
        <v>3.9555555555555557</v>
      </c>
      <c r="AU12" s="253">
        <f t="shared" si="8"/>
        <v>4.1666666666666661</v>
      </c>
      <c r="AV12" s="253">
        <f t="shared" si="9"/>
        <v>3.75</v>
      </c>
      <c r="AW12" s="253">
        <f t="shared" si="10"/>
        <v>3.6188888888888884</v>
      </c>
      <c r="AX12" s="275">
        <f t="shared" si="1"/>
        <v>6</v>
      </c>
      <c r="AY12" s="50"/>
      <c r="BA12" s="251">
        <f t="shared" si="11"/>
        <v>4</v>
      </c>
      <c r="BB12" s="253">
        <f t="shared" si="12"/>
        <v>1</v>
      </c>
      <c r="BC12" s="253">
        <f t="shared" si="13"/>
        <v>3.5</v>
      </c>
      <c r="BD12" s="253">
        <f t="shared" si="14"/>
        <v>4</v>
      </c>
      <c r="BE12" s="253">
        <f t="shared" si="15"/>
        <v>4.5</v>
      </c>
      <c r="BF12" s="253">
        <f t="shared" si="16"/>
        <v>4.5</v>
      </c>
      <c r="BG12" s="253">
        <f t="shared" si="17"/>
        <v>5</v>
      </c>
      <c r="BH12" s="253">
        <f t="shared" si="18"/>
        <v>5</v>
      </c>
      <c r="BI12" s="253">
        <f t="shared" si="19"/>
        <v>4</v>
      </c>
      <c r="BJ12" s="253">
        <f t="shared" si="20"/>
        <v>4</v>
      </c>
      <c r="BK12" s="253">
        <f t="shared" si="21"/>
        <v>4.5</v>
      </c>
      <c r="BL12" s="253">
        <f t="shared" si="22"/>
        <v>4</v>
      </c>
      <c r="BM12" s="253">
        <f t="shared" si="23"/>
        <v>5</v>
      </c>
      <c r="BN12" s="253">
        <f t="shared" si="24"/>
        <v>3</v>
      </c>
      <c r="BO12" s="252">
        <f t="shared" si="25"/>
        <v>4.5</v>
      </c>
      <c r="BP12" s="347">
        <f t="shared" si="26"/>
        <v>2</v>
      </c>
      <c r="BQ12" s="253"/>
      <c r="BR12" s="251">
        <f t="shared" si="27"/>
        <v>3</v>
      </c>
      <c r="BS12" s="253">
        <f t="shared" si="28"/>
        <v>3</v>
      </c>
      <c r="BT12" s="253">
        <f t="shared" si="29"/>
        <v>3</v>
      </c>
      <c r="BU12" s="253">
        <f t="shared" si="30"/>
        <v>3.25</v>
      </c>
      <c r="BV12" s="253">
        <f t="shared" si="31"/>
        <v>3</v>
      </c>
      <c r="BW12" s="253">
        <f t="shared" si="32"/>
        <v>4</v>
      </c>
      <c r="BX12" s="253">
        <f t="shared" si="33"/>
        <v>4.25</v>
      </c>
      <c r="BY12" s="253">
        <f t="shared" si="34"/>
        <v>3.75</v>
      </c>
      <c r="BZ12" s="253">
        <f t="shared" si="35"/>
        <v>3.75</v>
      </c>
      <c r="CA12" s="253">
        <f t="shared" si="36"/>
        <v>3</v>
      </c>
      <c r="CB12" s="253">
        <f t="shared" si="37"/>
        <v>3.25</v>
      </c>
      <c r="CC12" s="253">
        <f t="shared" si="38"/>
        <v>4</v>
      </c>
      <c r="CD12" s="253">
        <f t="shared" si="39"/>
        <v>4</v>
      </c>
      <c r="CE12" s="253">
        <f t="shared" si="40"/>
        <v>4</v>
      </c>
      <c r="CF12" s="252">
        <f t="shared" si="41"/>
        <v>3.5</v>
      </c>
      <c r="CG12" s="347">
        <f t="shared" si="42"/>
        <v>4</v>
      </c>
      <c r="CH12" s="256"/>
      <c r="CI12" s="356">
        <f t="shared" si="58"/>
        <v>3.85</v>
      </c>
      <c r="CJ12" s="357">
        <f>+AVERAGE(CL12,CN12,CP12,CR12,CT12)</f>
        <v>3.5</v>
      </c>
      <c r="CK12" s="345">
        <f t="shared" si="43"/>
        <v>2.5</v>
      </c>
      <c r="CL12" s="345">
        <f t="shared" si="44"/>
        <v>3</v>
      </c>
      <c r="CM12" s="360">
        <f t="shared" si="45"/>
        <v>4</v>
      </c>
      <c r="CN12" s="345">
        <f t="shared" si="46"/>
        <v>3.0833333333333335</v>
      </c>
      <c r="CO12" s="360">
        <f t="shared" si="47"/>
        <v>4.5</v>
      </c>
      <c r="CP12" s="361">
        <f t="shared" si="48"/>
        <v>3.6666666666666665</v>
      </c>
      <c r="CQ12" s="345">
        <f t="shared" si="49"/>
        <v>4.5</v>
      </c>
      <c r="CR12" s="361">
        <f t="shared" si="50"/>
        <v>4</v>
      </c>
      <c r="CS12" s="345">
        <f t="shared" si="51"/>
        <v>3.75</v>
      </c>
      <c r="CT12" s="346">
        <f t="shared" si="52"/>
        <v>3.75</v>
      </c>
    </row>
    <row r="13" spans="2:98" s="32" customFormat="1" ht="30.75" x14ac:dyDescent="0.25">
      <c r="B13" s="240">
        <v>8</v>
      </c>
      <c r="C13" s="190"/>
      <c r="D13" s="238" t="s">
        <v>209</v>
      </c>
      <c r="E13" s="242" t="s">
        <v>57</v>
      </c>
      <c r="F13" s="242" t="s">
        <v>285</v>
      </c>
      <c r="G13" s="243" t="s">
        <v>175</v>
      </c>
      <c r="H13" s="238" t="s">
        <v>222</v>
      </c>
      <c r="I13" s="244" t="s">
        <v>87</v>
      </c>
      <c r="J13" s="244" t="s">
        <v>340</v>
      </c>
      <c r="K13" s="336" t="s">
        <v>383</v>
      </c>
      <c r="L13" s="240"/>
      <c r="M13" s="241">
        <v>5</v>
      </c>
      <c r="N13" s="240"/>
      <c r="O13" s="247"/>
      <c r="P13" s="248"/>
      <c r="Q13" s="240"/>
      <c r="R13" s="247"/>
      <c r="S13" s="247"/>
      <c r="T13" s="247"/>
      <c r="U13" s="247"/>
      <c r="V13" s="248"/>
      <c r="W13" s="240"/>
      <c r="X13" s="248"/>
      <c r="Y13" s="249"/>
      <c r="Z13" s="248"/>
      <c r="AA13" s="250"/>
      <c r="AB13" s="245" t="s">
        <v>85</v>
      </c>
      <c r="AC13" s="251">
        <f t="shared" si="53"/>
        <v>3.7142857142857144</v>
      </c>
      <c r="AD13" s="252">
        <f t="shared" si="53"/>
        <v>3</v>
      </c>
      <c r="AE13" s="251">
        <f t="shared" si="53"/>
        <v>2.8333333333333335</v>
      </c>
      <c r="AF13" s="253">
        <f t="shared" si="53"/>
        <v>2.3333333333333335</v>
      </c>
      <c r="AG13" s="252">
        <f t="shared" si="53"/>
        <v>3.5</v>
      </c>
      <c r="AH13" s="251">
        <f t="shared" si="53"/>
        <v>3.8333333333333335</v>
      </c>
      <c r="AI13" s="253">
        <f t="shared" si="53"/>
        <v>4.666666666666667</v>
      </c>
      <c r="AJ13" s="253">
        <f t="shared" si="53"/>
        <v>4.666666666666667</v>
      </c>
      <c r="AK13" s="253">
        <f t="shared" si="53"/>
        <v>3.5</v>
      </c>
      <c r="AL13" s="253">
        <f t="shared" si="53"/>
        <v>4.666666666666667</v>
      </c>
      <c r="AM13" s="252">
        <f t="shared" si="56"/>
        <v>3.5</v>
      </c>
      <c r="AN13" s="251">
        <f t="shared" si="54"/>
        <v>3</v>
      </c>
      <c r="AO13" s="252">
        <f t="shared" si="54"/>
        <v>3</v>
      </c>
      <c r="AP13" s="251">
        <f t="shared" si="57"/>
        <v>4.333333333333333</v>
      </c>
      <c r="AQ13" s="252">
        <f t="shared" si="55"/>
        <v>3.3333333333333335</v>
      </c>
      <c r="AR13" s="253">
        <f t="shared" si="5"/>
        <v>3.3571428571428572</v>
      </c>
      <c r="AS13" s="253">
        <f t="shared" si="6"/>
        <v>2.8888888888888893</v>
      </c>
      <c r="AT13" s="253">
        <f t="shared" si="7"/>
        <v>4.1388888888888893</v>
      </c>
      <c r="AU13" s="253">
        <f t="shared" si="8"/>
        <v>3</v>
      </c>
      <c r="AV13" s="253">
        <f t="shared" si="9"/>
        <v>3.833333333333333</v>
      </c>
      <c r="AW13" s="253">
        <f t="shared" si="10"/>
        <v>3.4436507936507939</v>
      </c>
      <c r="AX13" s="275">
        <f t="shared" si="1"/>
        <v>8</v>
      </c>
      <c r="AY13" s="50"/>
      <c r="BA13" s="251">
        <f t="shared" si="11"/>
        <v>3.75</v>
      </c>
      <c r="BB13" s="253">
        <f t="shared" si="12"/>
        <v>3</v>
      </c>
      <c r="BC13" s="253">
        <f t="shared" si="13"/>
        <v>2.75</v>
      </c>
      <c r="BD13" s="253">
        <f t="shared" si="14"/>
        <v>2</v>
      </c>
      <c r="BE13" s="253">
        <f t="shared" si="15"/>
        <v>3</v>
      </c>
      <c r="BF13" s="253">
        <f t="shared" si="16"/>
        <v>3.5</v>
      </c>
      <c r="BG13" s="253">
        <f t="shared" si="17"/>
        <v>4.75</v>
      </c>
      <c r="BH13" s="253">
        <f t="shared" si="18"/>
        <v>4.75</v>
      </c>
      <c r="BI13" s="253">
        <f t="shared" si="19"/>
        <v>3.25</v>
      </c>
      <c r="BJ13" s="253">
        <f t="shared" si="20"/>
        <v>5</v>
      </c>
      <c r="BK13" s="253">
        <f t="shared" si="21"/>
        <v>3.25</v>
      </c>
      <c r="BL13" s="253">
        <f t="shared" si="22"/>
        <v>2.75</v>
      </c>
      <c r="BM13" s="253">
        <f t="shared" si="23"/>
        <v>2.5</v>
      </c>
      <c r="BN13" s="253">
        <f t="shared" si="24"/>
        <v>4</v>
      </c>
      <c r="BO13" s="252">
        <f t="shared" si="25"/>
        <v>3</v>
      </c>
      <c r="BP13" s="347">
        <f t="shared" si="26"/>
        <v>4</v>
      </c>
      <c r="BQ13" s="253"/>
      <c r="BR13" s="251">
        <f t="shared" si="27"/>
        <v>3.6666666666666665</v>
      </c>
      <c r="BS13" s="253">
        <f t="shared" si="28"/>
        <v>3</v>
      </c>
      <c r="BT13" s="253">
        <f t="shared" si="29"/>
        <v>3</v>
      </c>
      <c r="BU13" s="253">
        <f t="shared" si="30"/>
        <v>3</v>
      </c>
      <c r="BV13" s="253">
        <f t="shared" si="31"/>
        <v>4.5</v>
      </c>
      <c r="BW13" s="253">
        <f t="shared" si="32"/>
        <v>4.5</v>
      </c>
      <c r="BX13" s="253">
        <f t="shared" si="33"/>
        <v>4.5</v>
      </c>
      <c r="BY13" s="253">
        <f t="shared" si="34"/>
        <v>4.5</v>
      </c>
      <c r="BZ13" s="253">
        <f t="shared" si="35"/>
        <v>4</v>
      </c>
      <c r="CA13" s="253">
        <f t="shared" si="36"/>
        <v>4</v>
      </c>
      <c r="CB13" s="253">
        <f t="shared" si="37"/>
        <v>4</v>
      </c>
      <c r="CC13" s="253">
        <f t="shared" si="38"/>
        <v>3.5</v>
      </c>
      <c r="CD13" s="253">
        <f t="shared" si="39"/>
        <v>4</v>
      </c>
      <c r="CE13" s="253">
        <f t="shared" si="40"/>
        <v>5</v>
      </c>
      <c r="CF13" s="252">
        <f t="shared" si="41"/>
        <v>4</v>
      </c>
      <c r="CG13" s="347">
        <f t="shared" si="42"/>
        <v>4</v>
      </c>
      <c r="CH13" s="256"/>
      <c r="CI13" s="356">
        <f t="shared" si="58"/>
        <v>3.2333333333333334</v>
      </c>
      <c r="CJ13" s="357">
        <f>+AVERAGE(CL13,CN13,CP13,CR13,CT13)</f>
        <v>3.8666666666666663</v>
      </c>
      <c r="CK13" s="345">
        <f t="shared" si="43"/>
        <v>3.375</v>
      </c>
      <c r="CL13" s="345">
        <f t="shared" si="44"/>
        <v>3.333333333333333</v>
      </c>
      <c r="CM13" s="360">
        <f t="shared" si="45"/>
        <v>2.5833333333333335</v>
      </c>
      <c r="CN13" s="345">
        <f t="shared" si="46"/>
        <v>3.5</v>
      </c>
      <c r="CO13" s="360">
        <f t="shared" si="47"/>
        <v>4.083333333333333</v>
      </c>
      <c r="CP13" s="361">
        <f t="shared" si="48"/>
        <v>4.25</v>
      </c>
      <c r="CQ13" s="345">
        <f t="shared" si="49"/>
        <v>2.625</v>
      </c>
      <c r="CR13" s="361">
        <f t="shared" si="50"/>
        <v>3.75</v>
      </c>
      <c r="CS13" s="345">
        <f t="shared" si="51"/>
        <v>3.5</v>
      </c>
      <c r="CT13" s="346">
        <f t="shared" si="52"/>
        <v>4.5</v>
      </c>
    </row>
    <row r="14" spans="2:98" s="32" customFormat="1" ht="30.75" x14ac:dyDescent="0.25">
      <c r="B14" s="240">
        <v>9</v>
      </c>
      <c r="C14" s="190">
        <v>43538</v>
      </c>
      <c r="D14" s="238" t="s">
        <v>207</v>
      </c>
      <c r="E14" s="242" t="s">
        <v>57</v>
      </c>
      <c r="F14" s="242"/>
      <c r="G14" s="243"/>
      <c r="H14" s="238" t="s">
        <v>222</v>
      </c>
      <c r="I14" s="244" t="s">
        <v>83</v>
      </c>
      <c r="J14" s="244" t="s">
        <v>341</v>
      </c>
      <c r="K14" s="336" t="s">
        <v>382</v>
      </c>
      <c r="L14" s="240">
        <v>4</v>
      </c>
      <c r="M14" s="241">
        <v>5</v>
      </c>
      <c r="N14" s="240">
        <v>1</v>
      </c>
      <c r="O14" s="247">
        <v>1</v>
      </c>
      <c r="P14" s="248">
        <v>1</v>
      </c>
      <c r="Q14" s="240">
        <v>4</v>
      </c>
      <c r="R14" s="247">
        <v>5</v>
      </c>
      <c r="S14" s="247"/>
      <c r="T14" s="247"/>
      <c r="U14" s="247">
        <v>3</v>
      </c>
      <c r="V14" s="248">
        <v>1</v>
      </c>
      <c r="W14" s="240">
        <v>4</v>
      </c>
      <c r="X14" s="248">
        <v>4</v>
      </c>
      <c r="Y14" s="249">
        <v>5</v>
      </c>
      <c r="Z14" s="248">
        <v>3</v>
      </c>
      <c r="AA14" s="250"/>
      <c r="AB14" s="245" t="s">
        <v>74</v>
      </c>
      <c r="AC14" s="251">
        <f t="shared" si="53"/>
        <v>4.5999999999999996</v>
      </c>
      <c r="AD14" s="252">
        <f t="shared" si="53"/>
        <v>1.8</v>
      </c>
      <c r="AE14" s="251">
        <f t="shared" si="53"/>
        <v>4.2</v>
      </c>
      <c r="AF14" s="253">
        <f t="shared" si="53"/>
        <v>4</v>
      </c>
      <c r="AG14" s="252">
        <f t="shared" si="53"/>
        <v>4.4000000000000004</v>
      </c>
      <c r="AH14" s="251">
        <f t="shared" si="53"/>
        <v>4.5</v>
      </c>
      <c r="AI14" s="253">
        <f t="shared" si="53"/>
        <v>4.5999999999999996</v>
      </c>
      <c r="AJ14" s="253">
        <f t="shared" si="53"/>
        <v>4.8</v>
      </c>
      <c r="AK14" s="253">
        <f t="shared" si="53"/>
        <v>4.5</v>
      </c>
      <c r="AL14" s="253">
        <f t="shared" si="53"/>
        <v>4.4000000000000004</v>
      </c>
      <c r="AM14" s="252">
        <f t="shared" si="56"/>
        <v>4.5</v>
      </c>
      <c r="AN14" s="251">
        <f t="shared" si="54"/>
        <v>4</v>
      </c>
      <c r="AO14" s="252">
        <f t="shared" si="54"/>
        <v>4.5</v>
      </c>
      <c r="AP14" s="251">
        <f t="shared" si="57"/>
        <v>4.2</v>
      </c>
      <c r="AQ14" s="252">
        <f t="shared" si="55"/>
        <v>4.2</v>
      </c>
      <c r="AR14" s="253">
        <f t="shared" si="5"/>
        <v>3.1999999999999997</v>
      </c>
      <c r="AS14" s="253">
        <f t="shared" si="6"/>
        <v>4.2</v>
      </c>
      <c r="AT14" s="253">
        <f t="shared" si="7"/>
        <v>4.55</v>
      </c>
      <c r="AU14" s="253">
        <f t="shared" si="8"/>
        <v>4.25</v>
      </c>
      <c r="AV14" s="253">
        <f t="shared" si="9"/>
        <v>4.2</v>
      </c>
      <c r="AW14" s="253">
        <f t="shared" si="10"/>
        <v>4.08</v>
      </c>
      <c r="AX14" s="275">
        <f t="shared" si="1"/>
        <v>5</v>
      </c>
      <c r="AY14" s="50"/>
      <c r="BA14" s="251">
        <f t="shared" si="11"/>
        <v>4.5999999999999996</v>
      </c>
      <c r="BB14" s="253">
        <f t="shared" si="12"/>
        <v>1.8</v>
      </c>
      <c r="BC14" s="253">
        <f t="shared" si="13"/>
        <v>4.2</v>
      </c>
      <c r="BD14" s="253">
        <f t="shared" si="14"/>
        <v>4</v>
      </c>
      <c r="BE14" s="253">
        <f t="shared" si="15"/>
        <v>4.4000000000000004</v>
      </c>
      <c r="BF14" s="253">
        <f t="shared" si="16"/>
        <v>4.5</v>
      </c>
      <c r="BG14" s="253">
        <f t="shared" si="17"/>
        <v>4.5999999999999996</v>
      </c>
      <c r="BH14" s="253">
        <f t="shared" si="18"/>
        <v>4.8</v>
      </c>
      <c r="BI14" s="253">
        <f t="shared" si="19"/>
        <v>4.5</v>
      </c>
      <c r="BJ14" s="253">
        <f t="shared" si="20"/>
        <v>4.4000000000000004</v>
      </c>
      <c r="BK14" s="253">
        <f t="shared" si="21"/>
        <v>4.5</v>
      </c>
      <c r="BL14" s="253">
        <f t="shared" si="22"/>
        <v>4</v>
      </c>
      <c r="BM14" s="253">
        <f t="shared" si="23"/>
        <v>4.5</v>
      </c>
      <c r="BN14" s="253">
        <f t="shared" si="24"/>
        <v>4.2</v>
      </c>
      <c r="BO14" s="252">
        <f t="shared" si="25"/>
        <v>4.2</v>
      </c>
      <c r="BP14" s="347">
        <f t="shared" si="26"/>
        <v>5</v>
      </c>
      <c r="BQ14" s="253"/>
      <c r="BR14" s="251"/>
      <c r="BS14" s="253"/>
      <c r="BT14" s="253"/>
      <c r="BU14" s="253"/>
      <c r="BV14" s="253"/>
      <c r="BW14" s="253"/>
      <c r="BX14" s="253"/>
      <c r="BY14" s="253"/>
      <c r="BZ14" s="253"/>
      <c r="CA14" s="253"/>
      <c r="CB14" s="253"/>
      <c r="CC14" s="253"/>
      <c r="CD14" s="253"/>
      <c r="CE14" s="253"/>
      <c r="CF14" s="252"/>
      <c r="CG14" s="347">
        <f t="shared" si="42"/>
        <v>0</v>
      </c>
      <c r="CH14" s="256"/>
      <c r="CI14" s="356">
        <f t="shared" si="58"/>
        <v>4.08</v>
      </c>
      <c r="CJ14" s="357"/>
      <c r="CK14" s="345">
        <f t="shared" si="43"/>
        <v>3.1999999999999997</v>
      </c>
      <c r="CL14" s="345"/>
      <c r="CM14" s="360">
        <f t="shared" si="45"/>
        <v>4.2</v>
      </c>
      <c r="CN14" s="345"/>
      <c r="CO14" s="360">
        <f t="shared" si="47"/>
        <v>4.55</v>
      </c>
      <c r="CP14" s="361"/>
      <c r="CQ14" s="345">
        <f t="shared" si="49"/>
        <v>4.25</v>
      </c>
      <c r="CR14" s="361"/>
      <c r="CS14" s="345">
        <f t="shared" si="51"/>
        <v>4.2</v>
      </c>
      <c r="CT14" s="346"/>
    </row>
    <row r="15" spans="2:98" s="32" customFormat="1" ht="30.75" x14ac:dyDescent="0.25">
      <c r="B15" s="240">
        <v>10</v>
      </c>
      <c r="C15" s="190">
        <v>43538</v>
      </c>
      <c r="D15" s="238" t="s">
        <v>207</v>
      </c>
      <c r="E15" s="242" t="s">
        <v>56</v>
      </c>
      <c r="F15" s="242" t="s">
        <v>305</v>
      </c>
      <c r="G15" s="243" t="s">
        <v>217</v>
      </c>
      <c r="H15" s="238" t="s">
        <v>223</v>
      </c>
      <c r="I15" s="244" t="s">
        <v>336</v>
      </c>
      <c r="J15" s="244" t="s">
        <v>337</v>
      </c>
      <c r="K15" s="336" t="s">
        <v>382</v>
      </c>
      <c r="L15" s="240">
        <v>5</v>
      </c>
      <c r="M15" s="241">
        <v>1</v>
      </c>
      <c r="N15" s="240">
        <v>5</v>
      </c>
      <c r="O15" s="247">
        <v>5</v>
      </c>
      <c r="P15" s="248">
        <v>5</v>
      </c>
      <c r="Q15" s="240">
        <v>5</v>
      </c>
      <c r="R15" s="247">
        <v>5</v>
      </c>
      <c r="S15" s="247">
        <v>5</v>
      </c>
      <c r="T15" s="247">
        <v>5</v>
      </c>
      <c r="U15" s="247">
        <v>4</v>
      </c>
      <c r="V15" s="248">
        <v>5</v>
      </c>
      <c r="W15" s="240">
        <v>5</v>
      </c>
      <c r="X15" s="248">
        <v>5</v>
      </c>
      <c r="Y15" s="249">
        <v>5</v>
      </c>
      <c r="Z15" s="248">
        <v>5</v>
      </c>
      <c r="AA15" s="250"/>
      <c r="AB15" s="245" t="s">
        <v>75</v>
      </c>
      <c r="AC15" s="251">
        <f t="shared" si="53"/>
        <v>3.5</v>
      </c>
      <c r="AD15" s="252">
        <f t="shared" si="53"/>
        <v>1.8</v>
      </c>
      <c r="AE15" s="251">
        <f t="shared" si="53"/>
        <v>3.8333333333333335</v>
      </c>
      <c r="AF15" s="253">
        <f t="shared" si="53"/>
        <v>3.3333333333333335</v>
      </c>
      <c r="AG15" s="252">
        <f t="shared" si="53"/>
        <v>3.5</v>
      </c>
      <c r="AH15" s="251">
        <f t="shared" si="53"/>
        <v>3.5</v>
      </c>
      <c r="AI15" s="253">
        <f t="shared" si="53"/>
        <v>4.666666666666667</v>
      </c>
      <c r="AJ15" s="253">
        <f t="shared" si="53"/>
        <v>4.666666666666667</v>
      </c>
      <c r="AK15" s="253">
        <f t="shared" si="53"/>
        <v>4</v>
      </c>
      <c r="AL15" s="253">
        <f t="shared" si="53"/>
        <v>4.666666666666667</v>
      </c>
      <c r="AM15" s="252">
        <f t="shared" si="56"/>
        <v>4.166666666666667</v>
      </c>
      <c r="AN15" s="251">
        <f t="shared" si="54"/>
        <v>3.3333333333333335</v>
      </c>
      <c r="AO15" s="252">
        <f t="shared" si="54"/>
        <v>3.6666666666666665</v>
      </c>
      <c r="AP15" s="251">
        <f t="shared" si="57"/>
        <v>5</v>
      </c>
      <c r="AQ15" s="252">
        <f t="shared" si="55"/>
        <v>3.8333333333333335</v>
      </c>
      <c r="AR15" s="253">
        <f t="shared" si="5"/>
        <v>2.65</v>
      </c>
      <c r="AS15" s="253">
        <f t="shared" si="6"/>
        <v>3.5555555555555558</v>
      </c>
      <c r="AT15" s="253">
        <f t="shared" si="7"/>
        <v>4.2777777777777786</v>
      </c>
      <c r="AU15" s="253">
        <f t="shared" si="8"/>
        <v>3.5</v>
      </c>
      <c r="AV15" s="253">
        <f t="shared" si="9"/>
        <v>4.416666666666667</v>
      </c>
      <c r="AW15" s="253">
        <f t="shared" si="10"/>
        <v>3.6800000000000006</v>
      </c>
      <c r="AX15" s="275">
        <f t="shared" si="1"/>
        <v>6</v>
      </c>
      <c r="AY15" s="50"/>
      <c r="BA15" s="251">
        <f t="shared" si="11"/>
        <v>4.5</v>
      </c>
      <c r="BB15" s="253">
        <f t="shared" si="12"/>
        <v>2.3333333333333335</v>
      </c>
      <c r="BC15" s="253">
        <f t="shared" si="13"/>
        <v>5</v>
      </c>
      <c r="BD15" s="253">
        <f t="shared" si="14"/>
        <v>4.25</v>
      </c>
      <c r="BE15" s="253">
        <f t="shared" si="15"/>
        <v>4.25</v>
      </c>
      <c r="BF15" s="253">
        <f t="shared" si="16"/>
        <v>4.25</v>
      </c>
      <c r="BG15" s="253">
        <f t="shared" si="17"/>
        <v>5</v>
      </c>
      <c r="BH15" s="253">
        <f t="shared" si="18"/>
        <v>5</v>
      </c>
      <c r="BI15" s="253">
        <f t="shared" si="19"/>
        <v>4.5</v>
      </c>
      <c r="BJ15" s="253">
        <f t="shared" si="20"/>
        <v>5</v>
      </c>
      <c r="BK15" s="253">
        <f t="shared" si="21"/>
        <v>5</v>
      </c>
      <c r="BL15" s="253">
        <f t="shared" si="22"/>
        <v>3.75</v>
      </c>
      <c r="BM15" s="253">
        <f t="shared" si="23"/>
        <v>4.25</v>
      </c>
      <c r="BN15" s="253">
        <f t="shared" si="24"/>
        <v>5</v>
      </c>
      <c r="BO15" s="252">
        <f t="shared" si="25"/>
        <v>4.5</v>
      </c>
      <c r="BP15" s="347">
        <f t="shared" si="26"/>
        <v>4</v>
      </c>
      <c r="BQ15" s="253"/>
      <c r="BR15" s="251">
        <f t="shared" si="27"/>
        <v>1.5</v>
      </c>
      <c r="BS15" s="253">
        <f t="shared" si="28"/>
        <v>1</v>
      </c>
      <c r="BT15" s="253">
        <f t="shared" si="29"/>
        <v>1.5</v>
      </c>
      <c r="BU15" s="253">
        <f t="shared" si="30"/>
        <v>1.5</v>
      </c>
      <c r="BV15" s="253">
        <f t="shared" si="31"/>
        <v>2</v>
      </c>
      <c r="BW15" s="253">
        <f t="shared" si="32"/>
        <v>2</v>
      </c>
      <c r="BX15" s="253">
        <f t="shared" si="33"/>
        <v>4</v>
      </c>
      <c r="BY15" s="253">
        <f t="shared" si="34"/>
        <v>4</v>
      </c>
      <c r="BZ15" s="253">
        <f t="shared" si="35"/>
        <v>3</v>
      </c>
      <c r="CA15" s="253">
        <f t="shared" si="36"/>
        <v>4</v>
      </c>
      <c r="CB15" s="253">
        <f t="shared" si="37"/>
        <v>2.5</v>
      </c>
      <c r="CC15" s="253">
        <f t="shared" si="38"/>
        <v>2.5</v>
      </c>
      <c r="CD15" s="253">
        <f t="shared" si="39"/>
        <v>2.5</v>
      </c>
      <c r="CE15" s="253">
        <f t="shared" si="40"/>
        <v>5</v>
      </c>
      <c r="CF15" s="252">
        <f t="shared" si="41"/>
        <v>2.5</v>
      </c>
      <c r="CG15" s="347">
        <f t="shared" si="42"/>
        <v>2</v>
      </c>
      <c r="CH15" s="256"/>
      <c r="CI15" s="356">
        <f t="shared" si="58"/>
        <v>4.291666666666667</v>
      </c>
      <c r="CJ15" s="357">
        <f>+AVERAGE(CL15,CN15,CP15,CR15,CT15)</f>
        <v>2.4833333333333334</v>
      </c>
      <c r="CK15" s="345">
        <f t="shared" si="43"/>
        <v>3.416666666666667</v>
      </c>
      <c r="CL15" s="345">
        <f t="shared" si="44"/>
        <v>1.25</v>
      </c>
      <c r="CM15" s="360">
        <f t="shared" si="45"/>
        <v>4.5</v>
      </c>
      <c r="CN15" s="345">
        <f t="shared" si="46"/>
        <v>1.6666666666666667</v>
      </c>
      <c r="CO15" s="360">
        <f t="shared" si="47"/>
        <v>4.791666666666667</v>
      </c>
      <c r="CP15" s="361">
        <f t="shared" si="48"/>
        <v>3.25</v>
      </c>
      <c r="CQ15" s="345">
        <f t="shared" si="49"/>
        <v>4</v>
      </c>
      <c r="CR15" s="361">
        <f t="shared" si="50"/>
        <v>2.5</v>
      </c>
      <c r="CS15" s="345">
        <f t="shared" si="51"/>
        <v>4.75</v>
      </c>
      <c r="CT15" s="346">
        <f t="shared" si="52"/>
        <v>3.75</v>
      </c>
    </row>
    <row r="16" spans="2:98" s="32" customFormat="1" ht="30.75" x14ac:dyDescent="0.25">
      <c r="B16" s="240">
        <v>11</v>
      </c>
      <c r="C16" s="190">
        <v>43538</v>
      </c>
      <c r="D16" s="238" t="s">
        <v>207</v>
      </c>
      <c r="E16" s="242" t="s">
        <v>56</v>
      </c>
      <c r="F16" s="242" t="s">
        <v>25</v>
      </c>
      <c r="G16" s="243" t="s">
        <v>216</v>
      </c>
      <c r="H16" s="238" t="s">
        <v>222</v>
      </c>
      <c r="I16" s="244" t="s">
        <v>64</v>
      </c>
      <c r="J16" s="244" t="s">
        <v>342</v>
      </c>
      <c r="K16" s="336" t="s">
        <v>383</v>
      </c>
      <c r="L16" s="240"/>
      <c r="M16" s="241">
        <v>5</v>
      </c>
      <c r="N16" s="240"/>
      <c r="O16" s="247"/>
      <c r="P16" s="248"/>
      <c r="Q16" s="240">
        <v>5</v>
      </c>
      <c r="R16" s="247">
        <v>5</v>
      </c>
      <c r="S16" s="247">
        <v>5</v>
      </c>
      <c r="T16" s="247">
        <v>5</v>
      </c>
      <c r="U16" s="247">
        <v>5</v>
      </c>
      <c r="V16" s="248">
        <v>5</v>
      </c>
      <c r="W16" s="240">
        <v>2</v>
      </c>
      <c r="X16" s="248">
        <v>3</v>
      </c>
      <c r="Y16" s="249">
        <v>5</v>
      </c>
      <c r="Z16" s="248">
        <v>4</v>
      </c>
      <c r="AA16" s="250"/>
      <c r="AB16" s="245" t="s">
        <v>84</v>
      </c>
      <c r="AC16" s="251">
        <f t="shared" ref="AC16:AC24" si="59">+AVERAGEIF($I$6:$I$196,$AB16,L$6:L$196)</f>
        <v>3</v>
      </c>
      <c r="AD16" s="252">
        <f t="shared" ref="AD16:AD24" si="60">+AVERAGEIF($I$6:$I$196,$AB16,M$6:M$196)</f>
        <v>1</v>
      </c>
      <c r="AE16" s="251">
        <f t="shared" ref="AE16:AE24" si="61">+AVERAGEIF($I$6:$I$196,$AB16,N$6:N$196)</f>
        <v>3</v>
      </c>
      <c r="AF16" s="253">
        <f t="shared" ref="AF16:AF24" si="62">+AVERAGEIF($I$6:$I$196,$AB16,O$6:O$196)</f>
        <v>3</v>
      </c>
      <c r="AG16" s="252">
        <f t="shared" ref="AG16:AG24" si="63">+AVERAGEIF($I$6:$I$196,$AB16,P$6:P$196)</f>
        <v>3</v>
      </c>
      <c r="AH16" s="251">
        <f t="shared" ref="AH16:AH24" si="64">+AVERAGEIF($I$6:$I$196,$AB16,Q$6:Q$196)</f>
        <v>5</v>
      </c>
      <c r="AI16" s="253">
        <f t="shared" ref="AI16:AI24" si="65">+AVERAGEIF($I$6:$I$196,$AB16,R$6:R$196)</f>
        <v>5</v>
      </c>
      <c r="AJ16" s="253">
        <f t="shared" ref="AJ16:AJ24" si="66">+AVERAGEIF($I$6:$I$196,$AB16,S$6:S$196)</f>
        <v>5</v>
      </c>
      <c r="AK16" s="253">
        <f t="shared" ref="AK16:AK24" si="67">+AVERAGEIF($I$6:$I$196,$AB16,T$6:T$196)</f>
        <v>3</v>
      </c>
      <c r="AL16" s="253"/>
      <c r="AM16" s="252"/>
      <c r="AN16" s="251">
        <f t="shared" ref="AN16:AN24" si="68">+AVERAGEIF($I$6:$I$196,$AB16,W$6:W$196)</f>
        <v>3</v>
      </c>
      <c r="AO16" s="252"/>
      <c r="AP16" s="251">
        <f t="shared" si="57"/>
        <v>5</v>
      </c>
      <c r="AQ16" s="252">
        <f t="shared" si="55"/>
        <v>3</v>
      </c>
      <c r="AR16" s="253">
        <f t="shared" si="5"/>
        <v>2</v>
      </c>
      <c r="AS16" s="253">
        <f t="shared" si="6"/>
        <v>3</v>
      </c>
      <c r="AT16" s="253">
        <f t="shared" si="7"/>
        <v>4.5</v>
      </c>
      <c r="AU16" s="253">
        <f t="shared" si="8"/>
        <v>3</v>
      </c>
      <c r="AV16" s="253">
        <f t="shared" si="9"/>
        <v>4</v>
      </c>
      <c r="AW16" s="253">
        <f t="shared" si="10"/>
        <v>3.3</v>
      </c>
      <c r="AX16" s="275">
        <f t="shared" si="1"/>
        <v>1</v>
      </c>
      <c r="AY16" s="50"/>
      <c r="BA16" s="251"/>
      <c r="BB16" s="253"/>
      <c r="BC16" s="253"/>
      <c r="BD16" s="253"/>
      <c r="BE16" s="253"/>
      <c r="BF16" s="253"/>
      <c r="BG16" s="253"/>
      <c r="BH16" s="253"/>
      <c r="BI16" s="253"/>
      <c r="BJ16" s="253"/>
      <c r="BK16" s="253"/>
      <c r="BL16" s="253"/>
      <c r="BM16" s="253"/>
      <c r="BN16" s="253"/>
      <c r="BO16" s="252"/>
      <c r="BP16" s="347">
        <f t="shared" si="26"/>
        <v>0</v>
      </c>
      <c r="BQ16" s="253"/>
      <c r="BR16" s="251">
        <f t="shared" si="27"/>
        <v>3</v>
      </c>
      <c r="BS16" s="253">
        <f t="shared" si="28"/>
        <v>1</v>
      </c>
      <c r="BT16" s="253">
        <f t="shared" si="29"/>
        <v>3</v>
      </c>
      <c r="BU16" s="253">
        <f t="shared" si="30"/>
        <v>3</v>
      </c>
      <c r="BV16" s="253">
        <f t="shared" si="31"/>
        <v>3</v>
      </c>
      <c r="BW16" s="253">
        <f t="shared" si="32"/>
        <v>5</v>
      </c>
      <c r="BX16" s="253">
        <f t="shared" si="33"/>
        <v>5</v>
      </c>
      <c r="BY16" s="253">
        <f t="shared" si="34"/>
        <v>5</v>
      </c>
      <c r="BZ16" s="253">
        <f t="shared" si="35"/>
        <v>3</v>
      </c>
      <c r="CA16" s="253"/>
      <c r="CB16" s="253"/>
      <c r="CC16" s="253">
        <f t="shared" si="38"/>
        <v>3</v>
      </c>
      <c r="CD16" s="253"/>
      <c r="CE16" s="253">
        <f t="shared" si="40"/>
        <v>5</v>
      </c>
      <c r="CF16" s="252">
        <f t="shared" si="41"/>
        <v>3</v>
      </c>
      <c r="CG16" s="347">
        <f t="shared" si="42"/>
        <v>1</v>
      </c>
      <c r="CH16" s="256"/>
      <c r="CI16" s="356"/>
      <c r="CJ16" s="357">
        <f>+AVERAGE(CL16,CN16,CP16,CR16,CT16)</f>
        <v>3.3</v>
      </c>
      <c r="CK16" s="345"/>
      <c r="CL16" s="345">
        <f t="shared" si="44"/>
        <v>2</v>
      </c>
      <c r="CM16" s="360"/>
      <c r="CN16" s="345">
        <f t="shared" si="46"/>
        <v>3</v>
      </c>
      <c r="CO16" s="360"/>
      <c r="CP16" s="361">
        <f t="shared" si="48"/>
        <v>4.5</v>
      </c>
      <c r="CQ16" s="345"/>
      <c r="CR16" s="361">
        <f t="shared" si="50"/>
        <v>3</v>
      </c>
      <c r="CS16" s="345"/>
      <c r="CT16" s="346">
        <f t="shared" si="52"/>
        <v>4</v>
      </c>
    </row>
    <row r="17" spans="2:98" s="32" customFormat="1" ht="30.75" x14ac:dyDescent="0.25">
      <c r="B17" s="240">
        <v>12</v>
      </c>
      <c r="C17" s="190">
        <v>43538</v>
      </c>
      <c r="D17" s="238" t="s">
        <v>207</v>
      </c>
      <c r="E17" s="242" t="s">
        <v>57</v>
      </c>
      <c r="F17" s="242" t="s">
        <v>25</v>
      </c>
      <c r="G17" s="243" t="s">
        <v>216</v>
      </c>
      <c r="H17" s="238" t="s">
        <v>222</v>
      </c>
      <c r="I17" s="244" t="s">
        <v>69</v>
      </c>
      <c r="J17" s="244" t="s">
        <v>97</v>
      </c>
      <c r="K17" s="336" t="s">
        <v>383</v>
      </c>
      <c r="L17" s="240">
        <v>2</v>
      </c>
      <c r="M17" s="241">
        <v>5</v>
      </c>
      <c r="N17" s="240">
        <v>4</v>
      </c>
      <c r="O17" s="247">
        <v>2</v>
      </c>
      <c r="P17" s="248">
        <v>3</v>
      </c>
      <c r="Q17" s="240">
        <v>5</v>
      </c>
      <c r="R17" s="247">
        <v>5</v>
      </c>
      <c r="S17" s="247">
        <v>5</v>
      </c>
      <c r="T17" s="247">
        <v>5</v>
      </c>
      <c r="U17" s="247">
        <v>3</v>
      </c>
      <c r="V17" s="248">
        <v>5</v>
      </c>
      <c r="W17" s="240">
        <v>4</v>
      </c>
      <c r="X17" s="248">
        <v>4</v>
      </c>
      <c r="Y17" s="249">
        <v>5</v>
      </c>
      <c r="Z17" s="248">
        <v>5</v>
      </c>
      <c r="AA17" s="250"/>
      <c r="AB17" s="245" t="s">
        <v>336</v>
      </c>
      <c r="AC17" s="251">
        <f t="shared" si="59"/>
        <v>3.7</v>
      </c>
      <c r="AD17" s="252">
        <f t="shared" si="60"/>
        <v>3</v>
      </c>
      <c r="AE17" s="251">
        <f t="shared" si="61"/>
        <v>3.9</v>
      </c>
      <c r="AF17" s="253">
        <f t="shared" si="62"/>
        <v>2.5</v>
      </c>
      <c r="AG17" s="252">
        <f t="shared" si="63"/>
        <v>3.4</v>
      </c>
      <c r="AH17" s="251">
        <f t="shared" si="64"/>
        <v>3.7</v>
      </c>
      <c r="AI17" s="253">
        <f t="shared" si="65"/>
        <v>4.7</v>
      </c>
      <c r="AJ17" s="253">
        <f t="shared" si="66"/>
        <v>4.666666666666667</v>
      </c>
      <c r="AK17" s="253">
        <f t="shared" si="67"/>
        <v>3.4444444444444446</v>
      </c>
      <c r="AL17" s="253">
        <f t="shared" ref="AL17:AM24" si="69">+AVERAGEIF($I$6:$I$196,$AB17,U$6:U$196)</f>
        <v>3.8</v>
      </c>
      <c r="AM17" s="252">
        <f t="shared" si="69"/>
        <v>3.8</v>
      </c>
      <c r="AN17" s="251">
        <f t="shared" si="68"/>
        <v>3.8</v>
      </c>
      <c r="AO17" s="252">
        <f t="shared" ref="AO17:AO24" si="70">+AVERAGEIF($I$6:$I$196,$AB17,X$6:X$196)</f>
        <v>3.7777777777777777</v>
      </c>
      <c r="AP17" s="251">
        <f t="shared" si="57"/>
        <v>5</v>
      </c>
      <c r="AQ17" s="252">
        <f t="shared" si="55"/>
        <v>3.9</v>
      </c>
      <c r="AR17" s="253">
        <f t="shared" si="5"/>
        <v>3.35</v>
      </c>
      <c r="AS17" s="253">
        <f t="shared" si="6"/>
        <v>3.2666666666666671</v>
      </c>
      <c r="AT17" s="253">
        <f t="shared" si="7"/>
        <v>4.018518518518519</v>
      </c>
      <c r="AU17" s="253">
        <f t="shared" si="8"/>
        <v>3.7888888888888888</v>
      </c>
      <c r="AV17" s="253">
        <f t="shared" si="9"/>
        <v>4.45</v>
      </c>
      <c r="AW17" s="253">
        <f t="shared" si="10"/>
        <v>3.7748148148148148</v>
      </c>
      <c r="AX17" s="275">
        <f t="shared" si="1"/>
        <v>11</v>
      </c>
      <c r="AY17" s="50"/>
      <c r="BA17" s="251">
        <f t="shared" si="11"/>
        <v>3</v>
      </c>
      <c r="BB17" s="253">
        <f t="shared" si="12"/>
        <v>3.4</v>
      </c>
      <c r="BC17" s="253">
        <f t="shared" si="13"/>
        <v>3.4</v>
      </c>
      <c r="BD17" s="253">
        <f t="shared" si="14"/>
        <v>2</v>
      </c>
      <c r="BE17" s="253">
        <f t="shared" si="15"/>
        <v>3.2</v>
      </c>
      <c r="BF17" s="253">
        <f t="shared" si="16"/>
        <v>3.2</v>
      </c>
      <c r="BG17" s="253">
        <f t="shared" si="17"/>
        <v>4.4000000000000004</v>
      </c>
      <c r="BH17" s="253">
        <f t="shared" si="18"/>
        <v>4.4000000000000004</v>
      </c>
      <c r="BI17" s="253">
        <f t="shared" si="19"/>
        <v>2.6</v>
      </c>
      <c r="BJ17" s="253">
        <f t="shared" si="20"/>
        <v>3.2</v>
      </c>
      <c r="BK17" s="253">
        <f t="shared" si="21"/>
        <v>3.2</v>
      </c>
      <c r="BL17" s="253">
        <f t="shared" si="22"/>
        <v>3.4</v>
      </c>
      <c r="BM17" s="253">
        <f t="shared" si="23"/>
        <v>3.8</v>
      </c>
      <c r="BN17" s="253">
        <f t="shared" si="24"/>
        <v>5</v>
      </c>
      <c r="BO17" s="252">
        <f t="shared" si="25"/>
        <v>3.4</v>
      </c>
      <c r="BP17" s="347">
        <f t="shared" si="26"/>
        <v>6</v>
      </c>
      <c r="BQ17" s="253"/>
      <c r="BR17" s="251">
        <f t="shared" si="27"/>
        <v>4.4000000000000004</v>
      </c>
      <c r="BS17" s="253">
        <f t="shared" si="28"/>
        <v>2.6</v>
      </c>
      <c r="BT17" s="253">
        <f t="shared" si="29"/>
        <v>4.4000000000000004</v>
      </c>
      <c r="BU17" s="253">
        <f t="shared" si="30"/>
        <v>3</v>
      </c>
      <c r="BV17" s="253">
        <f t="shared" si="31"/>
        <v>3.6</v>
      </c>
      <c r="BW17" s="253">
        <f t="shared" si="32"/>
        <v>4.2</v>
      </c>
      <c r="BX17" s="253">
        <f t="shared" si="33"/>
        <v>5</v>
      </c>
      <c r="BY17" s="253">
        <f t="shared" si="34"/>
        <v>5</v>
      </c>
      <c r="BZ17" s="253">
        <f t="shared" si="35"/>
        <v>4.5</v>
      </c>
      <c r="CA17" s="253">
        <f t="shared" si="36"/>
        <v>4.4000000000000004</v>
      </c>
      <c r="CB17" s="253">
        <f t="shared" si="37"/>
        <v>4.4000000000000004</v>
      </c>
      <c r="CC17" s="253">
        <f t="shared" si="38"/>
        <v>4.2</v>
      </c>
      <c r="CD17" s="253">
        <f t="shared" si="39"/>
        <v>3.75</v>
      </c>
      <c r="CE17" s="253">
        <f t="shared" si="40"/>
        <v>5</v>
      </c>
      <c r="CF17" s="252">
        <f t="shared" si="41"/>
        <v>4.4000000000000004</v>
      </c>
      <c r="CG17" s="347">
        <f t="shared" si="42"/>
        <v>5</v>
      </c>
      <c r="CH17" s="256"/>
      <c r="CI17" s="356">
        <f t="shared" ref="CI17:CI24" si="71">+AVERAGE(CK17,CM17,CO17,CQ17,CS17)</f>
        <v>3.4733333333333336</v>
      </c>
      <c r="CJ17" s="357">
        <f>+AVERAGE(CL17,CN17,CP17,CR17,CT17)</f>
        <v>4.085</v>
      </c>
      <c r="CK17" s="345">
        <f t="shared" si="43"/>
        <v>3.2</v>
      </c>
      <c r="CL17" s="345">
        <f t="shared" si="44"/>
        <v>3.5</v>
      </c>
      <c r="CM17" s="360">
        <f t="shared" si="45"/>
        <v>2.8666666666666671</v>
      </c>
      <c r="CN17" s="345">
        <f t="shared" si="46"/>
        <v>3.6666666666666665</v>
      </c>
      <c r="CO17" s="360">
        <f t="shared" si="47"/>
        <v>3.5</v>
      </c>
      <c r="CP17" s="361">
        <f t="shared" si="48"/>
        <v>4.583333333333333</v>
      </c>
      <c r="CQ17" s="345">
        <f t="shared" si="49"/>
        <v>3.5999999999999996</v>
      </c>
      <c r="CR17" s="361">
        <f t="shared" si="50"/>
        <v>3.9750000000000001</v>
      </c>
      <c r="CS17" s="345">
        <f t="shared" si="51"/>
        <v>4.2</v>
      </c>
      <c r="CT17" s="346">
        <f t="shared" si="52"/>
        <v>4.7</v>
      </c>
    </row>
    <row r="18" spans="2:98" s="32" customFormat="1" ht="30.75" x14ac:dyDescent="0.25">
      <c r="B18" s="240">
        <v>13</v>
      </c>
      <c r="C18" s="190">
        <v>43538</v>
      </c>
      <c r="D18" s="238" t="s">
        <v>207</v>
      </c>
      <c r="E18" s="242" t="s">
        <v>56</v>
      </c>
      <c r="F18" s="242" t="s">
        <v>305</v>
      </c>
      <c r="G18" s="243" t="s">
        <v>217</v>
      </c>
      <c r="H18" s="238" t="s">
        <v>223</v>
      </c>
      <c r="I18" s="244" t="s">
        <v>72</v>
      </c>
      <c r="J18" s="244" t="s">
        <v>343</v>
      </c>
      <c r="K18" s="336" t="s">
        <v>382</v>
      </c>
      <c r="L18" s="240">
        <v>5</v>
      </c>
      <c r="M18" s="241">
        <v>1</v>
      </c>
      <c r="N18" s="240">
        <v>1</v>
      </c>
      <c r="O18" s="247">
        <v>2</v>
      </c>
      <c r="P18" s="248">
        <v>3</v>
      </c>
      <c r="Q18" s="240">
        <v>5</v>
      </c>
      <c r="R18" s="247">
        <v>5</v>
      </c>
      <c r="S18" s="247">
        <v>5</v>
      </c>
      <c r="T18" s="247">
        <v>5</v>
      </c>
      <c r="U18" s="247">
        <v>1</v>
      </c>
      <c r="V18" s="248">
        <v>2</v>
      </c>
      <c r="W18" s="240">
        <v>5</v>
      </c>
      <c r="X18" s="248">
        <v>5</v>
      </c>
      <c r="Y18" s="249">
        <v>5</v>
      </c>
      <c r="Z18" s="248">
        <v>5</v>
      </c>
      <c r="AA18" s="250"/>
      <c r="AB18" s="245" t="s">
        <v>63</v>
      </c>
      <c r="AC18" s="251">
        <f t="shared" si="59"/>
        <v>3.6666666666666665</v>
      </c>
      <c r="AD18" s="252">
        <f t="shared" si="60"/>
        <v>4.2</v>
      </c>
      <c r="AE18" s="251">
        <f t="shared" si="61"/>
        <v>3.8333333333333335</v>
      </c>
      <c r="AF18" s="253">
        <f t="shared" si="62"/>
        <v>3.8333333333333335</v>
      </c>
      <c r="AG18" s="252">
        <f t="shared" si="63"/>
        <v>3.6666666666666665</v>
      </c>
      <c r="AH18" s="251">
        <f t="shared" si="64"/>
        <v>4.2</v>
      </c>
      <c r="AI18" s="253">
        <f t="shared" si="65"/>
        <v>4.5999999999999996</v>
      </c>
      <c r="AJ18" s="253">
        <f t="shared" si="66"/>
        <v>4.5999999999999996</v>
      </c>
      <c r="AK18" s="253">
        <f t="shared" si="67"/>
        <v>4.25</v>
      </c>
      <c r="AL18" s="253">
        <f t="shared" si="69"/>
        <v>3.8</v>
      </c>
      <c r="AM18" s="252">
        <f t="shared" si="69"/>
        <v>3.6</v>
      </c>
      <c r="AN18" s="251">
        <f t="shared" si="68"/>
        <v>3.6</v>
      </c>
      <c r="AO18" s="252">
        <f t="shared" si="70"/>
        <v>3.8</v>
      </c>
      <c r="AP18" s="251">
        <f t="shared" si="57"/>
        <v>3</v>
      </c>
      <c r="AQ18" s="252">
        <f t="shared" si="55"/>
        <v>3.6</v>
      </c>
      <c r="AR18" s="253">
        <f t="shared" si="5"/>
        <v>3.9333333333333336</v>
      </c>
      <c r="AS18" s="253">
        <f t="shared" si="6"/>
        <v>3.7777777777777781</v>
      </c>
      <c r="AT18" s="253">
        <f t="shared" si="7"/>
        <v>4.1749999999999998</v>
      </c>
      <c r="AU18" s="253">
        <f t="shared" si="8"/>
        <v>3.7</v>
      </c>
      <c r="AV18" s="253">
        <f t="shared" si="9"/>
        <v>3.3</v>
      </c>
      <c r="AW18" s="253">
        <f t="shared" si="10"/>
        <v>3.7772222222222225</v>
      </c>
      <c r="AX18" s="275">
        <f t="shared" si="1"/>
        <v>7</v>
      </c>
      <c r="AY18" s="50"/>
      <c r="BA18" s="251">
        <f t="shared" si="11"/>
        <v>3.25</v>
      </c>
      <c r="BB18" s="253">
        <f t="shared" si="12"/>
        <v>4</v>
      </c>
      <c r="BC18" s="253">
        <f t="shared" si="13"/>
        <v>3.75</v>
      </c>
      <c r="BD18" s="253">
        <f t="shared" si="14"/>
        <v>3.75</v>
      </c>
      <c r="BE18" s="253">
        <f t="shared" si="15"/>
        <v>3.75</v>
      </c>
      <c r="BF18" s="253">
        <f t="shared" si="16"/>
        <v>4</v>
      </c>
      <c r="BG18" s="253">
        <f t="shared" si="17"/>
        <v>4.5</v>
      </c>
      <c r="BH18" s="253">
        <f t="shared" si="18"/>
        <v>4.5</v>
      </c>
      <c r="BI18" s="253">
        <f t="shared" si="19"/>
        <v>4</v>
      </c>
      <c r="BJ18" s="253">
        <f t="shared" si="20"/>
        <v>3.75</v>
      </c>
      <c r="BK18" s="253">
        <f t="shared" si="21"/>
        <v>3.5</v>
      </c>
      <c r="BL18" s="253">
        <f t="shared" si="22"/>
        <v>3.5</v>
      </c>
      <c r="BM18" s="253">
        <f t="shared" si="23"/>
        <v>3.75</v>
      </c>
      <c r="BN18" s="253">
        <f t="shared" si="24"/>
        <v>3.6666666666666665</v>
      </c>
      <c r="BO18" s="252">
        <f t="shared" si="25"/>
        <v>3.25</v>
      </c>
      <c r="BP18" s="347">
        <f t="shared" si="26"/>
        <v>4</v>
      </c>
      <c r="BQ18" s="253"/>
      <c r="BR18" s="251">
        <f t="shared" si="27"/>
        <v>4.5</v>
      </c>
      <c r="BS18" s="253">
        <f t="shared" si="28"/>
        <v>5</v>
      </c>
      <c r="BT18" s="253">
        <f t="shared" si="29"/>
        <v>4</v>
      </c>
      <c r="BU18" s="253">
        <f t="shared" si="30"/>
        <v>4</v>
      </c>
      <c r="BV18" s="253">
        <f t="shared" si="31"/>
        <v>3.5</v>
      </c>
      <c r="BW18" s="253">
        <f t="shared" si="32"/>
        <v>5</v>
      </c>
      <c r="BX18" s="253">
        <f t="shared" si="33"/>
        <v>5</v>
      </c>
      <c r="BY18" s="253">
        <f t="shared" si="34"/>
        <v>5</v>
      </c>
      <c r="BZ18" s="253">
        <f t="shared" si="35"/>
        <v>5</v>
      </c>
      <c r="CA18" s="253">
        <f t="shared" si="36"/>
        <v>4</v>
      </c>
      <c r="CB18" s="253">
        <f t="shared" si="37"/>
        <v>4</v>
      </c>
      <c r="CC18" s="253">
        <f t="shared" si="38"/>
        <v>4</v>
      </c>
      <c r="CD18" s="253">
        <f t="shared" si="39"/>
        <v>4</v>
      </c>
      <c r="CE18" s="253">
        <f t="shared" si="40"/>
        <v>1</v>
      </c>
      <c r="CF18" s="252">
        <f t="shared" si="41"/>
        <v>5</v>
      </c>
      <c r="CG18" s="347">
        <f t="shared" si="42"/>
        <v>3</v>
      </c>
      <c r="CH18" s="256"/>
      <c r="CI18" s="356">
        <f t="shared" si="71"/>
        <v>3.7</v>
      </c>
      <c r="CJ18" s="357">
        <f>+AVERAGE(CL18,CN18,CP18,CR18,CT18)</f>
        <v>4.05</v>
      </c>
      <c r="CK18" s="345">
        <f t="shared" si="43"/>
        <v>3.625</v>
      </c>
      <c r="CL18" s="345">
        <f t="shared" si="44"/>
        <v>4.75</v>
      </c>
      <c r="CM18" s="360">
        <f t="shared" si="45"/>
        <v>3.75</v>
      </c>
      <c r="CN18" s="345">
        <f t="shared" si="46"/>
        <v>3.8333333333333335</v>
      </c>
      <c r="CO18" s="360">
        <f t="shared" si="47"/>
        <v>4.041666666666667</v>
      </c>
      <c r="CP18" s="361">
        <f t="shared" si="48"/>
        <v>4.666666666666667</v>
      </c>
      <c r="CQ18" s="345">
        <f t="shared" si="49"/>
        <v>3.625</v>
      </c>
      <c r="CR18" s="361">
        <f t="shared" si="50"/>
        <v>4</v>
      </c>
      <c r="CS18" s="345">
        <f t="shared" si="51"/>
        <v>3.458333333333333</v>
      </c>
      <c r="CT18" s="346">
        <f t="shared" si="52"/>
        <v>3</v>
      </c>
    </row>
    <row r="19" spans="2:98" s="32" customFormat="1" ht="30.75" x14ac:dyDescent="0.25">
      <c r="B19" s="240">
        <v>14</v>
      </c>
      <c r="C19" s="190">
        <v>43538</v>
      </c>
      <c r="D19" s="238" t="s">
        <v>207</v>
      </c>
      <c r="E19" s="242" t="s">
        <v>283</v>
      </c>
      <c r="F19" s="242" t="s">
        <v>25</v>
      </c>
      <c r="G19" s="243" t="s">
        <v>216</v>
      </c>
      <c r="H19" s="238" t="s">
        <v>222</v>
      </c>
      <c r="I19" s="244" t="s">
        <v>336</v>
      </c>
      <c r="J19" s="244" t="s">
        <v>337</v>
      </c>
      <c r="K19" s="336" t="s">
        <v>383</v>
      </c>
      <c r="L19" s="240">
        <v>3</v>
      </c>
      <c r="M19" s="241">
        <v>5</v>
      </c>
      <c r="N19" s="240">
        <v>4</v>
      </c>
      <c r="O19" s="247">
        <v>2</v>
      </c>
      <c r="P19" s="248">
        <v>3</v>
      </c>
      <c r="Q19" s="240">
        <v>5</v>
      </c>
      <c r="R19" s="247">
        <v>5</v>
      </c>
      <c r="S19" s="247">
        <v>5</v>
      </c>
      <c r="T19" s="247">
        <v>3</v>
      </c>
      <c r="U19" s="247">
        <v>3</v>
      </c>
      <c r="V19" s="248">
        <v>4</v>
      </c>
      <c r="W19" s="240">
        <v>4</v>
      </c>
      <c r="X19" s="248">
        <v>5</v>
      </c>
      <c r="Y19" s="249">
        <v>5</v>
      </c>
      <c r="Z19" s="248">
        <v>4</v>
      </c>
      <c r="AA19" s="250"/>
      <c r="AB19" s="245" t="s">
        <v>78</v>
      </c>
      <c r="AC19" s="251">
        <f t="shared" si="59"/>
        <v>3.6666666666666665</v>
      </c>
      <c r="AD19" s="252">
        <f t="shared" si="60"/>
        <v>2.7142857142857144</v>
      </c>
      <c r="AE19" s="251">
        <f t="shared" si="61"/>
        <v>3.7777777777777777</v>
      </c>
      <c r="AF19" s="253">
        <f t="shared" si="62"/>
        <v>3.5555555555555554</v>
      </c>
      <c r="AG19" s="252">
        <f t="shared" si="63"/>
        <v>3.5555555555555554</v>
      </c>
      <c r="AH19" s="251">
        <f t="shared" si="64"/>
        <v>4.2222222222222223</v>
      </c>
      <c r="AI19" s="253">
        <f t="shared" si="65"/>
        <v>4.875</v>
      </c>
      <c r="AJ19" s="253">
        <f t="shared" si="66"/>
        <v>4.4444444444444446</v>
      </c>
      <c r="AK19" s="253">
        <f t="shared" si="67"/>
        <v>3.5714285714285716</v>
      </c>
      <c r="AL19" s="253">
        <f t="shared" si="69"/>
        <v>4.1111111111111107</v>
      </c>
      <c r="AM19" s="252">
        <f t="shared" si="69"/>
        <v>4.125</v>
      </c>
      <c r="AN19" s="251">
        <f t="shared" si="68"/>
        <v>3.5555555555555554</v>
      </c>
      <c r="AO19" s="252">
        <f t="shared" si="70"/>
        <v>4</v>
      </c>
      <c r="AP19" s="251">
        <f t="shared" si="57"/>
        <v>4.5</v>
      </c>
      <c r="AQ19" s="252">
        <f t="shared" si="55"/>
        <v>4.2222222222222223</v>
      </c>
      <c r="AR19" s="253">
        <f t="shared" si="5"/>
        <v>3.1904761904761907</v>
      </c>
      <c r="AS19" s="253">
        <f t="shared" si="6"/>
        <v>3.6296296296296298</v>
      </c>
      <c r="AT19" s="253">
        <f t="shared" si="7"/>
        <v>4.2248677248677247</v>
      </c>
      <c r="AU19" s="253">
        <f t="shared" si="8"/>
        <v>3.7777777777777777</v>
      </c>
      <c r="AV19" s="253">
        <f t="shared" si="9"/>
        <v>4.3611111111111107</v>
      </c>
      <c r="AW19" s="253">
        <f t="shared" si="10"/>
        <v>3.8367724867724866</v>
      </c>
      <c r="AX19" s="275">
        <f t="shared" si="1"/>
        <v>10</v>
      </c>
      <c r="AY19" s="50"/>
      <c r="BA19" s="251">
        <f t="shared" si="11"/>
        <v>3.4285714285714284</v>
      </c>
      <c r="BB19" s="253">
        <f t="shared" si="12"/>
        <v>2.6</v>
      </c>
      <c r="BC19" s="253">
        <f t="shared" si="13"/>
        <v>3.5714285714285716</v>
      </c>
      <c r="BD19" s="253">
        <f t="shared" si="14"/>
        <v>3.5714285714285716</v>
      </c>
      <c r="BE19" s="253">
        <f t="shared" si="15"/>
        <v>3.5714285714285716</v>
      </c>
      <c r="BF19" s="253">
        <f t="shared" si="16"/>
        <v>4</v>
      </c>
      <c r="BG19" s="253">
        <f t="shared" si="17"/>
        <v>4.833333333333333</v>
      </c>
      <c r="BH19" s="253">
        <f t="shared" si="18"/>
        <v>4.2857142857142856</v>
      </c>
      <c r="BI19" s="253">
        <f t="shared" si="19"/>
        <v>3.3333333333333335</v>
      </c>
      <c r="BJ19" s="253">
        <f t="shared" si="20"/>
        <v>3.8571428571428572</v>
      </c>
      <c r="BK19" s="253">
        <f t="shared" si="21"/>
        <v>3.8333333333333335</v>
      </c>
      <c r="BL19" s="253">
        <f t="shared" si="22"/>
        <v>3.2857142857142856</v>
      </c>
      <c r="BM19" s="253">
        <f t="shared" si="23"/>
        <v>3.5</v>
      </c>
      <c r="BN19" s="253">
        <f t="shared" si="24"/>
        <v>4.333333333333333</v>
      </c>
      <c r="BO19" s="252">
        <f t="shared" si="25"/>
        <v>4.1428571428571432</v>
      </c>
      <c r="BP19" s="347">
        <f t="shared" si="26"/>
        <v>8</v>
      </c>
      <c r="BQ19" s="253"/>
      <c r="BR19" s="251">
        <f t="shared" si="27"/>
        <v>4.5</v>
      </c>
      <c r="BS19" s="253">
        <f t="shared" si="28"/>
        <v>3</v>
      </c>
      <c r="BT19" s="253">
        <f t="shared" si="29"/>
        <v>4.5</v>
      </c>
      <c r="BU19" s="253">
        <f t="shared" si="30"/>
        <v>3.5</v>
      </c>
      <c r="BV19" s="253">
        <f t="shared" si="31"/>
        <v>3.5</v>
      </c>
      <c r="BW19" s="253">
        <f t="shared" si="32"/>
        <v>5</v>
      </c>
      <c r="BX19" s="253">
        <f t="shared" si="33"/>
        <v>5</v>
      </c>
      <c r="BY19" s="253">
        <f t="shared" si="34"/>
        <v>5</v>
      </c>
      <c r="BZ19" s="253">
        <f t="shared" si="35"/>
        <v>5</v>
      </c>
      <c r="CA19" s="253">
        <f t="shared" si="36"/>
        <v>5</v>
      </c>
      <c r="CB19" s="253">
        <f t="shared" si="37"/>
        <v>5</v>
      </c>
      <c r="CC19" s="253">
        <f t="shared" si="38"/>
        <v>4.5</v>
      </c>
      <c r="CD19" s="253">
        <f t="shared" si="39"/>
        <v>5</v>
      </c>
      <c r="CE19" s="253">
        <f t="shared" si="40"/>
        <v>5</v>
      </c>
      <c r="CF19" s="252">
        <f t="shared" si="41"/>
        <v>4.5</v>
      </c>
      <c r="CG19" s="347">
        <f t="shared" si="42"/>
        <v>2</v>
      </c>
      <c r="CH19" s="256"/>
      <c r="CI19" s="356">
        <f t="shared" si="71"/>
        <v>3.6480952380952374</v>
      </c>
      <c r="CJ19" s="357">
        <f>+AVERAGE(CL19,CN19,CP19,CR19,CT19)</f>
        <v>4.416666666666667</v>
      </c>
      <c r="CK19" s="345">
        <f t="shared" si="43"/>
        <v>3.0142857142857142</v>
      </c>
      <c r="CL19" s="345">
        <f t="shared" si="44"/>
        <v>3.75</v>
      </c>
      <c r="CM19" s="360">
        <f t="shared" si="45"/>
        <v>3.5714285714285716</v>
      </c>
      <c r="CN19" s="345">
        <f t="shared" si="46"/>
        <v>3.8333333333333335</v>
      </c>
      <c r="CO19" s="360">
        <f t="shared" si="47"/>
        <v>4.0238095238095228</v>
      </c>
      <c r="CP19" s="361">
        <f t="shared" si="48"/>
        <v>5</v>
      </c>
      <c r="CQ19" s="345">
        <f t="shared" si="49"/>
        <v>3.3928571428571428</v>
      </c>
      <c r="CR19" s="361">
        <f t="shared" si="50"/>
        <v>4.75</v>
      </c>
      <c r="CS19" s="345">
        <f t="shared" si="51"/>
        <v>4.2380952380952381</v>
      </c>
      <c r="CT19" s="346">
        <f t="shared" si="52"/>
        <v>4.75</v>
      </c>
    </row>
    <row r="20" spans="2:98" s="32" customFormat="1" ht="30.75" x14ac:dyDescent="0.25">
      <c r="B20" s="240">
        <v>15</v>
      </c>
      <c r="C20" s="190">
        <v>43538</v>
      </c>
      <c r="D20" s="238" t="s">
        <v>207</v>
      </c>
      <c r="E20" s="242" t="s">
        <v>57</v>
      </c>
      <c r="F20" s="242" t="s">
        <v>25</v>
      </c>
      <c r="G20" s="243" t="s">
        <v>216</v>
      </c>
      <c r="H20" s="238" t="s">
        <v>222</v>
      </c>
      <c r="I20" s="244" t="s">
        <v>95</v>
      </c>
      <c r="J20" s="244" t="s">
        <v>344</v>
      </c>
      <c r="K20" s="336" t="s">
        <v>382</v>
      </c>
      <c r="L20" s="240">
        <v>4</v>
      </c>
      <c r="M20" s="241">
        <v>5</v>
      </c>
      <c r="N20" s="240">
        <v>5</v>
      </c>
      <c r="O20" s="247">
        <v>5</v>
      </c>
      <c r="P20" s="248">
        <v>5</v>
      </c>
      <c r="Q20" s="240">
        <v>5</v>
      </c>
      <c r="R20" s="247">
        <v>5</v>
      </c>
      <c r="S20" s="247">
        <v>5</v>
      </c>
      <c r="T20" s="247">
        <v>5</v>
      </c>
      <c r="U20" s="247">
        <v>4</v>
      </c>
      <c r="V20" s="248">
        <v>4</v>
      </c>
      <c r="W20" s="240">
        <v>5</v>
      </c>
      <c r="X20" s="248">
        <v>5</v>
      </c>
      <c r="Y20" s="249">
        <v>5</v>
      </c>
      <c r="Z20" s="248">
        <v>5</v>
      </c>
      <c r="AA20" s="250"/>
      <c r="AB20" s="245" t="s">
        <v>73</v>
      </c>
      <c r="AC20" s="251">
        <f t="shared" si="59"/>
        <v>3.5</v>
      </c>
      <c r="AD20" s="252">
        <f t="shared" si="60"/>
        <v>3</v>
      </c>
      <c r="AE20" s="251">
        <f t="shared" si="61"/>
        <v>3.6666666666666665</v>
      </c>
      <c r="AF20" s="253">
        <f t="shared" si="62"/>
        <v>4.25</v>
      </c>
      <c r="AG20" s="252">
        <f t="shared" si="63"/>
        <v>3.75</v>
      </c>
      <c r="AH20" s="251">
        <f t="shared" si="64"/>
        <v>4.75</v>
      </c>
      <c r="AI20" s="253">
        <f t="shared" si="65"/>
        <v>4.75</v>
      </c>
      <c r="AJ20" s="253">
        <f t="shared" si="66"/>
        <v>4.75</v>
      </c>
      <c r="AK20" s="253">
        <f t="shared" si="67"/>
        <v>4</v>
      </c>
      <c r="AL20" s="253">
        <f t="shared" si="69"/>
        <v>5</v>
      </c>
      <c r="AM20" s="252">
        <f t="shared" si="69"/>
        <v>4.5</v>
      </c>
      <c r="AN20" s="251">
        <f t="shared" si="68"/>
        <v>4.333333333333333</v>
      </c>
      <c r="AO20" s="252">
        <f t="shared" si="70"/>
        <v>4.666666666666667</v>
      </c>
      <c r="AP20" s="251">
        <f t="shared" si="57"/>
        <v>2</v>
      </c>
      <c r="AQ20" s="252">
        <f t="shared" si="55"/>
        <v>4.333333333333333</v>
      </c>
      <c r="AR20" s="253">
        <f t="shared" si="5"/>
        <v>3.25</v>
      </c>
      <c r="AS20" s="253">
        <f t="shared" si="6"/>
        <v>3.8888888888888888</v>
      </c>
      <c r="AT20" s="253">
        <f t="shared" si="7"/>
        <v>4.625</v>
      </c>
      <c r="AU20" s="253">
        <f t="shared" si="8"/>
        <v>4.5</v>
      </c>
      <c r="AV20" s="253">
        <f t="shared" si="9"/>
        <v>3.1666666666666665</v>
      </c>
      <c r="AW20" s="253">
        <f t="shared" si="10"/>
        <v>3.8861111111111115</v>
      </c>
      <c r="AX20" s="275">
        <f t="shared" si="1"/>
        <v>5</v>
      </c>
      <c r="AY20" s="50"/>
      <c r="BA20" s="251">
        <f t="shared" si="11"/>
        <v>3.5</v>
      </c>
      <c r="BB20" s="253">
        <f t="shared" si="12"/>
        <v>3</v>
      </c>
      <c r="BC20" s="253">
        <f t="shared" si="13"/>
        <v>3.6666666666666665</v>
      </c>
      <c r="BD20" s="253">
        <f t="shared" si="14"/>
        <v>4.25</v>
      </c>
      <c r="BE20" s="253">
        <f t="shared" si="15"/>
        <v>3.75</v>
      </c>
      <c r="BF20" s="253">
        <f t="shared" si="16"/>
        <v>4.75</v>
      </c>
      <c r="BG20" s="253">
        <f t="shared" si="17"/>
        <v>4.75</v>
      </c>
      <c r="BH20" s="253">
        <f t="shared" si="18"/>
        <v>4.75</v>
      </c>
      <c r="BI20" s="253">
        <f t="shared" si="19"/>
        <v>4</v>
      </c>
      <c r="BJ20" s="253">
        <f t="shared" si="20"/>
        <v>5</v>
      </c>
      <c r="BK20" s="253">
        <f t="shared" si="21"/>
        <v>4.5</v>
      </c>
      <c r="BL20" s="253">
        <f t="shared" si="22"/>
        <v>4.333333333333333</v>
      </c>
      <c r="BM20" s="253">
        <f t="shared" si="23"/>
        <v>4.666666666666667</v>
      </c>
      <c r="BN20" s="253">
        <f t="shared" si="24"/>
        <v>2</v>
      </c>
      <c r="BO20" s="252">
        <f t="shared" si="25"/>
        <v>4.333333333333333</v>
      </c>
      <c r="BP20" s="347">
        <f t="shared" si="26"/>
        <v>5</v>
      </c>
      <c r="BQ20" s="253"/>
      <c r="BR20" s="251"/>
      <c r="BS20" s="253"/>
      <c r="BT20" s="253"/>
      <c r="BU20" s="253"/>
      <c r="BV20" s="253"/>
      <c r="BW20" s="253"/>
      <c r="BX20" s="253"/>
      <c r="BY20" s="253"/>
      <c r="BZ20" s="253"/>
      <c r="CA20" s="253"/>
      <c r="CB20" s="253"/>
      <c r="CC20" s="253"/>
      <c r="CD20" s="253"/>
      <c r="CE20" s="253"/>
      <c r="CF20" s="252"/>
      <c r="CG20" s="347">
        <f t="shared" si="42"/>
        <v>0</v>
      </c>
      <c r="CH20" s="256"/>
      <c r="CI20" s="356">
        <f t="shared" si="71"/>
        <v>3.8861111111111115</v>
      </c>
      <c r="CJ20" s="357"/>
      <c r="CK20" s="345">
        <f t="shared" si="43"/>
        <v>3.25</v>
      </c>
      <c r="CL20" s="345"/>
      <c r="CM20" s="360">
        <f t="shared" si="45"/>
        <v>3.8888888888888888</v>
      </c>
      <c r="CN20" s="345"/>
      <c r="CO20" s="360">
        <f t="shared" si="47"/>
        <v>4.625</v>
      </c>
      <c r="CP20" s="361"/>
      <c r="CQ20" s="345">
        <f t="shared" si="49"/>
        <v>4.5</v>
      </c>
      <c r="CR20" s="361"/>
      <c r="CS20" s="345">
        <f t="shared" si="51"/>
        <v>3.1666666666666665</v>
      </c>
      <c r="CT20" s="346"/>
    </row>
    <row r="21" spans="2:98" s="32" customFormat="1" ht="30.75" x14ac:dyDescent="0.25">
      <c r="B21" s="240">
        <v>16</v>
      </c>
      <c r="C21" s="190">
        <v>43538</v>
      </c>
      <c r="D21" s="238" t="s">
        <v>207</v>
      </c>
      <c r="E21" s="242" t="s">
        <v>57</v>
      </c>
      <c r="F21" s="242" t="s">
        <v>25</v>
      </c>
      <c r="G21" s="243" t="s">
        <v>216</v>
      </c>
      <c r="H21" s="238" t="s">
        <v>222</v>
      </c>
      <c r="I21" s="244" t="s">
        <v>65</v>
      </c>
      <c r="J21" s="244" t="s">
        <v>338</v>
      </c>
      <c r="K21" s="336" t="s">
        <v>382</v>
      </c>
      <c r="L21" s="240">
        <v>4</v>
      </c>
      <c r="M21" s="241">
        <v>5</v>
      </c>
      <c r="N21" s="240">
        <v>4</v>
      </c>
      <c r="O21" s="247">
        <v>4</v>
      </c>
      <c r="P21" s="248">
        <v>4</v>
      </c>
      <c r="Q21" s="240">
        <v>4</v>
      </c>
      <c r="R21" s="247">
        <v>5</v>
      </c>
      <c r="S21" s="247">
        <v>5</v>
      </c>
      <c r="T21" s="247">
        <v>4</v>
      </c>
      <c r="U21" s="247">
        <v>4</v>
      </c>
      <c r="V21" s="248">
        <v>4</v>
      </c>
      <c r="W21" s="240">
        <v>5</v>
      </c>
      <c r="X21" s="248">
        <v>5</v>
      </c>
      <c r="Y21" s="249"/>
      <c r="Z21" s="248">
        <v>4</v>
      </c>
      <c r="AA21" s="250"/>
      <c r="AB21" s="245" t="s">
        <v>64</v>
      </c>
      <c r="AC21" s="251">
        <f t="shared" si="59"/>
        <v>4</v>
      </c>
      <c r="AD21" s="252">
        <f t="shared" si="60"/>
        <v>3</v>
      </c>
      <c r="AE21" s="251">
        <f t="shared" si="61"/>
        <v>3.8</v>
      </c>
      <c r="AF21" s="253">
        <f t="shared" si="62"/>
        <v>2.75</v>
      </c>
      <c r="AG21" s="252">
        <f t="shared" si="63"/>
        <v>4</v>
      </c>
      <c r="AH21" s="251">
        <f t="shared" si="64"/>
        <v>4.833333333333333</v>
      </c>
      <c r="AI21" s="253">
        <f t="shared" si="65"/>
        <v>4.833333333333333</v>
      </c>
      <c r="AJ21" s="253">
        <f t="shared" si="66"/>
        <v>4.833333333333333</v>
      </c>
      <c r="AK21" s="253">
        <f t="shared" si="67"/>
        <v>4.4000000000000004</v>
      </c>
      <c r="AL21" s="253">
        <f t="shared" si="69"/>
        <v>4</v>
      </c>
      <c r="AM21" s="252">
        <f t="shared" si="69"/>
        <v>4</v>
      </c>
      <c r="AN21" s="251">
        <f t="shared" si="68"/>
        <v>3.5</v>
      </c>
      <c r="AO21" s="252">
        <f t="shared" si="70"/>
        <v>3.2</v>
      </c>
      <c r="AP21" s="251">
        <f t="shared" si="57"/>
        <v>5</v>
      </c>
      <c r="AQ21" s="252">
        <f t="shared" si="55"/>
        <v>4.333333333333333</v>
      </c>
      <c r="AR21" s="253">
        <f t="shared" si="5"/>
        <v>3.5</v>
      </c>
      <c r="AS21" s="253">
        <f t="shared" si="6"/>
        <v>3.5166666666666671</v>
      </c>
      <c r="AT21" s="253">
        <f t="shared" si="7"/>
        <v>4.4833333333333334</v>
      </c>
      <c r="AU21" s="253">
        <f t="shared" si="8"/>
        <v>3.35</v>
      </c>
      <c r="AV21" s="253">
        <f t="shared" si="9"/>
        <v>4.6666666666666661</v>
      </c>
      <c r="AW21" s="253">
        <f t="shared" si="10"/>
        <v>3.9033333333333333</v>
      </c>
      <c r="AX21" s="275">
        <f t="shared" si="1"/>
        <v>6</v>
      </c>
      <c r="AY21" s="50"/>
      <c r="BA21" s="251">
        <f t="shared" si="11"/>
        <v>3.6666666666666665</v>
      </c>
      <c r="BB21" s="253">
        <f t="shared" si="12"/>
        <v>3.4</v>
      </c>
      <c r="BC21" s="253">
        <f t="shared" si="13"/>
        <v>4.5</v>
      </c>
      <c r="BD21" s="253">
        <f t="shared" si="14"/>
        <v>3.3333333333333335</v>
      </c>
      <c r="BE21" s="253">
        <f t="shared" si="15"/>
        <v>4</v>
      </c>
      <c r="BF21" s="253">
        <f t="shared" si="16"/>
        <v>4.8</v>
      </c>
      <c r="BG21" s="253">
        <f t="shared" si="17"/>
        <v>4.8</v>
      </c>
      <c r="BH21" s="253">
        <f t="shared" si="18"/>
        <v>4.8</v>
      </c>
      <c r="BI21" s="253">
        <f t="shared" si="19"/>
        <v>4.5</v>
      </c>
      <c r="BJ21" s="253">
        <f t="shared" si="20"/>
        <v>4.2</v>
      </c>
      <c r="BK21" s="253">
        <f t="shared" si="21"/>
        <v>4.25</v>
      </c>
      <c r="BL21" s="253">
        <f t="shared" si="22"/>
        <v>3.2</v>
      </c>
      <c r="BM21" s="253">
        <f t="shared" si="23"/>
        <v>3.5</v>
      </c>
      <c r="BN21" s="253">
        <f t="shared" si="24"/>
        <v>5</v>
      </c>
      <c r="BO21" s="252">
        <f t="shared" si="25"/>
        <v>4.2</v>
      </c>
      <c r="BP21" s="347">
        <f t="shared" si="26"/>
        <v>5</v>
      </c>
      <c r="BQ21" s="253"/>
      <c r="BR21" s="251">
        <f t="shared" si="27"/>
        <v>5</v>
      </c>
      <c r="BS21" s="253">
        <f t="shared" si="28"/>
        <v>1</v>
      </c>
      <c r="BT21" s="253">
        <f t="shared" si="29"/>
        <v>1</v>
      </c>
      <c r="BU21" s="253">
        <f t="shared" si="30"/>
        <v>1</v>
      </c>
      <c r="BV21" s="253">
        <f t="shared" si="31"/>
        <v>4</v>
      </c>
      <c r="BW21" s="253">
        <f t="shared" si="32"/>
        <v>5</v>
      </c>
      <c r="BX21" s="253">
        <f t="shared" si="33"/>
        <v>5</v>
      </c>
      <c r="BY21" s="253">
        <f t="shared" si="34"/>
        <v>5</v>
      </c>
      <c r="BZ21" s="253">
        <f t="shared" si="35"/>
        <v>4</v>
      </c>
      <c r="CA21" s="253">
        <f t="shared" si="36"/>
        <v>3</v>
      </c>
      <c r="CB21" s="253">
        <f t="shared" si="37"/>
        <v>3</v>
      </c>
      <c r="CC21" s="253">
        <f t="shared" si="38"/>
        <v>5</v>
      </c>
      <c r="CD21" s="253">
        <f t="shared" si="39"/>
        <v>2</v>
      </c>
      <c r="CE21" s="253">
        <f t="shared" si="40"/>
        <v>5</v>
      </c>
      <c r="CF21" s="252">
        <f t="shared" si="41"/>
        <v>5</v>
      </c>
      <c r="CG21" s="347">
        <f t="shared" si="42"/>
        <v>1</v>
      </c>
      <c r="CH21" s="256"/>
      <c r="CI21" s="356">
        <f t="shared" si="71"/>
        <v>3.9972222222222222</v>
      </c>
      <c r="CJ21" s="357">
        <f>+AVERAGE(CL21,CN21,CP21,CR21,CT21)</f>
        <v>3.5333333333333337</v>
      </c>
      <c r="CK21" s="345">
        <f t="shared" si="43"/>
        <v>3.5333333333333332</v>
      </c>
      <c r="CL21" s="345">
        <f t="shared" si="44"/>
        <v>3</v>
      </c>
      <c r="CM21" s="360">
        <f t="shared" si="45"/>
        <v>3.9444444444444446</v>
      </c>
      <c r="CN21" s="345">
        <f t="shared" si="46"/>
        <v>2</v>
      </c>
      <c r="CO21" s="360">
        <f t="shared" si="47"/>
        <v>4.5583333333333327</v>
      </c>
      <c r="CP21" s="361">
        <f t="shared" si="48"/>
        <v>4.166666666666667</v>
      </c>
      <c r="CQ21" s="345">
        <f t="shared" si="49"/>
        <v>3.35</v>
      </c>
      <c r="CR21" s="361">
        <f t="shared" si="50"/>
        <v>3.5</v>
      </c>
      <c r="CS21" s="345">
        <f t="shared" si="51"/>
        <v>4.5999999999999996</v>
      </c>
      <c r="CT21" s="346">
        <f t="shared" si="52"/>
        <v>5</v>
      </c>
    </row>
    <row r="22" spans="2:98" s="32" customFormat="1" ht="30.75" x14ac:dyDescent="0.25">
      <c r="B22" s="240">
        <v>17</v>
      </c>
      <c r="C22" s="190">
        <v>43538</v>
      </c>
      <c r="D22" s="238" t="s">
        <v>207</v>
      </c>
      <c r="E22" s="242" t="s">
        <v>56</v>
      </c>
      <c r="F22" s="242" t="s">
        <v>25</v>
      </c>
      <c r="G22" s="243" t="s">
        <v>216</v>
      </c>
      <c r="H22" s="238" t="s">
        <v>223</v>
      </c>
      <c r="I22" s="244" t="s">
        <v>225</v>
      </c>
      <c r="J22" s="244" t="s">
        <v>100</v>
      </c>
      <c r="K22" s="336" t="s">
        <v>383</v>
      </c>
      <c r="L22" s="240">
        <v>3</v>
      </c>
      <c r="M22" s="241">
        <v>1</v>
      </c>
      <c r="N22" s="240">
        <v>3</v>
      </c>
      <c r="O22" s="247">
        <v>3</v>
      </c>
      <c r="P22" s="248">
        <v>3</v>
      </c>
      <c r="Q22" s="240">
        <v>4</v>
      </c>
      <c r="R22" s="247">
        <v>4</v>
      </c>
      <c r="S22" s="247">
        <v>4</v>
      </c>
      <c r="T22" s="247">
        <v>4</v>
      </c>
      <c r="U22" s="247">
        <v>4</v>
      </c>
      <c r="V22" s="248">
        <v>4</v>
      </c>
      <c r="W22" s="240">
        <v>2</v>
      </c>
      <c r="X22" s="248">
        <v>2</v>
      </c>
      <c r="Y22" s="249">
        <v>5</v>
      </c>
      <c r="Z22" s="248">
        <v>4</v>
      </c>
      <c r="AA22" s="250"/>
      <c r="AB22" s="245" t="s">
        <v>83</v>
      </c>
      <c r="AC22" s="251">
        <f t="shared" si="59"/>
        <v>4</v>
      </c>
      <c r="AD22" s="252">
        <f t="shared" si="60"/>
        <v>5</v>
      </c>
      <c r="AE22" s="251">
        <f t="shared" si="61"/>
        <v>2.5</v>
      </c>
      <c r="AF22" s="253">
        <f t="shared" si="62"/>
        <v>3</v>
      </c>
      <c r="AG22" s="252">
        <f t="shared" si="63"/>
        <v>3</v>
      </c>
      <c r="AH22" s="251">
        <f t="shared" si="64"/>
        <v>4</v>
      </c>
      <c r="AI22" s="253">
        <f t="shared" si="65"/>
        <v>4.5</v>
      </c>
      <c r="AJ22" s="253">
        <f t="shared" si="66"/>
        <v>4</v>
      </c>
      <c r="AK22" s="253">
        <f t="shared" si="67"/>
        <v>4</v>
      </c>
      <c r="AL22" s="253">
        <f t="shared" si="69"/>
        <v>4</v>
      </c>
      <c r="AM22" s="252">
        <f t="shared" si="69"/>
        <v>2.5</v>
      </c>
      <c r="AN22" s="251">
        <f t="shared" si="68"/>
        <v>4</v>
      </c>
      <c r="AO22" s="252">
        <f t="shared" si="70"/>
        <v>4</v>
      </c>
      <c r="AP22" s="251">
        <f t="shared" si="57"/>
        <v>5</v>
      </c>
      <c r="AQ22" s="252">
        <f t="shared" si="55"/>
        <v>3.5</v>
      </c>
      <c r="AR22" s="253">
        <f t="shared" si="5"/>
        <v>4.5</v>
      </c>
      <c r="AS22" s="253">
        <f t="shared" si="6"/>
        <v>2.8333333333333335</v>
      </c>
      <c r="AT22" s="253">
        <f t="shared" si="7"/>
        <v>3.8333333333333335</v>
      </c>
      <c r="AU22" s="253">
        <f t="shared" si="8"/>
        <v>4</v>
      </c>
      <c r="AV22" s="253">
        <f t="shared" si="9"/>
        <v>4.25</v>
      </c>
      <c r="AW22" s="253">
        <f t="shared" si="10"/>
        <v>3.8833333333333337</v>
      </c>
      <c r="AX22" s="275">
        <f t="shared" si="1"/>
        <v>2</v>
      </c>
      <c r="AY22" s="50"/>
      <c r="BA22" s="251">
        <f t="shared" si="11"/>
        <v>4</v>
      </c>
      <c r="BB22" s="253">
        <f t="shared" si="12"/>
        <v>5</v>
      </c>
      <c r="BC22" s="253">
        <f t="shared" si="13"/>
        <v>4</v>
      </c>
      <c r="BD22" s="253">
        <f t="shared" si="14"/>
        <v>5</v>
      </c>
      <c r="BE22" s="253">
        <f t="shared" si="15"/>
        <v>5</v>
      </c>
      <c r="BF22" s="253">
        <f t="shared" si="16"/>
        <v>4</v>
      </c>
      <c r="BG22" s="253">
        <f t="shared" si="17"/>
        <v>4</v>
      </c>
      <c r="BH22" s="253">
        <f t="shared" si="18"/>
        <v>4</v>
      </c>
      <c r="BI22" s="253">
        <f t="shared" si="19"/>
        <v>4</v>
      </c>
      <c r="BJ22" s="253">
        <f t="shared" si="20"/>
        <v>5</v>
      </c>
      <c r="BK22" s="253">
        <f t="shared" si="21"/>
        <v>4</v>
      </c>
      <c r="BL22" s="253">
        <f t="shared" si="22"/>
        <v>4</v>
      </c>
      <c r="BM22" s="253">
        <f t="shared" si="23"/>
        <v>4</v>
      </c>
      <c r="BN22" s="253">
        <f t="shared" si="24"/>
        <v>5</v>
      </c>
      <c r="BO22" s="252">
        <f t="shared" si="25"/>
        <v>4</v>
      </c>
      <c r="BP22" s="347">
        <f t="shared" si="26"/>
        <v>1</v>
      </c>
      <c r="BQ22" s="253"/>
      <c r="BR22" s="251">
        <f t="shared" si="27"/>
        <v>4</v>
      </c>
      <c r="BS22" s="253">
        <f t="shared" si="28"/>
        <v>5</v>
      </c>
      <c r="BT22" s="253">
        <f t="shared" si="29"/>
        <v>1</v>
      </c>
      <c r="BU22" s="253">
        <f t="shared" si="30"/>
        <v>1</v>
      </c>
      <c r="BV22" s="253">
        <f t="shared" si="31"/>
        <v>1</v>
      </c>
      <c r="BW22" s="253">
        <f t="shared" si="32"/>
        <v>4</v>
      </c>
      <c r="BX22" s="253">
        <f t="shared" si="33"/>
        <v>5</v>
      </c>
      <c r="BY22" s="253"/>
      <c r="BZ22" s="253"/>
      <c r="CA22" s="253">
        <f t="shared" si="36"/>
        <v>3</v>
      </c>
      <c r="CB22" s="253">
        <f t="shared" si="37"/>
        <v>1</v>
      </c>
      <c r="CC22" s="253">
        <f t="shared" si="38"/>
        <v>4</v>
      </c>
      <c r="CD22" s="253">
        <f t="shared" si="39"/>
        <v>4</v>
      </c>
      <c r="CE22" s="253">
        <f t="shared" si="40"/>
        <v>5</v>
      </c>
      <c r="CF22" s="252">
        <f t="shared" si="41"/>
        <v>3</v>
      </c>
      <c r="CG22" s="347">
        <f t="shared" si="42"/>
        <v>1</v>
      </c>
      <c r="CH22" s="256"/>
      <c r="CI22" s="356">
        <f t="shared" si="71"/>
        <v>4.3666666666666671</v>
      </c>
      <c r="CJ22" s="357">
        <f>+AVERAGE(CL22,CN22,CP22,CR22,CT22)</f>
        <v>3.35</v>
      </c>
      <c r="CK22" s="345">
        <f t="shared" si="43"/>
        <v>4.5</v>
      </c>
      <c r="CL22" s="345">
        <f t="shared" si="44"/>
        <v>4.5</v>
      </c>
      <c r="CM22" s="360">
        <f t="shared" si="45"/>
        <v>4.666666666666667</v>
      </c>
      <c r="CN22" s="345">
        <f t="shared" si="46"/>
        <v>1</v>
      </c>
      <c r="CO22" s="360">
        <f t="shared" si="47"/>
        <v>4.166666666666667</v>
      </c>
      <c r="CP22" s="361">
        <f t="shared" si="48"/>
        <v>3.25</v>
      </c>
      <c r="CQ22" s="345">
        <f t="shared" si="49"/>
        <v>4</v>
      </c>
      <c r="CR22" s="361">
        <f t="shared" si="50"/>
        <v>4</v>
      </c>
      <c r="CS22" s="345">
        <f t="shared" si="51"/>
        <v>4.5</v>
      </c>
      <c r="CT22" s="346">
        <f t="shared" si="52"/>
        <v>4</v>
      </c>
    </row>
    <row r="23" spans="2:98" s="32" customFormat="1" ht="30.75" x14ac:dyDescent="0.25">
      <c r="B23" s="240">
        <v>18</v>
      </c>
      <c r="C23" s="190">
        <v>43538</v>
      </c>
      <c r="D23" s="238" t="s">
        <v>207</v>
      </c>
      <c r="E23" s="242" t="s">
        <v>56</v>
      </c>
      <c r="F23" s="242" t="s">
        <v>25</v>
      </c>
      <c r="G23" s="243" t="s">
        <v>216</v>
      </c>
      <c r="H23" s="238" t="s">
        <v>222</v>
      </c>
      <c r="I23" s="244" t="s">
        <v>80</v>
      </c>
      <c r="J23" s="244" t="s">
        <v>99</v>
      </c>
      <c r="K23" s="336" t="s">
        <v>382</v>
      </c>
      <c r="L23" s="240">
        <v>4</v>
      </c>
      <c r="M23" s="241">
        <v>5</v>
      </c>
      <c r="N23" s="240">
        <v>5</v>
      </c>
      <c r="O23" s="247">
        <v>5</v>
      </c>
      <c r="P23" s="248">
        <v>5</v>
      </c>
      <c r="Q23" s="240">
        <v>5</v>
      </c>
      <c r="R23" s="247">
        <v>4</v>
      </c>
      <c r="S23" s="247">
        <v>4</v>
      </c>
      <c r="T23" s="247">
        <v>3</v>
      </c>
      <c r="U23" s="247">
        <v>3</v>
      </c>
      <c r="V23" s="248">
        <v>4</v>
      </c>
      <c r="W23" s="240">
        <v>4</v>
      </c>
      <c r="X23" s="248">
        <v>4</v>
      </c>
      <c r="Y23" s="249">
        <v>5</v>
      </c>
      <c r="Z23" s="248">
        <v>4</v>
      </c>
      <c r="AA23" s="250"/>
      <c r="AB23" s="245" t="s">
        <v>80</v>
      </c>
      <c r="AC23" s="251">
        <f t="shared" si="59"/>
        <v>3.5</v>
      </c>
      <c r="AD23" s="252">
        <f t="shared" si="60"/>
        <v>4.2</v>
      </c>
      <c r="AE23" s="251">
        <f t="shared" si="61"/>
        <v>3.8333333333333335</v>
      </c>
      <c r="AF23" s="253">
        <f t="shared" si="62"/>
        <v>3.6666666666666665</v>
      </c>
      <c r="AG23" s="252">
        <f t="shared" si="63"/>
        <v>4.166666666666667</v>
      </c>
      <c r="AH23" s="251">
        <f t="shared" si="64"/>
        <v>4.166666666666667</v>
      </c>
      <c r="AI23" s="253">
        <f t="shared" si="65"/>
        <v>3.6666666666666665</v>
      </c>
      <c r="AJ23" s="253">
        <f t="shared" si="66"/>
        <v>3.8333333333333335</v>
      </c>
      <c r="AK23" s="253">
        <f t="shared" si="67"/>
        <v>3.4</v>
      </c>
      <c r="AL23" s="253">
        <f t="shared" si="69"/>
        <v>3.6</v>
      </c>
      <c r="AM23" s="252">
        <f t="shared" si="69"/>
        <v>4</v>
      </c>
      <c r="AN23" s="251">
        <f t="shared" si="68"/>
        <v>3.6</v>
      </c>
      <c r="AO23" s="252">
        <f t="shared" si="70"/>
        <v>3</v>
      </c>
      <c r="AP23" s="251">
        <f t="shared" si="57"/>
        <v>5</v>
      </c>
      <c r="AQ23" s="252">
        <f t="shared" si="55"/>
        <v>3.3333333333333335</v>
      </c>
      <c r="AR23" s="253">
        <f t="shared" si="5"/>
        <v>3.85</v>
      </c>
      <c r="AS23" s="253">
        <f t="shared" si="6"/>
        <v>3.8888888888888893</v>
      </c>
      <c r="AT23" s="253">
        <f t="shared" si="7"/>
        <v>3.7777777777777781</v>
      </c>
      <c r="AU23" s="253">
        <f t="shared" si="8"/>
        <v>3.3</v>
      </c>
      <c r="AV23" s="253">
        <f t="shared" si="9"/>
        <v>4.166666666666667</v>
      </c>
      <c r="AW23" s="253">
        <f t="shared" si="10"/>
        <v>3.7966666666666669</v>
      </c>
      <c r="AX23" s="275">
        <f t="shared" si="1"/>
        <v>6</v>
      </c>
      <c r="AY23" s="50"/>
      <c r="BA23" s="251">
        <f t="shared" si="11"/>
        <v>3.5</v>
      </c>
      <c r="BB23" s="253">
        <f t="shared" si="12"/>
        <v>5</v>
      </c>
      <c r="BC23" s="253">
        <f t="shared" si="13"/>
        <v>3.5</v>
      </c>
      <c r="BD23" s="253">
        <f t="shared" si="14"/>
        <v>3.5</v>
      </c>
      <c r="BE23" s="253">
        <f t="shared" si="15"/>
        <v>4.5</v>
      </c>
      <c r="BF23" s="253">
        <f t="shared" si="16"/>
        <v>5</v>
      </c>
      <c r="BG23" s="253">
        <f t="shared" si="17"/>
        <v>4.5</v>
      </c>
      <c r="BH23" s="253">
        <f t="shared" si="18"/>
        <v>4</v>
      </c>
      <c r="BI23" s="253">
        <f t="shared" si="19"/>
        <v>3.5</v>
      </c>
      <c r="BJ23" s="253">
        <f t="shared" si="20"/>
        <v>4</v>
      </c>
      <c r="BK23" s="253">
        <f t="shared" si="21"/>
        <v>4</v>
      </c>
      <c r="BL23" s="253">
        <f t="shared" si="22"/>
        <v>4</v>
      </c>
      <c r="BM23" s="253">
        <f t="shared" si="23"/>
        <v>2.5</v>
      </c>
      <c r="BN23" s="253">
        <f t="shared" si="24"/>
        <v>5</v>
      </c>
      <c r="BO23" s="252">
        <f t="shared" si="25"/>
        <v>3.5</v>
      </c>
      <c r="BP23" s="347">
        <f t="shared" si="26"/>
        <v>2</v>
      </c>
      <c r="BQ23" s="253"/>
      <c r="BR23" s="251">
        <f t="shared" si="27"/>
        <v>3.5</v>
      </c>
      <c r="BS23" s="253">
        <f t="shared" si="28"/>
        <v>3.6666666666666665</v>
      </c>
      <c r="BT23" s="253">
        <f t="shared" si="29"/>
        <v>4</v>
      </c>
      <c r="BU23" s="253">
        <f t="shared" si="30"/>
        <v>3.75</v>
      </c>
      <c r="BV23" s="253">
        <f t="shared" si="31"/>
        <v>4</v>
      </c>
      <c r="BW23" s="253">
        <f t="shared" si="32"/>
        <v>3.75</v>
      </c>
      <c r="BX23" s="253">
        <f t="shared" si="33"/>
        <v>3.25</v>
      </c>
      <c r="BY23" s="253">
        <f t="shared" si="34"/>
        <v>3.75</v>
      </c>
      <c r="BZ23" s="253">
        <f t="shared" si="35"/>
        <v>3.3333333333333335</v>
      </c>
      <c r="CA23" s="253">
        <f t="shared" si="36"/>
        <v>3.3333333333333335</v>
      </c>
      <c r="CB23" s="253">
        <f t="shared" si="37"/>
        <v>4</v>
      </c>
      <c r="CC23" s="253">
        <f t="shared" si="38"/>
        <v>3.3333333333333335</v>
      </c>
      <c r="CD23" s="253">
        <f t="shared" si="39"/>
        <v>3.3333333333333335</v>
      </c>
      <c r="CE23" s="253">
        <f t="shared" si="40"/>
        <v>5</v>
      </c>
      <c r="CF23" s="252">
        <f t="shared" si="41"/>
        <v>3.25</v>
      </c>
      <c r="CG23" s="347">
        <f t="shared" si="42"/>
        <v>4</v>
      </c>
      <c r="CH23" s="256"/>
      <c r="CI23" s="356">
        <f t="shared" si="71"/>
        <v>3.95</v>
      </c>
      <c r="CJ23" s="357">
        <f>+AVERAGE(CL23,CN23,CP23,CR23,CT23)</f>
        <v>3.7055555555555557</v>
      </c>
      <c r="CK23" s="345">
        <f t="shared" si="43"/>
        <v>4.25</v>
      </c>
      <c r="CL23" s="345">
        <f t="shared" si="44"/>
        <v>3.583333333333333</v>
      </c>
      <c r="CM23" s="360">
        <f t="shared" si="45"/>
        <v>3.8333333333333335</v>
      </c>
      <c r="CN23" s="345">
        <f t="shared" si="46"/>
        <v>3.9166666666666665</v>
      </c>
      <c r="CO23" s="360">
        <f t="shared" si="47"/>
        <v>4.166666666666667</v>
      </c>
      <c r="CP23" s="361">
        <f t="shared" si="48"/>
        <v>3.5694444444444446</v>
      </c>
      <c r="CQ23" s="345">
        <f t="shared" si="49"/>
        <v>3.25</v>
      </c>
      <c r="CR23" s="361">
        <f t="shared" si="50"/>
        <v>3.3333333333333335</v>
      </c>
      <c r="CS23" s="345">
        <f t="shared" si="51"/>
        <v>4.25</v>
      </c>
      <c r="CT23" s="346">
        <f t="shared" si="52"/>
        <v>4.125</v>
      </c>
    </row>
    <row r="24" spans="2:98" s="32" customFormat="1" ht="30.75" x14ac:dyDescent="0.25">
      <c r="B24" s="240">
        <v>19</v>
      </c>
      <c r="C24" s="190">
        <v>43538</v>
      </c>
      <c r="D24" s="238" t="s">
        <v>207</v>
      </c>
      <c r="E24" s="242" t="s">
        <v>56</v>
      </c>
      <c r="F24" s="242" t="s">
        <v>305</v>
      </c>
      <c r="G24" s="243" t="s">
        <v>217</v>
      </c>
      <c r="H24" s="238" t="s">
        <v>223</v>
      </c>
      <c r="I24" s="244" t="s">
        <v>225</v>
      </c>
      <c r="J24" s="244" t="s">
        <v>100</v>
      </c>
      <c r="K24" s="336" t="s">
        <v>383</v>
      </c>
      <c r="L24" s="240">
        <v>4</v>
      </c>
      <c r="M24" s="241">
        <v>5</v>
      </c>
      <c r="N24" s="240">
        <v>4</v>
      </c>
      <c r="O24" s="247">
        <v>5</v>
      </c>
      <c r="P24" s="248">
        <v>3</v>
      </c>
      <c r="Q24" s="240">
        <v>5</v>
      </c>
      <c r="R24" s="247">
        <v>5</v>
      </c>
      <c r="S24" s="247">
        <v>5</v>
      </c>
      <c r="T24" s="247">
        <v>3</v>
      </c>
      <c r="U24" s="247">
        <v>5</v>
      </c>
      <c r="V24" s="248">
        <v>5</v>
      </c>
      <c r="W24" s="240">
        <v>3</v>
      </c>
      <c r="X24" s="248">
        <v>4</v>
      </c>
      <c r="Y24" s="249">
        <v>5</v>
      </c>
      <c r="Z24" s="248">
        <v>4</v>
      </c>
      <c r="AA24" s="250"/>
      <c r="AB24" s="245" t="s">
        <v>91</v>
      </c>
      <c r="AC24" s="251">
        <f t="shared" si="59"/>
        <v>4.333333333333333</v>
      </c>
      <c r="AD24" s="252">
        <f t="shared" si="60"/>
        <v>3.6666666666666665</v>
      </c>
      <c r="AE24" s="251">
        <f t="shared" si="61"/>
        <v>3.8333333333333335</v>
      </c>
      <c r="AF24" s="253">
        <f t="shared" si="62"/>
        <v>4</v>
      </c>
      <c r="AG24" s="252">
        <f t="shared" si="63"/>
        <v>4.166666666666667</v>
      </c>
      <c r="AH24" s="251">
        <f t="shared" si="64"/>
        <v>4.666666666666667</v>
      </c>
      <c r="AI24" s="253">
        <f t="shared" si="65"/>
        <v>4.666666666666667</v>
      </c>
      <c r="AJ24" s="253">
        <f t="shared" si="66"/>
        <v>4.8</v>
      </c>
      <c r="AK24" s="253">
        <f t="shared" si="67"/>
        <v>4.666666666666667</v>
      </c>
      <c r="AL24" s="253">
        <f t="shared" si="69"/>
        <v>4.666666666666667</v>
      </c>
      <c r="AM24" s="252">
        <f t="shared" si="69"/>
        <v>4.333333333333333</v>
      </c>
      <c r="AN24" s="251">
        <f t="shared" si="68"/>
        <v>4.5999999999999996</v>
      </c>
      <c r="AO24" s="252">
        <f t="shared" si="70"/>
        <v>4.8</v>
      </c>
      <c r="AP24" s="251">
        <f t="shared" si="57"/>
        <v>5</v>
      </c>
      <c r="AQ24" s="252">
        <f t="shared" si="55"/>
        <v>4.333333333333333</v>
      </c>
      <c r="AR24" s="253">
        <f t="shared" si="5"/>
        <v>4</v>
      </c>
      <c r="AS24" s="253">
        <f t="shared" si="6"/>
        <v>4</v>
      </c>
      <c r="AT24" s="253">
        <f t="shared" si="7"/>
        <v>4.6333333333333337</v>
      </c>
      <c r="AU24" s="253">
        <f t="shared" si="8"/>
        <v>4.6999999999999993</v>
      </c>
      <c r="AV24" s="253">
        <f t="shared" si="9"/>
        <v>4.6666666666666661</v>
      </c>
      <c r="AW24" s="253">
        <f t="shared" si="10"/>
        <v>4.4000000000000004</v>
      </c>
      <c r="AX24" s="275">
        <f t="shared" si="1"/>
        <v>7</v>
      </c>
      <c r="AY24" s="50"/>
      <c r="BA24" s="251">
        <f t="shared" si="11"/>
        <v>4</v>
      </c>
      <c r="BB24" s="253">
        <f t="shared" si="12"/>
        <v>3.6666666666666665</v>
      </c>
      <c r="BC24" s="253">
        <f t="shared" si="13"/>
        <v>4.666666666666667</v>
      </c>
      <c r="BD24" s="253">
        <f t="shared" si="14"/>
        <v>4</v>
      </c>
      <c r="BE24" s="253">
        <f t="shared" si="15"/>
        <v>4</v>
      </c>
      <c r="BF24" s="253">
        <f t="shared" si="16"/>
        <v>4.666666666666667</v>
      </c>
      <c r="BG24" s="253">
        <f t="shared" si="17"/>
        <v>4.333333333333333</v>
      </c>
      <c r="BH24" s="253">
        <f t="shared" si="18"/>
        <v>4.5</v>
      </c>
      <c r="BI24" s="253">
        <f t="shared" si="19"/>
        <v>4.333333333333333</v>
      </c>
      <c r="BJ24" s="253">
        <f t="shared" si="20"/>
        <v>4.333333333333333</v>
      </c>
      <c r="BK24" s="253">
        <f t="shared" si="21"/>
        <v>4</v>
      </c>
      <c r="BL24" s="253">
        <f t="shared" si="22"/>
        <v>5</v>
      </c>
      <c r="BM24" s="253">
        <f t="shared" si="23"/>
        <v>5</v>
      </c>
      <c r="BN24" s="253">
        <f t="shared" si="24"/>
        <v>5</v>
      </c>
      <c r="BO24" s="252">
        <f t="shared" si="25"/>
        <v>4.666666666666667</v>
      </c>
      <c r="BP24" s="347">
        <f t="shared" si="26"/>
        <v>3</v>
      </c>
      <c r="BQ24" s="253"/>
      <c r="BR24" s="251">
        <f t="shared" si="27"/>
        <v>4.666666666666667</v>
      </c>
      <c r="BS24" s="253">
        <f t="shared" si="28"/>
        <v>3.6666666666666665</v>
      </c>
      <c r="BT24" s="253">
        <f t="shared" si="29"/>
        <v>3</v>
      </c>
      <c r="BU24" s="253">
        <f t="shared" si="30"/>
        <v>4</v>
      </c>
      <c r="BV24" s="253">
        <f t="shared" si="31"/>
        <v>4.333333333333333</v>
      </c>
      <c r="BW24" s="253">
        <f t="shared" si="32"/>
        <v>4.666666666666667</v>
      </c>
      <c r="BX24" s="253">
        <f t="shared" si="33"/>
        <v>5</v>
      </c>
      <c r="BY24" s="253">
        <f t="shared" si="34"/>
        <v>5</v>
      </c>
      <c r="BZ24" s="253">
        <f t="shared" si="35"/>
        <v>5</v>
      </c>
      <c r="CA24" s="253">
        <f t="shared" si="36"/>
        <v>5</v>
      </c>
      <c r="CB24" s="253">
        <f t="shared" si="37"/>
        <v>4.666666666666667</v>
      </c>
      <c r="CC24" s="253">
        <f t="shared" si="38"/>
        <v>4.333333333333333</v>
      </c>
      <c r="CD24" s="253">
        <f t="shared" si="39"/>
        <v>4.666666666666667</v>
      </c>
      <c r="CE24" s="253">
        <f t="shared" si="40"/>
        <v>5</v>
      </c>
      <c r="CF24" s="252">
        <f t="shared" si="41"/>
        <v>4</v>
      </c>
      <c r="CG24" s="347">
        <f t="shared" si="42"/>
        <v>4</v>
      </c>
      <c r="CH24" s="256"/>
      <c r="CI24" s="356">
        <f t="shared" si="71"/>
        <v>4.45</v>
      </c>
      <c r="CJ24" s="357">
        <f>+AVERAGE(CL24,CN24,CP24,CR24,CT24)</f>
        <v>4.3666666666666671</v>
      </c>
      <c r="CK24" s="345">
        <f t="shared" si="43"/>
        <v>3.833333333333333</v>
      </c>
      <c r="CL24" s="345">
        <f t="shared" si="44"/>
        <v>4.166666666666667</v>
      </c>
      <c r="CM24" s="360">
        <f t="shared" si="45"/>
        <v>4.2222222222222223</v>
      </c>
      <c r="CN24" s="345">
        <f t="shared" si="46"/>
        <v>3.7777777777777772</v>
      </c>
      <c r="CO24" s="360">
        <f t="shared" si="47"/>
        <v>4.3611111111111107</v>
      </c>
      <c r="CP24" s="361">
        <f t="shared" si="48"/>
        <v>4.8888888888888893</v>
      </c>
      <c r="CQ24" s="345">
        <f t="shared" si="49"/>
        <v>5</v>
      </c>
      <c r="CR24" s="361">
        <f t="shared" si="50"/>
        <v>4.5</v>
      </c>
      <c r="CS24" s="345">
        <f t="shared" si="51"/>
        <v>4.8333333333333339</v>
      </c>
      <c r="CT24" s="346">
        <f t="shared" si="52"/>
        <v>4.5</v>
      </c>
    </row>
    <row r="25" spans="2:98" s="32" customFormat="1" ht="30.75" x14ac:dyDescent="0.25">
      <c r="B25" s="240">
        <v>20</v>
      </c>
      <c r="C25" s="190">
        <v>43538</v>
      </c>
      <c r="D25" s="238"/>
      <c r="E25" s="242" t="s">
        <v>57</v>
      </c>
      <c r="F25" s="242" t="s">
        <v>25</v>
      </c>
      <c r="G25" s="243" t="s">
        <v>216</v>
      </c>
      <c r="H25" s="238" t="s">
        <v>222</v>
      </c>
      <c r="I25" s="244" t="s">
        <v>82</v>
      </c>
      <c r="J25" s="244" t="s">
        <v>335</v>
      </c>
      <c r="K25" s="336" t="s">
        <v>382</v>
      </c>
      <c r="L25" s="240">
        <v>3</v>
      </c>
      <c r="M25" s="241">
        <v>5</v>
      </c>
      <c r="N25" s="240">
        <v>3</v>
      </c>
      <c r="O25" s="247">
        <v>2</v>
      </c>
      <c r="P25" s="248">
        <v>2</v>
      </c>
      <c r="Q25" s="240">
        <v>5</v>
      </c>
      <c r="R25" s="247">
        <v>5</v>
      </c>
      <c r="S25" s="247">
        <v>5</v>
      </c>
      <c r="T25" s="247">
        <v>5</v>
      </c>
      <c r="U25" s="247">
        <v>4</v>
      </c>
      <c r="V25" s="248">
        <v>4</v>
      </c>
      <c r="W25" s="240">
        <v>4</v>
      </c>
      <c r="X25" s="248">
        <v>4</v>
      </c>
      <c r="Y25" s="249">
        <v>1</v>
      </c>
      <c r="Z25" s="248">
        <v>4</v>
      </c>
      <c r="AA25" s="250"/>
      <c r="AB25" s="245" t="s">
        <v>77</v>
      </c>
      <c r="AC25" s="251"/>
      <c r="AD25" s="252"/>
      <c r="AE25" s="251"/>
      <c r="AF25" s="253"/>
      <c r="AG25" s="252"/>
      <c r="AH25" s="251"/>
      <c r="AI25" s="253"/>
      <c r="AJ25" s="253"/>
      <c r="AK25" s="253"/>
      <c r="AL25" s="253"/>
      <c r="AM25" s="252"/>
      <c r="AN25" s="251"/>
      <c r="AO25" s="252"/>
      <c r="AP25" s="251"/>
      <c r="AQ25" s="252"/>
      <c r="AR25" s="253"/>
      <c r="AS25" s="253"/>
      <c r="AT25" s="253"/>
      <c r="AU25" s="253"/>
      <c r="AV25" s="253"/>
      <c r="AW25" s="253"/>
      <c r="AX25" s="275">
        <f t="shared" si="1"/>
        <v>0</v>
      </c>
      <c r="BA25" s="251"/>
      <c r="BB25" s="253"/>
      <c r="BC25" s="253"/>
      <c r="BD25" s="253"/>
      <c r="BE25" s="253"/>
      <c r="BF25" s="253"/>
      <c r="BG25" s="253"/>
      <c r="BH25" s="253"/>
      <c r="BI25" s="253"/>
      <c r="BJ25" s="253"/>
      <c r="BK25" s="253"/>
      <c r="BL25" s="253"/>
      <c r="BM25" s="253"/>
      <c r="BN25" s="253"/>
      <c r="BO25" s="252"/>
      <c r="BP25" s="347">
        <f t="shared" si="26"/>
        <v>0</v>
      </c>
      <c r="BQ25" s="238"/>
      <c r="BR25" s="251"/>
      <c r="BS25" s="253"/>
      <c r="BT25" s="253"/>
      <c r="BU25" s="253"/>
      <c r="BV25" s="253"/>
      <c r="BW25" s="253"/>
      <c r="BX25" s="253"/>
      <c r="BY25" s="253"/>
      <c r="BZ25" s="253"/>
      <c r="CA25" s="253"/>
      <c r="CB25" s="253"/>
      <c r="CC25" s="253"/>
      <c r="CD25" s="253"/>
      <c r="CE25" s="253"/>
      <c r="CF25" s="252"/>
      <c r="CG25" s="347">
        <f t="shared" si="42"/>
        <v>0</v>
      </c>
      <c r="CH25" s="238"/>
      <c r="CI25" s="356"/>
      <c r="CJ25" s="357"/>
      <c r="CK25" s="345"/>
      <c r="CL25" s="345"/>
      <c r="CM25" s="360"/>
      <c r="CN25" s="345"/>
      <c r="CO25" s="360"/>
      <c r="CP25" s="361"/>
      <c r="CQ25" s="345"/>
      <c r="CR25" s="361"/>
      <c r="CS25" s="345"/>
      <c r="CT25" s="346"/>
    </row>
    <row r="26" spans="2:98" s="32" customFormat="1" ht="30.75" x14ac:dyDescent="0.25">
      <c r="B26" s="240">
        <v>21</v>
      </c>
      <c r="C26" s="190">
        <v>43538</v>
      </c>
      <c r="D26" s="238" t="s">
        <v>207</v>
      </c>
      <c r="E26" s="242" t="s">
        <v>56</v>
      </c>
      <c r="F26" s="242" t="s">
        <v>219</v>
      </c>
      <c r="G26" s="243" t="s">
        <v>221</v>
      </c>
      <c r="H26" s="238" t="s">
        <v>222</v>
      </c>
      <c r="I26" s="244" t="s">
        <v>90</v>
      </c>
      <c r="J26" s="244" t="s">
        <v>345</v>
      </c>
      <c r="K26" s="336" t="s">
        <v>383</v>
      </c>
      <c r="L26" s="240">
        <v>2</v>
      </c>
      <c r="M26" s="241">
        <v>5</v>
      </c>
      <c r="N26" s="240">
        <v>5</v>
      </c>
      <c r="O26" s="247">
        <v>3</v>
      </c>
      <c r="P26" s="248">
        <v>5</v>
      </c>
      <c r="Q26" s="240">
        <v>5</v>
      </c>
      <c r="R26" s="247">
        <v>5</v>
      </c>
      <c r="S26" s="247">
        <v>5</v>
      </c>
      <c r="T26" s="247">
        <v>4</v>
      </c>
      <c r="U26" s="247">
        <v>4</v>
      </c>
      <c r="V26" s="248">
        <v>4</v>
      </c>
      <c r="W26" s="240">
        <v>3</v>
      </c>
      <c r="X26" s="248">
        <v>4</v>
      </c>
      <c r="Y26" s="249">
        <v>5</v>
      </c>
      <c r="Z26" s="248">
        <v>4</v>
      </c>
      <c r="AA26" s="250"/>
      <c r="AB26" s="245" t="s">
        <v>94</v>
      </c>
      <c r="AC26" s="251"/>
      <c r="AD26" s="252"/>
      <c r="AE26" s="251"/>
      <c r="AF26" s="253"/>
      <c r="AG26" s="252"/>
      <c r="AH26" s="251"/>
      <c r="AI26" s="253"/>
      <c r="AJ26" s="253"/>
      <c r="AK26" s="253"/>
      <c r="AL26" s="253"/>
      <c r="AM26" s="252"/>
      <c r="AN26" s="251"/>
      <c r="AO26" s="252"/>
      <c r="AP26" s="251"/>
      <c r="AQ26" s="252"/>
      <c r="AR26" s="253"/>
      <c r="AS26" s="253"/>
      <c r="AT26" s="253"/>
      <c r="AU26" s="253"/>
      <c r="AV26" s="253"/>
      <c r="AW26" s="253"/>
      <c r="AX26" s="275">
        <f t="shared" si="1"/>
        <v>0</v>
      </c>
      <c r="BA26" s="251"/>
      <c r="BB26" s="253"/>
      <c r="BC26" s="253"/>
      <c r="BD26" s="253"/>
      <c r="BE26" s="253"/>
      <c r="BF26" s="253"/>
      <c r="BG26" s="253"/>
      <c r="BH26" s="253"/>
      <c r="BI26" s="253"/>
      <c r="BJ26" s="253"/>
      <c r="BK26" s="253"/>
      <c r="BL26" s="253"/>
      <c r="BM26" s="253"/>
      <c r="BN26" s="253"/>
      <c r="BO26" s="252"/>
      <c r="BP26" s="347">
        <f t="shared" si="26"/>
        <v>0</v>
      </c>
      <c r="BQ26" s="238"/>
      <c r="BR26" s="251"/>
      <c r="BS26" s="253"/>
      <c r="BT26" s="253"/>
      <c r="BU26" s="253"/>
      <c r="BV26" s="253"/>
      <c r="BW26" s="253"/>
      <c r="BX26" s="253"/>
      <c r="BY26" s="253"/>
      <c r="BZ26" s="253"/>
      <c r="CA26" s="253"/>
      <c r="CB26" s="253"/>
      <c r="CC26" s="253"/>
      <c r="CD26" s="253"/>
      <c r="CE26" s="253"/>
      <c r="CF26" s="252"/>
      <c r="CG26" s="347">
        <f t="shared" si="42"/>
        <v>0</v>
      </c>
      <c r="CH26" s="238"/>
      <c r="CI26" s="356"/>
      <c r="CJ26" s="357"/>
      <c r="CK26" s="345"/>
      <c r="CL26" s="345"/>
      <c r="CM26" s="360"/>
      <c r="CN26" s="345"/>
      <c r="CO26" s="360"/>
      <c r="CP26" s="361"/>
      <c r="CQ26" s="345"/>
      <c r="CR26" s="361"/>
      <c r="CS26" s="345"/>
      <c r="CT26" s="346"/>
    </row>
    <row r="27" spans="2:98" s="32" customFormat="1" ht="30.75" x14ac:dyDescent="0.25">
      <c r="B27" s="240">
        <v>22</v>
      </c>
      <c r="C27" s="190">
        <v>43538</v>
      </c>
      <c r="D27" s="238" t="s">
        <v>207</v>
      </c>
      <c r="E27" s="242" t="s">
        <v>57</v>
      </c>
      <c r="F27" s="242" t="s">
        <v>305</v>
      </c>
      <c r="G27" s="243" t="s">
        <v>217</v>
      </c>
      <c r="H27" s="238" t="s">
        <v>222</v>
      </c>
      <c r="I27" s="244" t="s">
        <v>67</v>
      </c>
      <c r="J27" s="244" t="s">
        <v>96</v>
      </c>
      <c r="K27" s="336" t="s">
        <v>383</v>
      </c>
      <c r="L27" s="240">
        <v>3</v>
      </c>
      <c r="M27" s="241">
        <v>5</v>
      </c>
      <c r="N27" s="240">
        <v>4</v>
      </c>
      <c r="O27" s="247">
        <v>3</v>
      </c>
      <c r="P27" s="248">
        <v>4</v>
      </c>
      <c r="Q27" s="240">
        <v>3</v>
      </c>
      <c r="R27" s="247"/>
      <c r="S27" s="247">
        <v>4</v>
      </c>
      <c r="T27" s="247">
        <v>3</v>
      </c>
      <c r="U27" s="247">
        <v>4</v>
      </c>
      <c r="V27" s="248">
        <v>4</v>
      </c>
      <c r="W27" s="240">
        <v>4</v>
      </c>
      <c r="X27" s="248">
        <v>4</v>
      </c>
      <c r="Y27" s="249">
        <v>1</v>
      </c>
      <c r="Z27" s="248">
        <v>3</v>
      </c>
      <c r="AA27" s="250"/>
      <c r="AB27" s="245" t="s">
        <v>70</v>
      </c>
      <c r="AC27" s="251">
        <f t="shared" ref="AC27:AQ29" si="72">+AVERAGEIF($I$6:$I$196,$AB27,L$6:L$196)</f>
        <v>4.0909090909090908</v>
      </c>
      <c r="AD27" s="252">
        <f t="shared" si="72"/>
        <v>2.8181818181818183</v>
      </c>
      <c r="AE27" s="251">
        <f t="shared" si="72"/>
        <v>4.0909090909090908</v>
      </c>
      <c r="AF27" s="253">
        <f t="shared" si="72"/>
        <v>3.9</v>
      </c>
      <c r="AG27" s="252">
        <f t="shared" si="72"/>
        <v>3.9090909090909092</v>
      </c>
      <c r="AH27" s="251">
        <f t="shared" si="72"/>
        <v>4.9090909090909092</v>
      </c>
      <c r="AI27" s="253">
        <f t="shared" si="72"/>
        <v>4.9090909090909092</v>
      </c>
      <c r="AJ27" s="253">
        <f t="shared" si="72"/>
        <v>4.8181818181818183</v>
      </c>
      <c r="AK27" s="253">
        <f t="shared" si="72"/>
        <v>4.5999999999999996</v>
      </c>
      <c r="AL27" s="253">
        <f t="shared" si="72"/>
        <v>4.1818181818181817</v>
      </c>
      <c r="AM27" s="252">
        <f t="shared" si="72"/>
        <v>4.3636363636363633</v>
      </c>
      <c r="AN27" s="251">
        <f t="shared" si="72"/>
        <v>4.4545454545454541</v>
      </c>
      <c r="AO27" s="252">
        <f t="shared" si="72"/>
        <v>4.5999999999999996</v>
      </c>
      <c r="AP27" s="251">
        <f t="shared" si="72"/>
        <v>5</v>
      </c>
      <c r="AQ27" s="252">
        <f t="shared" si="72"/>
        <v>4.4000000000000004</v>
      </c>
      <c r="AR27" s="253">
        <f>AVERAGE(AC27:AD27)</f>
        <v>3.4545454545454546</v>
      </c>
      <c r="AS27" s="253">
        <f>AVERAGE(AE27:AG27)</f>
        <v>3.9666666666666663</v>
      </c>
      <c r="AT27" s="253">
        <f>AVERAGE(AH27:AM27)</f>
        <v>4.6303030303030299</v>
      </c>
      <c r="AU27" s="253">
        <f>AVERAGE(AN27:AO27)</f>
        <v>4.5272727272727273</v>
      </c>
      <c r="AV27" s="253">
        <f>AVERAGE(AP27:AQ27)</f>
        <v>4.7</v>
      </c>
      <c r="AW27" s="253">
        <f>AVERAGE(AR27:AV27)</f>
        <v>4.2557575757575759</v>
      </c>
      <c r="AX27" s="275">
        <f t="shared" si="1"/>
        <v>15</v>
      </c>
      <c r="AY27" s="50"/>
      <c r="BA27" s="251">
        <f t="shared" si="11"/>
        <v>4</v>
      </c>
      <c r="BB27" s="253">
        <f t="shared" si="12"/>
        <v>2.1428571428571428</v>
      </c>
      <c r="BC27" s="253">
        <f t="shared" si="13"/>
        <v>3.8571428571428572</v>
      </c>
      <c r="BD27" s="253">
        <f t="shared" si="14"/>
        <v>3.7142857142857144</v>
      </c>
      <c r="BE27" s="253">
        <f t="shared" si="15"/>
        <v>3.8571428571428572</v>
      </c>
      <c r="BF27" s="253">
        <f t="shared" si="16"/>
        <v>5</v>
      </c>
      <c r="BG27" s="253">
        <f t="shared" si="17"/>
        <v>5</v>
      </c>
      <c r="BH27" s="253">
        <f t="shared" si="18"/>
        <v>5</v>
      </c>
      <c r="BI27" s="253">
        <f t="shared" si="19"/>
        <v>4.5</v>
      </c>
      <c r="BJ27" s="253">
        <f t="shared" si="20"/>
        <v>4.2857142857142856</v>
      </c>
      <c r="BK27" s="253">
        <f t="shared" si="21"/>
        <v>4.4285714285714288</v>
      </c>
      <c r="BL27" s="253">
        <f t="shared" si="22"/>
        <v>4.4285714285714288</v>
      </c>
      <c r="BM27" s="253">
        <f t="shared" si="23"/>
        <v>4.833333333333333</v>
      </c>
      <c r="BN27" s="253">
        <f t="shared" si="24"/>
        <v>5</v>
      </c>
      <c r="BO27" s="252">
        <f t="shared" si="25"/>
        <v>4.5</v>
      </c>
      <c r="BP27" s="347">
        <f t="shared" si="26"/>
        <v>10</v>
      </c>
      <c r="BQ27" s="253"/>
      <c r="BR27" s="251">
        <f t="shared" si="27"/>
        <v>4.25</v>
      </c>
      <c r="BS27" s="253">
        <f t="shared" si="28"/>
        <v>4</v>
      </c>
      <c r="BT27" s="253">
        <f t="shared" si="29"/>
        <v>4.5</v>
      </c>
      <c r="BU27" s="253">
        <f t="shared" si="30"/>
        <v>4.333333333333333</v>
      </c>
      <c r="BV27" s="253">
        <f t="shared" si="31"/>
        <v>4</v>
      </c>
      <c r="BW27" s="253">
        <f t="shared" si="32"/>
        <v>4.75</v>
      </c>
      <c r="BX27" s="253">
        <f t="shared" si="33"/>
        <v>4.75</v>
      </c>
      <c r="BY27" s="253">
        <f t="shared" si="34"/>
        <v>4.5</v>
      </c>
      <c r="BZ27" s="253">
        <f t="shared" si="35"/>
        <v>4.75</v>
      </c>
      <c r="CA27" s="253">
        <f t="shared" si="36"/>
        <v>4</v>
      </c>
      <c r="CB27" s="253">
        <f t="shared" si="37"/>
        <v>4.25</v>
      </c>
      <c r="CC27" s="253">
        <f t="shared" si="38"/>
        <v>4.5</v>
      </c>
      <c r="CD27" s="253">
        <f t="shared" si="39"/>
        <v>4.25</v>
      </c>
      <c r="CE27" s="253">
        <f t="shared" si="40"/>
        <v>5</v>
      </c>
      <c r="CF27" s="252">
        <f t="shared" si="41"/>
        <v>4.25</v>
      </c>
      <c r="CG27" s="347">
        <f t="shared" si="42"/>
        <v>5</v>
      </c>
      <c r="CH27" s="256"/>
      <c r="CI27" s="356">
        <f>+AVERAGE(CK27,CM27,CO27,CQ27,CS27)</f>
        <v>4.1928571428571431</v>
      </c>
      <c r="CJ27" s="357">
        <f>+AVERAGE(CL27,CN27,CP27,CR27,CT27)</f>
        <v>4.3805555555555555</v>
      </c>
      <c r="CK27" s="345">
        <f t="shared" si="43"/>
        <v>3.0714285714285712</v>
      </c>
      <c r="CL27" s="345">
        <f t="shared" si="44"/>
        <v>4.125</v>
      </c>
      <c r="CM27" s="360">
        <f t="shared" si="45"/>
        <v>3.8095238095238098</v>
      </c>
      <c r="CN27" s="345">
        <f t="shared" si="46"/>
        <v>4.2777777777777777</v>
      </c>
      <c r="CO27" s="360">
        <f t="shared" si="47"/>
        <v>4.7023809523809526</v>
      </c>
      <c r="CP27" s="361">
        <f t="shared" si="48"/>
        <v>4.5</v>
      </c>
      <c r="CQ27" s="345">
        <f t="shared" si="49"/>
        <v>4.6309523809523814</v>
      </c>
      <c r="CR27" s="361">
        <f t="shared" si="50"/>
        <v>4.375</v>
      </c>
      <c r="CS27" s="345">
        <f t="shared" si="51"/>
        <v>4.75</v>
      </c>
      <c r="CT27" s="346">
        <f t="shared" si="52"/>
        <v>4.625</v>
      </c>
    </row>
    <row r="28" spans="2:98" s="32" customFormat="1" ht="30.75" x14ac:dyDescent="0.25">
      <c r="B28" s="240">
        <v>23</v>
      </c>
      <c r="C28" s="190">
        <v>43538</v>
      </c>
      <c r="D28" s="238" t="s">
        <v>207</v>
      </c>
      <c r="E28" s="242" t="s">
        <v>56</v>
      </c>
      <c r="F28" s="242" t="s">
        <v>25</v>
      </c>
      <c r="G28" s="243" t="s">
        <v>216</v>
      </c>
      <c r="H28" s="238" t="s">
        <v>223</v>
      </c>
      <c r="I28" s="244" t="s">
        <v>85</v>
      </c>
      <c r="J28" s="244" t="s">
        <v>346</v>
      </c>
      <c r="K28" s="336" t="s">
        <v>383</v>
      </c>
      <c r="L28" s="240">
        <v>4</v>
      </c>
      <c r="M28" s="241">
        <v>5</v>
      </c>
      <c r="N28" s="240">
        <v>3</v>
      </c>
      <c r="O28" s="247">
        <v>2</v>
      </c>
      <c r="P28" s="248">
        <v>4</v>
      </c>
      <c r="Q28" s="240">
        <v>3</v>
      </c>
      <c r="R28" s="247">
        <v>5</v>
      </c>
      <c r="S28" s="247">
        <v>5</v>
      </c>
      <c r="T28" s="247">
        <v>2</v>
      </c>
      <c r="U28" s="247">
        <v>5</v>
      </c>
      <c r="V28" s="248">
        <v>5</v>
      </c>
      <c r="W28" s="240">
        <v>3</v>
      </c>
      <c r="X28" s="248">
        <v>3</v>
      </c>
      <c r="Y28" s="249">
        <v>5</v>
      </c>
      <c r="Z28" s="248">
        <v>3</v>
      </c>
      <c r="AA28" s="250"/>
      <c r="AB28" s="245" t="s">
        <v>76</v>
      </c>
      <c r="AC28" s="251">
        <f t="shared" si="72"/>
        <v>5</v>
      </c>
      <c r="AD28" s="252">
        <f t="shared" si="72"/>
        <v>5</v>
      </c>
      <c r="AE28" s="251">
        <f t="shared" si="72"/>
        <v>5</v>
      </c>
      <c r="AF28" s="253">
        <f t="shared" si="72"/>
        <v>5</v>
      </c>
      <c r="AG28" s="252">
        <f t="shared" si="72"/>
        <v>5</v>
      </c>
      <c r="AH28" s="251">
        <f t="shared" si="72"/>
        <v>5</v>
      </c>
      <c r="AI28" s="253">
        <f t="shared" si="72"/>
        <v>5</v>
      </c>
      <c r="AJ28" s="253">
        <f t="shared" si="72"/>
        <v>5</v>
      </c>
      <c r="AK28" s="253">
        <f t="shared" si="72"/>
        <v>5</v>
      </c>
      <c r="AL28" s="253">
        <f t="shared" si="72"/>
        <v>5</v>
      </c>
      <c r="AM28" s="252">
        <f t="shared" si="72"/>
        <v>5</v>
      </c>
      <c r="AN28" s="251">
        <f t="shared" si="72"/>
        <v>5</v>
      </c>
      <c r="AO28" s="252">
        <f t="shared" si="72"/>
        <v>4</v>
      </c>
      <c r="AP28" s="251">
        <f t="shared" si="72"/>
        <v>5</v>
      </c>
      <c r="AQ28" s="252">
        <f t="shared" si="72"/>
        <v>4</v>
      </c>
      <c r="AR28" s="253">
        <f>AVERAGE(AC28:AD28)</f>
        <v>5</v>
      </c>
      <c r="AS28" s="253">
        <f>AVERAGE(AE28:AG28)</f>
        <v>5</v>
      </c>
      <c r="AT28" s="253">
        <f>AVERAGE(AH28:AM28)</f>
        <v>5</v>
      </c>
      <c r="AU28" s="253">
        <f>AVERAGE(AN28:AO28)</f>
        <v>4.5</v>
      </c>
      <c r="AV28" s="253">
        <f>AVERAGE(AP28:AQ28)</f>
        <v>4.5</v>
      </c>
      <c r="AW28" s="253">
        <f>AVERAGE(AR28:AV28)</f>
        <v>4.8</v>
      </c>
      <c r="AX28" s="275">
        <f t="shared" si="1"/>
        <v>1</v>
      </c>
      <c r="AY28" s="50"/>
      <c r="BA28" s="251">
        <f t="shared" si="11"/>
        <v>5</v>
      </c>
      <c r="BB28" s="253">
        <f t="shared" si="12"/>
        <v>5</v>
      </c>
      <c r="BC28" s="253">
        <f t="shared" si="13"/>
        <v>5</v>
      </c>
      <c r="BD28" s="253">
        <f t="shared" si="14"/>
        <v>5</v>
      </c>
      <c r="BE28" s="253">
        <f t="shared" si="15"/>
        <v>5</v>
      </c>
      <c r="BF28" s="253">
        <f t="shared" si="16"/>
        <v>5</v>
      </c>
      <c r="BG28" s="253">
        <f t="shared" si="17"/>
        <v>5</v>
      </c>
      <c r="BH28" s="253">
        <f t="shared" si="18"/>
        <v>5</v>
      </c>
      <c r="BI28" s="253">
        <f t="shared" si="19"/>
        <v>5</v>
      </c>
      <c r="BJ28" s="253">
        <f t="shared" si="20"/>
        <v>5</v>
      </c>
      <c r="BK28" s="253">
        <f t="shared" si="21"/>
        <v>5</v>
      </c>
      <c r="BL28" s="253">
        <f t="shared" si="22"/>
        <v>5</v>
      </c>
      <c r="BM28" s="253">
        <f t="shared" si="23"/>
        <v>4</v>
      </c>
      <c r="BN28" s="253">
        <f t="shared" si="24"/>
        <v>5</v>
      </c>
      <c r="BO28" s="252">
        <f t="shared" si="25"/>
        <v>4</v>
      </c>
      <c r="BP28" s="347">
        <f t="shared" si="26"/>
        <v>1</v>
      </c>
      <c r="BQ28" s="253"/>
      <c r="BR28" s="251"/>
      <c r="BS28" s="253"/>
      <c r="BT28" s="253"/>
      <c r="BU28" s="253"/>
      <c r="BV28" s="253"/>
      <c r="BW28" s="253"/>
      <c r="BX28" s="253"/>
      <c r="BY28" s="253"/>
      <c r="BZ28" s="253"/>
      <c r="CA28" s="253"/>
      <c r="CB28" s="253"/>
      <c r="CC28" s="253"/>
      <c r="CD28" s="253"/>
      <c r="CE28" s="253"/>
      <c r="CF28" s="252"/>
      <c r="CG28" s="347">
        <f t="shared" si="42"/>
        <v>0</v>
      </c>
      <c r="CH28" s="256"/>
      <c r="CI28" s="356">
        <f>+AVERAGE(CK28,CM28,CO28,CQ28,CS28)</f>
        <v>4.8</v>
      </c>
      <c r="CJ28" s="357"/>
      <c r="CK28" s="345">
        <f t="shared" si="43"/>
        <v>5</v>
      </c>
      <c r="CL28" s="345"/>
      <c r="CM28" s="360">
        <f t="shared" si="45"/>
        <v>5</v>
      </c>
      <c r="CN28" s="345"/>
      <c r="CO28" s="360">
        <f t="shared" si="47"/>
        <v>5</v>
      </c>
      <c r="CP28" s="361"/>
      <c r="CQ28" s="345">
        <f t="shared" si="49"/>
        <v>4.5</v>
      </c>
      <c r="CR28" s="361"/>
      <c r="CS28" s="345">
        <f t="shared" si="51"/>
        <v>4.5</v>
      </c>
      <c r="CT28" s="346"/>
    </row>
    <row r="29" spans="2:98" s="32" customFormat="1" ht="30.75" x14ac:dyDescent="0.25">
      <c r="B29" s="240">
        <v>24</v>
      </c>
      <c r="C29" s="190">
        <v>43538</v>
      </c>
      <c r="D29" s="238" t="s">
        <v>207</v>
      </c>
      <c r="E29" s="242" t="s">
        <v>57</v>
      </c>
      <c r="F29" s="242" t="s">
        <v>25</v>
      </c>
      <c r="G29" s="243" t="s">
        <v>216</v>
      </c>
      <c r="H29" s="238" t="s">
        <v>222</v>
      </c>
      <c r="I29" s="244" t="s">
        <v>92</v>
      </c>
      <c r="J29" s="244" t="s">
        <v>347</v>
      </c>
      <c r="K29" s="336" t="s">
        <v>383</v>
      </c>
      <c r="L29" s="240">
        <v>4</v>
      </c>
      <c r="M29" s="241">
        <v>5</v>
      </c>
      <c r="N29" s="240">
        <v>4</v>
      </c>
      <c r="O29" s="247">
        <v>3</v>
      </c>
      <c r="P29" s="248"/>
      <c r="Q29" s="240">
        <v>4</v>
      </c>
      <c r="R29" s="247"/>
      <c r="S29" s="247">
        <v>5</v>
      </c>
      <c r="T29" s="247">
        <v>4</v>
      </c>
      <c r="U29" s="247">
        <v>3</v>
      </c>
      <c r="V29" s="248"/>
      <c r="W29" s="240">
        <v>3</v>
      </c>
      <c r="X29" s="248">
        <v>4</v>
      </c>
      <c r="Y29" s="249"/>
      <c r="Z29" s="248">
        <v>4</v>
      </c>
      <c r="AA29" s="250"/>
      <c r="AB29" s="245" t="s">
        <v>69</v>
      </c>
      <c r="AC29" s="251">
        <f t="shared" si="72"/>
        <v>3.5</v>
      </c>
      <c r="AD29" s="252">
        <f t="shared" si="72"/>
        <v>5</v>
      </c>
      <c r="AE29" s="251">
        <f t="shared" si="72"/>
        <v>4.5</v>
      </c>
      <c r="AF29" s="253">
        <f t="shared" si="72"/>
        <v>3.5</v>
      </c>
      <c r="AG29" s="252">
        <f t="shared" si="72"/>
        <v>4</v>
      </c>
      <c r="AH29" s="251">
        <f t="shared" si="72"/>
        <v>5</v>
      </c>
      <c r="AI29" s="253">
        <f t="shared" si="72"/>
        <v>5</v>
      </c>
      <c r="AJ29" s="253">
        <f t="shared" si="72"/>
        <v>5</v>
      </c>
      <c r="AK29" s="253">
        <f t="shared" si="72"/>
        <v>5</v>
      </c>
      <c r="AL29" s="253">
        <f t="shared" si="72"/>
        <v>4</v>
      </c>
      <c r="AM29" s="252">
        <f t="shared" si="72"/>
        <v>5</v>
      </c>
      <c r="AN29" s="251">
        <f t="shared" si="72"/>
        <v>4</v>
      </c>
      <c r="AO29" s="252">
        <f t="shared" si="72"/>
        <v>4</v>
      </c>
      <c r="AP29" s="251">
        <f t="shared" si="72"/>
        <v>3</v>
      </c>
      <c r="AQ29" s="252">
        <f t="shared" si="72"/>
        <v>5</v>
      </c>
      <c r="AR29" s="253">
        <f>AVERAGE(AC29:AD29)</f>
        <v>4.25</v>
      </c>
      <c r="AS29" s="253">
        <f>AVERAGE(AE29:AG29)</f>
        <v>4</v>
      </c>
      <c r="AT29" s="253">
        <f>AVERAGE(AH29:AM29)</f>
        <v>4.833333333333333</v>
      </c>
      <c r="AU29" s="253">
        <f>AVERAGE(AN29:AO29)</f>
        <v>4</v>
      </c>
      <c r="AV29" s="253">
        <f>AVERAGE(AP29:AQ29)</f>
        <v>4</v>
      </c>
      <c r="AW29" s="253">
        <f>AVERAGE(AR29:AV29)</f>
        <v>4.2166666666666668</v>
      </c>
      <c r="AX29" s="275">
        <f t="shared" si="1"/>
        <v>2</v>
      </c>
      <c r="AY29" s="50"/>
      <c r="BA29" s="251">
        <f t="shared" si="11"/>
        <v>3.5</v>
      </c>
      <c r="BB29" s="253">
        <f t="shared" si="12"/>
        <v>5</v>
      </c>
      <c r="BC29" s="253">
        <f t="shared" si="13"/>
        <v>4.5</v>
      </c>
      <c r="BD29" s="253">
        <f t="shared" si="14"/>
        <v>3.5</v>
      </c>
      <c r="BE29" s="253">
        <f t="shared" si="15"/>
        <v>4</v>
      </c>
      <c r="BF29" s="253">
        <f t="shared" si="16"/>
        <v>5</v>
      </c>
      <c r="BG29" s="253">
        <f t="shared" si="17"/>
        <v>5</v>
      </c>
      <c r="BH29" s="253">
        <f t="shared" si="18"/>
        <v>5</v>
      </c>
      <c r="BI29" s="253">
        <f t="shared" si="19"/>
        <v>5</v>
      </c>
      <c r="BJ29" s="253">
        <f t="shared" si="20"/>
        <v>4</v>
      </c>
      <c r="BK29" s="253">
        <f t="shared" si="21"/>
        <v>5</v>
      </c>
      <c r="BL29" s="253">
        <f t="shared" si="22"/>
        <v>4</v>
      </c>
      <c r="BM29" s="253">
        <f t="shared" si="23"/>
        <v>4</v>
      </c>
      <c r="BN29" s="253">
        <f t="shared" si="24"/>
        <v>3</v>
      </c>
      <c r="BO29" s="252">
        <f t="shared" si="25"/>
        <v>5</v>
      </c>
      <c r="BP29" s="347">
        <f t="shared" si="26"/>
        <v>2</v>
      </c>
      <c r="BQ29" s="253"/>
      <c r="BR29" s="251"/>
      <c r="BS29" s="253"/>
      <c r="BT29" s="253"/>
      <c r="BU29" s="253"/>
      <c r="BV29" s="253"/>
      <c r="BW29" s="253"/>
      <c r="BX29" s="253"/>
      <c r="BY29" s="253"/>
      <c r="BZ29" s="253"/>
      <c r="CA29" s="253"/>
      <c r="CB29" s="253"/>
      <c r="CC29" s="253"/>
      <c r="CD29" s="253"/>
      <c r="CE29" s="253"/>
      <c r="CF29" s="252"/>
      <c r="CG29" s="347">
        <f t="shared" si="42"/>
        <v>0</v>
      </c>
      <c r="CH29" s="256"/>
      <c r="CI29" s="356">
        <f>+AVERAGE(CK29,CM29,CO29,CQ29,CS29)</f>
        <v>4.2166666666666668</v>
      </c>
      <c r="CJ29" s="357"/>
      <c r="CK29" s="345">
        <f t="shared" si="43"/>
        <v>4.25</v>
      </c>
      <c r="CL29" s="345"/>
      <c r="CM29" s="360">
        <f t="shared" si="45"/>
        <v>4</v>
      </c>
      <c r="CN29" s="345"/>
      <c r="CO29" s="360">
        <f t="shared" si="47"/>
        <v>4.833333333333333</v>
      </c>
      <c r="CP29" s="361"/>
      <c r="CQ29" s="345">
        <f t="shared" si="49"/>
        <v>4</v>
      </c>
      <c r="CR29" s="361"/>
      <c r="CS29" s="345">
        <f t="shared" si="51"/>
        <v>4</v>
      </c>
      <c r="CT29" s="346"/>
    </row>
    <row r="30" spans="2:98" s="32" customFormat="1" ht="30.75" x14ac:dyDescent="0.25">
      <c r="B30" s="240">
        <v>25</v>
      </c>
      <c r="C30" s="190">
        <v>43538</v>
      </c>
      <c r="D30" s="238" t="s">
        <v>207</v>
      </c>
      <c r="E30" s="242" t="s">
        <v>283</v>
      </c>
      <c r="F30" s="242" t="s">
        <v>317</v>
      </c>
      <c r="G30" s="243" t="s">
        <v>52</v>
      </c>
      <c r="H30" s="238" t="s">
        <v>222</v>
      </c>
      <c r="I30" s="244" t="s">
        <v>73</v>
      </c>
      <c r="J30" s="244" t="s">
        <v>348</v>
      </c>
      <c r="K30" s="336" t="s">
        <v>383</v>
      </c>
      <c r="L30" s="240">
        <v>3</v>
      </c>
      <c r="M30" s="241">
        <v>1</v>
      </c>
      <c r="N30" s="240">
        <v>5</v>
      </c>
      <c r="O30" s="247">
        <v>5</v>
      </c>
      <c r="P30" s="248">
        <v>5</v>
      </c>
      <c r="Q30" s="240">
        <v>5</v>
      </c>
      <c r="R30" s="247">
        <v>5</v>
      </c>
      <c r="S30" s="247">
        <v>5</v>
      </c>
      <c r="T30" s="247">
        <v>5</v>
      </c>
      <c r="U30" s="247">
        <v>5</v>
      </c>
      <c r="V30" s="248">
        <v>5</v>
      </c>
      <c r="W30" s="240">
        <v>5</v>
      </c>
      <c r="X30" s="248">
        <v>5</v>
      </c>
      <c r="Y30" s="249">
        <v>5</v>
      </c>
      <c r="Z30" s="248">
        <v>5</v>
      </c>
      <c r="AA30" s="250"/>
      <c r="AB30" s="245" t="s">
        <v>88</v>
      </c>
      <c r="AC30" s="251">
        <f t="shared" ref="AC30:AN31" si="73">+AVERAGEIF($I$6:$I$196,$AB30,L$6:L$196)</f>
        <v>3</v>
      </c>
      <c r="AD30" s="252">
        <f t="shared" si="73"/>
        <v>1</v>
      </c>
      <c r="AE30" s="251">
        <f t="shared" si="73"/>
        <v>3</v>
      </c>
      <c r="AF30" s="253">
        <f t="shared" si="73"/>
        <v>4</v>
      </c>
      <c r="AG30" s="252">
        <f t="shared" si="73"/>
        <v>3</v>
      </c>
      <c r="AH30" s="251">
        <f t="shared" si="73"/>
        <v>4</v>
      </c>
      <c r="AI30" s="253">
        <f t="shared" si="73"/>
        <v>4</v>
      </c>
      <c r="AJ30" s="253">
        <f t="shared" si="73"/>
        <v>4</v>
      </c>
      <c r="AK30" s="253">
        <f t="shared" si="73"/>
        <v>4</v>
      </c>
      <c r="AL30" s="253">
        <f t="shared" si="73"/>
        <v>4</v>
      </c>
      <c r="AM30" s="252">
        <f t="shared" si="73"/>
        <v>4</v>
      </c>
      <c r="AN30" s="251">
        <f t="shared" si="73"/>
        <v>3</v>
      </c>
      <c r="AO30" s="252"/>
      <c r="AP30" s="251">
        <f>+AVERAGEIF($I$6:$I$196,$AB30,Y$6:Y$196)</f>
        <v>5</v>
      </c>
      <c r="AQ30" s="252">
        <f>+AVERAGEIF($I$6:$I$196,$AB30,Z$6:Z$196)</f>
        <v>3</v>
      </c>
      <c r="AR30" s="253">
        <f>AVERAGE(AC30:AD30)</f>
        <v>2</v>
      </c>
      <c r="AS30" s="253">
        <f>AVERAGE(AE30:AG30)</f>
        <v>3.3333333333333335</v>
      </c>
      <c r="AT30" s="253">
        <f>AVERAGE(AH30:AM30)</f>
        <v>4</v>
      </c>
      <c r="AU30" s="253">
        <f>AVERAGE(AN30:AO30)</f>
        <v>3</v>
      </c>
      <c r="AV30" s="253">
        <f>AVERAGE(AP30:AQ30)</f>
        <v>4</v>
      </c>
      <c r="AW30" s="253">
        <f>AVERAGE(AR30:AV30)</f>
        <v>3.2666666666666671</v>
      </c>
      <c r="AX30" s="275">
        <f t="shared" si="1"/>
        <v>1</v>
      </c>
      <c r="AY30" s="50"/>
      <c r="BA30" s="251"/>
      <c r="BB30" s="253"/>
      <c r="BC30" s="253"/>
      <c r="BD30" s="253"/>
      <c r="BE30" s="253"/>
      <c r="BF30" s="253"/>
      <c r="BG30" s="253"/>
      <c r="BH30" s="253"/>
      <c r="BI30" s="253"/>
      <c r="BJ30" s="253"/>
      <c r="BK30" s="253"/>
      <c r="BL30" s="253"/>
      <c r="BM30" s="253"/>
      <c r="BN30" s="253"/>
      <c r="BO30" s="252"/>
      <c r="BP30" s="347">
        <f t="shared" si="26"/>
        <v>0</v>
      </c>
      <c r="BQ30" s="253"/>
      <c r="BR30" s="251">
        <f t="shared" si="27"/>
        <v>3</v>
      </c>
      <c r="BS30" s="253">
        <f t="shared" si="28"/>
        <v>1</v>
      </c>
      <c r="BT30" s="253">
        <f t="shared" si="29"/>
        <v>3</v>
      </c>
      <c r="BU30" s="253">
        <f t="shared" si="30"/>
        <v>4</v>
      </c>
      <c r="BV30" s="253">
        <f t="shared" si="31"/>
        <v>3</v>
      </c>
      <c r="BW30" s="253">
        <f t="shared" si="32"/>
        <v>4</v>
      </c>
      <c r="BX30" s="253">
        <f t="shared" si="33"/>
        <v>4</v>
      </c>
      <c r="BY30" s="253">
        <f t="shared" si="34"/>
        <v>4</v>
      </c>
      <c r="BZ30" s="253">
        <f t="shared" si="35"/>
        <v>4</v>
      </c>
      <c r="CA30" s="253">
        <f t="shared" si="36"/>
        <v>4</v>
      </c>
      <c r="CB30" s="253">
        <f t="shared" si="37"/>
        <v>4</v>
      </c>
      <c r="CC30" s="253">
        <f t="shared" si="38"/>
        <v>3</v>
      </c>
      <c r="CD30" s="253"/>
      <c r="CE30" s="253">
        <f t="shared" si="40"/>
        <v>5</v>
      </c>
      <c r="CF30" s="252">
        <f t="shared" si="41"/>
        <v>3</v>
      </c>
      <c r="CG30" s="347">
        <f t="shared" si="42"/>
        <v>1</v>
      </c>
      <c r="CH30" s="256"/>
      <c r="CI30" s="356"/>
      <c r="CJ30" s="357">
        <f>+AVERAGE(CL30,CN30,CP30,CR30,CT30)</f>
        <v>3.2666666666666671</v>
      </c>
      <c r="CK30" s="345"/>
      <c r="CL30" s="345">
        <f t="shared" si="44"/>
        <v>2</v>
      </c>
      <c r="CM30" s="360"/>
      <c r="CN30" s="345">
        <f t="shared" si="46"/>
        <v>3.3333333333333335</v>
      </c>
      <c r="CO30" s="360"/>
      <c r="CP30" s="361">
        <f t="shared" si="48"/>
        <v>4</v>
      </c>
      <c r="CQ30" s="345"/>
      <c r="CR30" s="361">
        <f t="shared" si="50"/>
        <v>3</v>
      </c>
      <c r="CS30" s="345"/>
      <c r="CT30" s="346">
        <f t="shared" si="52"/>
        <v>4</v>
      </c>
    </row>
    <row r="31" spans="2:98" s="32" customFormat="1" ht="30.75" x14ac:dyDescent="0.25">
      <c r="B31" s="240">
        <v>26</v>
      </c>
      <c r="C31" s="190">
        <v>43538</v>
      </c>
      <c r="D31" s="238"/>
      <c r="E31" s="242" t="s">
        <v>56</v>
      </c>
      <c r="F31" s="242"/>
      <c r="G31" s="243"/>
      <c r="H31" s="238" t="s">
        <v>223</v>
      </c>
      <c r="I31" s="244" t="s">
        <v>63</v>
      </c>
      <c r="J31" s="244" t="s">
        <v>349</v>
      </c>
      <c r="K31" s="336" t="s">
        <v>383</v>
      </c>
      <c r="L31" s="240">
        <v>4</v>
      </c>
      <c r="M31" s="241">
        <v>1</v>
      </c>
      <c r="N31" s="240">
        <v>4</v>
      </c>
      <c r="O31" s="247">
        <v>4</v>
      </c>
      <c r="P31" s="248">
        <v>4</v>
      </c>
      <c r="Q31" s="240">
        <v>4</v>
      </c>
      <c r="R31" s="247">
        <v>4</v>
      </c>
      <c r="S31" s="247">
        <v>4</v>
      </c>
      <c r="T31" s="247">
        <v>3</v>
      </c>
      <c r="U31" s="247">
        <v>3</v>
      </c>
      <c r="V31" s="248">
        <v>3</v>
      </c>
      <c r="W31" s="240">
        <v>3</v>
      </c>
      <c r="X31" s="248">
        <v>3</v>
      </c>
      <c r="Y31" s="249">
        <v>1</v>
      </c>
      <c r="Z31" s="248">
        <v>3</v>
      </c>
      <c r="AA31" s="250"/>
      <c r="AB31" s="245" t="s">
        <v>65</v>
      </c>
      <c r="AC31" s="251">
        <f t="shared" si="73"/>
        <v>3.8333333333333335</v>
      </c>
      <c r="AD31" s="252">
        <f t="shared" si="73"/>
        <v>3</v>
      </c>
      <c r="AE31" s="251">
        <f t="shared" si="73"/>
        <v>4</v>
      </c>
      <c r="AF31" s="253">
        <f t="shared" si="73"/>
        <v>4</v>
      </c>
      <c r="AG31" s="252">
        <f t="shared" si="73"/>
        <v>3.6</v>
      </c>
      <c r="AH31" s="251">
        <f t="shared" si="73"/>
        <v>4.166666666666667</v>
      </c>
      <c r="AI31" s="253">
        <f t="shared" si="73"/>
        <v>4.5</v>
      </c>
      <c r="AJ31" s="253">
        <f t="shared" si="73"/>
        <v>4.5</v>
      </c>
      <c r="AK31" s="253">
        <f t="shared" si="73"/>
        <v>4.166666666666667</v>
      </c>
      <c r="AL31" s="253">
        <f t="shared" si="73"/>
        <v>4</v>
      </c>
      <c r="AM31" s="252">
        <f t="shared" si="73"/>
        <v>4</v>
      </c>
      <c r="AN31" s="251">
        <f t="shared" si="73"/>
        <v>3.4</v>
      </c>
      <c r="AO31" s="252">
        <f>+AVERAGEIF($I$6:$I$196,$AB31,X$6:X$196)</f>
        <v>3.8</v>
      </c>
      <c r="AP31" s="251">
        <f>+AVERAGEIF($I$6:$I$196,$AB31,Y$6:Y$196)</f>
        <v>4.2</v>
      </c>
      <c r="AQ31" s="252">
        <f>+AVERAGEIF($I$6:$I$196,$AB31,Z$6:Z$196)</f>
        <v>3.8333333333333335</v>
      </c>
      <c r="AR31" s="253">
        <f>AVERAGE(AC31:AD31)</f>
        <v>3.416666666666667</v>
      </c>
      <c r="AS31" s="253">
        <f>AVERAGE(AE31:AG31)</f>
        <v>3.8666666666666667</v>
      </c>
      <c r="AT31" s="253">
        <f>AVERAGE(AH31:AM31)</f>
        <v>4.2222222222222223</v>
      </c>
      <c r="AU31" s="253">
        <f>AVERAGE(AN31:AO31)</f>
        <v>3.5999999999999996</v>
      </c>
      <c r="AV31" s="253">
        <f>AVERAGE(AP31:AQ31)</f>
        <v>4.0166666666666666</v>
      </c>
      <c r="AW31" s="253">
        <f>AVERAGE(AR31:AV31)</f>
        <v>3.8244444444444445</v>
      </c>
      <c r="AX31" s="275">
        <f t="shared" si="1"/>
        <v>7</v>
      </c>
      <c r="AY31" s="50"/>
      <c r="BA31" s="251"/>
      <c r="BB31" s="253"/>
      <c r="BC31" s="253"/>
      <c r="BD31" s="253"/>
      <c r="BE31" s="253"/>
      <c r="BF31" s="253"/>
      <c r="BG31" s="253"/>
      <c r="BH31" s="253"/>
      <c r="BI31" s="253"/>
      <c r="BJ31" s="253"/>
      <c r="BK31" s="253"/>
      <c r="BL31" s="253"/>
      <c r="BM31" s="253"/>
      <c r="BN31" s="253"/>
      <c r="BO31" s="252"/>
      <c r="BP31" s="347">
        <f t="shared" si="26"/>
        <v>0</v>
      </c>
      <c r="BQ31" s="253"/>
      <c r="BR31" s="251">
        <f t="shared" si="27"/>
        <v>3.8333333333333335</v>
      </c>
      <c r="BS31" s="253">
        <f t="shared" si="28"/>
        <v>3</v>
      </c>
      <c r="BT31" s="253">
        <f t="shared" si="29"/>
        <v>4</v>
      </c>
      <c r="BU31" s="253">
        <f t="shared" si="30"/>
        <v>4</v>
      </c>
      <c r="BV31" s="253">
        <f t="shared" si="31"/>
        <v>3.6</v>
      </c>
      <c r="BW31" s="253">
        <f t="shared" si="32"/>
        <v>4.166666666666667</v>
      </c>
      <c r="BX31" s="253">
        <f t="shared" si="33"/>
        <v>4.5</v>
      </c>
      <c r="BY31" s="253">
        <f t="shared" si="34"/>
        <v>4.5</v>
      </c>
      <c r="BZ31" s="253">
        <f t="shared" si="35"/>
        <v>4.166666666666667</v>
      </c>
      <c r="CA31" s="253">
        <f t="shared" si="36"/>
        <v>4</v>
      </c>
      <c r="CB31" s="253">
        <f t="shared" si="37"/>
        <v>4</v>
      </c>
      <c r="CC31" s="253">
        <f t="shared" si="38"/>
        <v>3.4</v>
      </c>
      <c r="CD31" s="253">
        <f t="shared" si="39"/>
        <v>3.8</v>
      </c>
      <c r="CE31" s="253">
        <f t="shared" si="40"/>
        <v>4.2</v>
      </c>
      <c r="CF31" s="252">
        <f t="shared" si="41"/>
        <v>3.8333333333333335</v>
      </c>
      <c r="CG31" s="347">
        <f t="shared" si="42"/>
        <v>7</v>
      </c>
      <c r="CH31" s="256"/>
      <c r="CI31" s="356"/>
      <c r="CJ31" s="357">
        <f>+AVERAGE(CL31,CN31,CP31,CR31,CT31)</f>
        <v>3.8244444444444445</v>
      </c>
      <c r="CK31" s="345"/>
      <c r="CL31" s="345">
        <f t="shared" si="44"/>
        <v>3.416666666666667</v>
      </c>
      <c r="CM31" s="360"/>
      <c r="CN31" s="345">
        <f t="shared" si="46"/>
        <v>3.8666666666666667</v>
      </c>
      <c r="CO31" s="360"/>
      <c r="CP31" s="361">
        <f t="shared" si="48"/>
        <v>4.2222222222222223</v>
      </c>
      <c r="CQ31" s="345"/>
      <c r="CR31" s="361">
        <f t="shared" si="50"/>
        <v>3.5999999999999996</v>
      </c>
      <c r="CS31" s="345"/>
      <c r="CT31" s="346">
        <f t="shared" si="52"/>
        <v>4.0166666666666666</v>
      </c>
    </row>
    <row r="32" spans="2:98" s="32" customFormat="1" ht="30.75" x14ac:dyDescent="0.25">
      <c r="B32" s="240">
        <v>27</v>
      </c>
      <c r="C32" s="190">
        <v>43538</v>
      </c>
      <c r="D32" s="238" t="s">
        <v>207</v>
      </c>
      <c r="E32" s="242" t="s">
        <v>56</v>
      </c>
      <c r="F32" s="242" t="s">
        <v>25</v>
      </c>
      <c r="G32" s="243" t="s">
        <v>216</v>
      </c>
      <c r="H32" s="238" t="s">
        <v>222</v>
      </c>
      <c r="I32" s="244" t="s">
        <v>85</v>
      </c>
      <c r="J32" s="244" t="s">
        <v>346</v>
      </c>
      <c r="K32" s="336" t="s">
        <v>383</v>
      </c>
      <c r="L32" s="240">
        <v>3</v>
      </c>
      <c r="M32" s="241">
        <v>1</v>
      </c>
      <c r="N32" s="240">
        <v>3</v>
      </c>
      <c r="O32" s="247">
        <v>1</v>
      </c>
      <c r="P32" s="248">
        <v>1</v>
      </c>
      <c r="Q32" s="240">
        <v>3</v>
      </c>
      <c r="R32" s="247">
        <v>5</v>
      </c>
      <c r="S32" s="247">
        <v>5</v>
      </c>
      <c r="T32" s="247">
        <v>5</v>
      </c>
      <c r="U32" s="247">
        <v>5</v>
      </c>
      <c r="V32" s="248">
        <v>3</v>
      </c>
      <c r="W32" s="240">
        <v>3</v>
      </c>
      <c r="X32" s="248">
        <v>2</v>
      </c>
      <c r="Y32" s="249">
        <v>5</v>
      </c>
      <c r="Z32" s="248">
        <v>3</v>
      </c>
      <c r="AA32" s="250"/>
      <c r="AB32" s="245" t="s">
        <v>93</v>
      </c>
      <c r="AC32" s="251"/>
      <c r="AD32" s="252"/>
      <c r="AE32" s="251"/>
      <c r="AF32" s="253"/>
      <c r="AG32" s="252"/>
      <c r="AH32" s="251"/>
      <c r="AI32" s="253"/>
      <c r="AJ32" s="253"/>
      <c r="AK32" s="253"/>
      <c r="AL32" s="253"/>
      <c r="AM32" s="252"/>
      <c r="AN32" s="251"/>
      <c r="AO32" s="252"/>
      <c r="AP32" s="251"/>
      <c r="AQ32" s="252"/>
      <c r="AR32" s="253"/>
      <c r="AS32" s="253"/>
      <c r="AT32" s="253"/>
      <c r="AU32" s="253"/>
      <c r="AV32" s="253"/>
      <c r="AW32" s="253"/>
      <c r="AX32" s="275">
        <f t="shared" si="1"/>
        <v>0</v>
      </c>
      <c r="BA32" s="251"/>
      <c r="BB32" s="253"/>
      <c r="BC32" s="253"/>
      <c r="BD32" s="253"/>
      <c r="BE32" s="253"/>
      <c r="BF32" s="253"/>
      <c r="BG32" s="253"/>
      <c r="BH32" s="253"/>
      <c r="BI32" s="253"/>
      <c r="BJ32" s="253"/>
      <c r="BK32" s="253"/>
      <c r="BL32" s="253"/>
      <c r="BM32" s="253"/>
      <c r="BN32" s="253"/>
      <c r="BO32" s="252"/>
      <c r="BP32" s="347">
        <f t="shared" si="26"/>
        <v>0</v>
      </c>
      <c r="BQ32" s="238"/>
      <c r="BR32" s="251"/>
      <c r="BS32" s="253"/>
      <c r="BT32" s="253"/>
      <c r="BU32" s="253"/>
      <c r="BV32" s="253"/>
      <c r="BW32" s="253"/>
      <c r="BX32" s="253"/>
      <c r="BY32" s="253"/>
      <c r="BZ32" s="253"/>
      <c r="CA32" s="253"/>
      <c r="CB32" s="253"/>
      <c r="CC32" s="253"/>
      <c r="CD32" s="253"/>
      <c r="CE32" s="253"/>
      <c r="CF32" s="252"/>
      <c r="CG32" s="347">
        <f t="shared" si="42"/>
        <v>0</v>
      </c>
      <c r="CH32" s="238"/>
      <c r="CI32" s="356"/>
      <c r="CJ32" s="357"/>
      <c r="CK32" s="345"/>
      <c r="CL32" s="345"/>
      <c r="CM32" s="360"/>
      <c r="CN32" s="345"/>
      <c r="CO32" s="360"/>
      <c r="CP32" s="361"/>
      <c r="CQ32" s="345"/>
      <c r="CR32" s="361"/>
      <c r="CS32" s="345"/>
      <c r="CT32" s="346"/>
    </row>
    <row r="33" spans="2:98" s="32" customFormat="1" ht="30.75" x14ac:dyDescent="0.25">
      <c r="B33" s="240">
        <v>28</v>
      </c>
      <c r="C33" s="190">
        <v>43538</v>
      </c>
      <c r="D33" s="238"/>
      <c r="E33" s="242" t="s">
        <v>56</v>
      </c>
      <c r="F33" s="242"/>
      <c r="G33" s="243"/>
      <c r="H33" s="238" t="s">
        <v>222</v>
      </c>
      <c r="I33" s="244" t="s">
        <v>350</v>
      </c>
      <c r="J33" s="244" t="s">
        <v>351</v>
      </c>
      <c r="K33" s="336" t="s">
        <v>383</v>
      </c>
      <c r="L33" s="240">
        <v>3</v>
      </c>
      <c r="M33" s="241">
        <v>5</v>
      </c>
      <c r="N33" s="240">
        <v>5</v>
      </c>
      <c r="O33" s="247">
        <v>3</v>
      </c>
      <c r="P33" s="248">
        <v>4</v>
      </c>
      <c r="Q33" s="240">
        <v>4</v>
      </c>
      <c r="R33" s="247">
        <v>3</v>
      </c>
      <c r="S33" s="247">
        <v>3</v>
      </c>
      <c r="T33" s="247">
        <v>3</v>
      </c>
      <c r="U33" s="247">
        <v>5</v>
      </c>
      <c r="V33" s="248">
        <v>5</v>
      </c>
      <c r="W33" s="240">
        <v>3</v>
      </c>
      <c r="X33" s="248">
        <v>4</v>
      </c>
      <c r="Y33" s="249"/>
      <c r="Z33" s="248">
        <v>4</v>
      </c>
      <c r="AA33" s="250"/>
      <c r="AB33" s="245" t="s">
        <v>81</v>
      </c>
      <c r="AC33" s="251">
        <f t="shared" ref="AC33:AQ37" si="74">+AVERAGEIF($I$6:$I$196,$AB33,L$6:L$196)</f>
        <v>4.4000000000000004</v>
      </c>
      <c r="AD33" s="252">
        <f t="shared" si="74"/>
        <v>3</v>
      </c>
      <c r="AE33" s="251">
        <f t="shared" si="74"/>
        <v>4.4000000000000004</v>
      </c>
      <c r="AF33" s="253">
        <f t="shared" si="74"/>
        <v>4.2</v>
      </c>
      <c r="AG33" s="252">
        <f t="shared" si="74"/>
        <v>4.5</v>
      </c>
      <c r="AH33" s="251">
        <f t="shared" si="74"/>
        <v>5</v>
      </c>
      <c r="AI33" s="253">
        <f t="shared" si="74"/>
        <v>5</v>
      </c>
      <c r="AJ33" s="253">
        <f t="shared" si="74"/>
        <v>5</v>
      </c>
      <c r="AK33" s="253">
        <f t="shared" si="74"/>
        <v>4.75</v>
      </c>
      <c r="AL33" s="253">
        <f t="shared" si="74"/>
        <v>4.8</v>
      </c>
      <c r="AM33" s="252">
        <f t="shared" si="74"/>
        <v>4.5999999999999996</v>
      </c>
      <c r="AN33" s="251">
        <f t="shared" si="74"/>
        <v>4.25</v>
      </c>
      <c r="AO33" s="252">
        <f t="shared" si="74"/>
        <v>4.75</v>
      </c>
      <c r="AP33" s="251">
        <f t="shared" si="74"/>
        <v>5</v>
      </c>
      <c r="AQ33" s="252">
        <f t="shared" si="74"/>
        <v>4.5999999999999996</v>
      </c>
      <c r="AR33" s="253">
        <f t="shared" ref="AR33:AR38" si="75">AVERAGE(AC33:AD33)</f>
        <v>3.7</v>
      </c>
      <c r="AS33" s="253">
        <f>AVERAGE(AE33:AG33)</f>
        <v>4.3666666666666671</v>
      </c>
      <c r="AT33" s="253">
        <f t="shared" ref="AT33:AT38" si="76">AVERAGE(AH33:AM33)</f>
        <v>4.8583333333333334</v>
      </c>
      <c r="AU33" s="253">
        <f t="shared" ref="AU33:AU38" si="77">AVERAGE(AN33:AO33)</f>
        <v>4.5</v>
      </c>
      <c r="AV33" s="253">
        <f t="shared" ref="AV33:AV38" si="78">AVERAGE(AP33:AQ33)</f>
        <v>4.8</v>
      </c>
      <c r="AW33" s="253">
        <f t="shared" ref="AW33:AW38" si="79">AVERAGE(AR33:AV33)</f>
        <v>4.4450000000000003</v>
      </c>
      <c r="AX33" s="275">
        <f t="shared" si="1"/>
        <v>5</v>
      </c>
      <c r="AY33" s="50"/>
      <c r="BA33" s="251">
        <f t="shared" si="11"/>
        <v>4.666666666666667</v>
      </c>
      <c r="BB33" s="253">
        <f t="shared" si="12"/>
        <v>1</v>
      </c>
      <c r="BC33" s="253">
        <f t="shared" si="13"/>
        <v>4.666666666666667</v>
      </c>
      <c r="BD33" s="253">
        <f t="shared" si="14"/>
        <v>4</v>
      </c>
      <c r="BE33" s="253">
        <f t="shared" si="15"/>
        <v>4.5</v>
      </c>
      <c r="BF33" s="253">
        <f t="shared" si="16"/>
        <v>5</v>
      </c>
      <c r="BG33" s="253">
        <f t="shared" si="17"/>
        <v>5</v>
      </c>
      <c r="BH33" s="253">
        <f t="shared" si="18"/>
        <v>5</v>
      </c>
      <c r="BI33" s="253">
        <f t="shared" si="19"/>
        <v>5</v>
      </c>
      <c r="BJ33" s="253">
        <f t="shared" si="20"/>
        <v>5</v>
      </c>
      <c r="BK33" s="253">
        <f t="shared" si="21"/>
        <v>4.666666666666667</v>
      </c>
      <c r="BL33" s="253">
        <f t="shared" si="22"/>
        <v>4</v>
      </c>
      <c r="BM33" s="253">
        <f t="shared" si="23"/>
        <v>5</v>
      </c>
      <c r="BN33" s="253">
        <f t="shared" si="24"/>
        <v>5</v>
      </c>
      <c r="BO33" s="252">
        <f t="shared" si="25"/>
        <v>4.666666666666667</v>
      </c>
      <c r="BP33" s="347">
        <f t="shared" si="26"/>
        <v>3</v>
      </c>
      <c r="BQ33" s="253"/>
      <c r="BR33" s="251">
        <f t="shared" si="27"/>
        <v>4</v>
      </c>
      <c r="BS33" s="253">
        <f t="shared" si="28"/>
        <v>5</v>
      </c>
      <c r="BT33" s="253">
        <f t="shared" si="29"/>
        <v>4</v>
      </c>
      <c r="BU33" s="253">
        <f t="shared" si="30"/>
        <v>4.5</v>
      </c>
      <c r="BV33" s="253">
        <f t="shared" si="31"/>
        <v>4.5</v>
      </c>
      <c r="BW33" s="253">
        <f t="shared" si="32"/>
        <v>5</v>
      </c>
      <c r="BX33" s="253">
        <f t="shared" si="33"/>
        <v>5</v>
      </c>
      <c r="BY33" s="253">
        <f t="shared" si="34"/>
        <v>5</v>
      </c>
      <c r="BZ33" s="253">
        <f t="shared" si="35"/>
        <v>4</v>
      </c>
      <c r="CA33" s="253">
        <f t="shared" si="36"/>
        <v>4.5</v>
      </c>
      <c r="CB33" s="253">
        <f t="shared" si="37"/>
        <v>4.5</v>
      </c>
      <c r="CC33" s="253">
        <f t="shared" si="38"/>
        <v>4.5</v>
      </c>
      <c r="CD33" s="253">
        <f t="shared" si="39"/>
        <v>4.5</v>
      </c>
      <c r="CE33" s="253">
        <f t="shared" si="40"/>
        <v>5</v>
      </c>
      <c r="CF33" s="252">
        <f t="shared" si="41"/>
        <v>4.5</v>
      </c>
      <c r="CG33" s="347">
        <f t="shared" si="42"/>
        <v>2</v>
      </c>
      <c r="CH33" s="256"/>
      <c r="CI33" s="356">
        <f>+AVERAGE(CK33,CM33,CO33,CQ33,CS33)</f>
        <v>4.3</v>
      </c>
      <c r="CJ33" s="357">
        <f>+AVERAGE(CL33,CN33,CP33,CR33,CT33)</f>
        <v>4.55</v>
      </c>
      <c r="CK33" s="345">
        <f t="shared" si="43"/>
        <v>2.8333333333333335</v>
      </c>
      <c r="CL33" s="345">
        <f t="shared" si="44"/>
        <v>4.5</v>
      </c>
      <c r="CM33" s="360">
        <f t="shared" si="45"/>
        <v>4.3888888888888893</v>
      </c>
      <c r="CN33" s="345">
        <f t="shared" si="46"/>
        <v>4.333333333333333</v>
      </c>
      <c r="CO33" s="360">
        <f t="shared" si="47"/>
        <v>4.9444444444444446</v>
      </c>
      <c r="CP33" s="361">
        <f t="shared" si="48"/>
        <v>4.666666666666667</v>
      </c>
      <c r="CQ33" s="345">
        <f t="shared" si="49"/>
        <v>4.5</v>
      </c>
      <c r="CR33" s="361">
        <f t="shared" si="50"/>
        <v>4.5</v>
      </c>
      <c r="CS33" s="345">
        <f t="shared" si="51"/>
        <v>4.8333333333333339</v>
      </c>
      <c r="CT33" s="346">
        <f t="shared" si="52"/>
        <v>4.75</v>
      </c>
    </row>
    <row r="34" spans="2:98" s="32" customFormat="1" ht="30.75" x14ac:dyDescent="0.25">
      <c r="B34" s="240">
        <v>29</v>
      </c>
      <c r="C34" s="190"/>
      <c r="D34" s="238"/>
      <c r="E34" s="242" t="s">
        <v>283</v>
      </c>
      <c r="F34" s="242"/>
      <c r="G34" s="243"/>
      <c r="H34" s="238"/>
      <c r="I34" s="244" t="s">
        <v>70</v>
      </c>
      <c r="J34" s="244" t="s">
        <v>352</v>
      </c>
      <c r="K34" s="336" t="s">
        <v>383</v>
      </c>
      <c r="L34" s="240"/>
      <c r="M34" s="241"/>
      <c r="N34" s="240"/>
      <c r="O34" s="247"/>
      <c r="P34" s="248"/>
      <c r="Q34" s="240"/>
      <c r="R34" s="247"/>
      <c r="S34" s="247"/>
      <c r="T34" s="247"/>
      <c r="U34" s="247"/>
      <c r="V34" s="248"/>
      <c r="W34" s="240"/>
      <c r="X34" s="248"/>
      <c r="Y34" s="249"/>
      <c r="Z34" s="248"/>
      <c r="AA34" s="250"/>
      <c r="AB34" s="245" t="s">
        <v>90</v>
      </c>
      <c r="AC34" s="251">
        <f t="shared" si="74"/>
        <v>3.4285714285714284</v>
      </c>
      <c r="AD34" s="252">
        <f t="shared" si="74"/>
        <v>2.7142857142857144</v>
      </c>
      <c r="AE34" s="251">
        <f t="shared" si="74"/>
        <v>3.875</v>
      </c>
      <c r="AF34" s="253">
        <f t="shared" si="74"/>
        <v>3.25</v>
      </c>
      <c r="AG34" s="252">
        <f t="shared" si="74"/>
        <v>3.75</v>
      </c>
      <c r="AH34" s="251">
        <f t="shared" si="74"/>
        <v>4.5</v>
      </c>
      <c r="AI34" s="253">
        <f t="shared" si="74"/>
        <v>4.375</v>
      </c>
      <c r="AJ34" s="253">
        <f t="shared" si="74"/>
        <v>4.5</v>
      </c>
      <c r="AK34" s="253">
        <f t="shared" si="74"/>
        <v>4</v>
      </c>
      <c r="AL34" s="253">
        <f t="shared" si="74"/>
        <v>4</v>
      </c>
      <c r="AM34" s="252">
        <f t="shared" si="74"/>
        <v>4</v>
      </c>
      <c r="AN34" s="251">
        <f t="shared" si="74"/>
        <v>3.75</v>
      </c>
      <c r="AO34" s="252">
        <f t="shared" si="74"/>
        <v>4.375</v>
      </c>
      <c r="AP34" s="251">
        <f t="shared" si="74"/>
        <v>4.5</v>
      </c>
      <c r="AQ34" s="252">
        <f t="shared" si="74"/>
        <v>4.25</v>
      </c>
      <c r="AR34" s="253">
        <f t="shared" si="75"/>
        <v>3.0714285714285712</v>
      </c>
      <c r="AS34" s="253">
        <f>AVERAGE(AE34:AG34)</f>
        <v>3.625</v>
      </c>
      <c r="AT34" s="253">
        <f t="shared" si="76"/>
        <v>4.229166666666667</v>
      </c>
      <c r="AU34" s="253">
        <f t="shared" si="77"/>
        <v>4.0625</v>
      </c>
      <c r="AV34" s="253">
        <f t="shared" si="78"/>
        <v>4.375</v>
      </c>
      <c r="AW34" s="253">
        <f t="shared" si="79"/>
        <v>3.8726190476190476</v>
      </c>
      <c r="AX34" s="275">
        <f t="shared" si="1"/>
        <v>8</v>
      </c>
      <c r="AY34" s="50"/>
      <c r="BA34" s="251">
        <f t="shared" si="11"/>
        <v>2.6666666666666665</v>
      </c>
      <c r="BB34" s="253">
        <f t="shared" si="12"/>
        <v>2</v>
      </c>
      <c r="BC34" s="253">
        <f t="shared" si="13"/>
        <v>4</v>
      </c>
      <c r="BD34" s="253">
        <f t="shared" si="14"/>
        <v>3</v>
      </c>
      <c r="BE34" s="253">
        <f t="shared" si="15"/>
        <v>3.75</v>
      </c>
      <c r="BF34" s="253">
        <f t="shared" si="16"/>
        <v>4</v>
      </c>
      <c r="BG34" s="253">
        <f t="shared" si="17"/>
        <v>3.75</v>
      </c>
      <c r="BH34" s="253">
        <f t="shared" si="18"/>
        <v>4</v>
      </c>
      <c r="BI34" s="253">
        <f t="shared" si="19"/>
        <v>3</v>
      </c>
      <c r="BJ34" s="253">
        <f t="shared" si="20"/>
        <v>3.25</v>
      </c>
      <c r="BK34" s="253">
        <f t="shared" si="21"/>
        <v>3.25</v>
      </c>
      <c r="BL34" s="253">
        <f t="shared" si="22"/>
        <v>2.75</v>
      </c>
      <c r="BM34" s="253">
        <f t="shared" si="23"/>
        <v>3.75</v>
      </c>
      <c r="BN34" s="253">
        <f t="shared" si="24"/>
        <v>5</v>
      </c>
      <c r="BO34" s="252">
        <f t="shared" si="25"/>
        <v>3.5</v>
      </c>
      <c r="BP34" s="347">
        <f t="shared" si="26"/>
        <v>4</v>
      </c>
      <c r="BQ34" s="253"/>
      <c r="BR34" s="251">
        <f t="shared" si="27"/>
        <v>4</v>
      </c>
      <c r="BS34" s="253">
        <f t="shared" si="28"/>
        <v>3.6666666666666665</v>
      </c>
      <c r="BT34" s="253">
        <f t="shared" si="29"/>
        <v>3.75</v>
      </c>
      <c r="BU34" s="253">
        <f t="shared" si="30"/>
        <v>3.5</v>
      </c>
      <c r="BV34" s="253">
        <f t="shared" si="31"/>
        <v>3.75</v>
      </c>
      <c r="BW34" s="253">
        <f t="shared" si="32"/>
        <v>5</v>
      </c>
      <c r="BX34" s="253">
        <f t="shared" si="33"/>
        <v>5</v>
      </c>
      <c r="BY34" s="253">
        <f t="shared" si="34"/>
        <v>5</v>
      </c>
      <c r="BZ34" s="253">
        <f t="shared" si="35"/>
        <v>5</v>
      </c>
      <c r="CA34" s="253">
        <f t="shared" si="36"/>
        <v>4.75</v>
      </c>
      <c r="CB34" s="253">
        <f t="shared" si="37"/>
        <v>4.75</v>
      </c>
      <c r="CC34" s="253">
        <f t="shared" si="38"/>
        <v>4.75</v>
      </c>
      <c r="CD34" s="253">
        <f t="shared" si="39"/>
        <v>5</v>
      </c>
      <c r="CE34" s="253">
        <f t="shared" si="40"/>
        <v>4</v>
      </c>
      <c r="CF34" s="252">
        <f t="shared" si="41"/>
        <v>5</v>
      </c>
      <c r="CG34" s="347">
        <f t="shared" si="42"/>
        <v>4</v>
      </c>
      <c r="CH34" s="256"/>
      <c r="CI34" s="356">
        <f>+AVERAGE(CK34,CM34,CO34,CQ34,CS34)</f>
        <v>3.3916666666666666</v>
      </c>
      <c r="CJ34" s="357">
        <f>+AVERAGE(CL34,CN34,CP34,CR34,CT34)</f>
        <v>4.3583333333333334</v>
      </c>
      <c r="CK34" s="345">
        <f t="shared" si="43"/>
        <v>2.333333333333333</v>
      </c>
      <c r="CL34" s="345">
        <f t="shared" si="44"/>
        <v>3.833333333333333</v>
      </c>
      <c r="CM34" s="360">
        <f t="shared" si="45"/>
        <v>3.5833333333333335</v>
      </c>
      <c r="CN34" s="345">
        <f t="shared" si="46"/>
        <v>3.6666666666666665</v>
      </c>
      <c r="CO34" s="360">
        <f t="shared" si="47"/>
        <v>3.5416666666666665</v>
      </c>
      <c r="CP34" s="361">
        <f t="shared" si="48"/>
        <v>4.916666666666667</v>
      </c>
      <c r="CQ34" s="345">
        <f t="shared" si="49"/>
        <v>3.25</v>
      </c>
      <c r="CR34" s="361">
        <f t="shared" si="50"/>
        <v>4.875</v>
      </c>
      <c r="CS34" s="345">
        <f t="shared" si="51"/>
        <v>4.25</v>
      </c>
      <c r="CT34" s="346">
        <f t="shared" si="52"/>
        <v>4.5</v>
      </c>
    </row>
    <row r="35" spans="2:98" s="32" customFormat="1" ht="30.75" x14ac:dyDescent="0.25">
      <c r="B35" s="240">
        <v>30</v>
      </c>
      <c r="C35" s="190">
        <v>43538</v>
      </c>
      <c r="D35" s="238" t="s">
        <v>207</v>
      </c>
      <c r="E35" s="242" t="s">
        <v>57</v>
      </c>
      <c r="F35" s="242" t="s">
        <v>25</v>
      </c>
      <c r="G35" s="243" t="s">
        <v>216</v>
      </c>
      <c r="H35" s="238" t="s">
        <v>222</v>
      </c>
      <c r="I35" s="244" t="s">
        <v>74</v>
      </c>
      <c r="J35" s="244" t="s">
        <v>353</v>
      </c>
      <c r="K35" s="336" t="s">
        <v>383</v>
      </c>
      <c r="L35" s="240">
        <v>4</v>
      </c>
      <c r="M35" s="241">
        <v>1</v>
      </c>
      <c r="N35" s="240">
        <v>4</v>
      </c>
      <c r="O35" s="247">
        <v>4</v>
      </c>
      <c r="P35" s="248">
        <v>4</v>
      </c>
      <c r="Q35" s="240"/>
      <c r="R35" s="247">
        <v>5</v>
      </c>
      <c r="S35" s="247">
        <v>5</v>
      </c>
      <c r="T35" s="247"/>
      <c r="U35" s="247">
        <v>4</v>
      </c>
      <c r="V35" s="248"/>
      <c r="W35" s="240">
        <v>3</v>
      </c>
      <c r="X35" s="248"/>
      <c r="Y35" s="249">
        <v>5</v>
      </c>
      <c r="Z35" s="248">
        <v>3</v>
      </c>
      <c r="AA35" s="250"/>
      <c r="AB35" s="245" t="s">
        <v>95</v>
      </c>
      <c r="AC35" s="251">
        <f t="shared" si="74"/>
        <v>4</v>
      </c>
      <c r="AD35" s="252">
        <f t="shared" si="74"/>
        <v>5</v>
      </c>
      <c r="AE35" s="251">
        <f t="shared" si="74"/>
        <v>4</v>
      </c>
      <c r="AF35" s="253">
        <f t="shared" si="74"/>
        <v>3</v>
      </c>
      <c r="AG35" s="252">
        <f t="shared" si="74"/>
        <v>4</v>
      </c>
      <c r="AH35" s="251">
        <f t="shared" si="74"/>
        <v>5</v>
      </c>
      <c r="AI35" s="253">
        <f t="shared" si="74"/>
        <v>5</v>
      </c>
      <c r="AJ35" s="253">
        <f t="shared" si="74"/>
        <v>5</v>
      </c>
      <c r="AK35" s="253">
        <f t="shared" si="74"/>
        <v>4.5</v>
      </c>
      <c r="AL35" s="253">
        <f t="shared" si="74"/>
        <v>3.5</v>
      </c>
      <c r="AM35" s="252">
        <f t="shared" si="74"/>
        <v>3.5</v>
      </c>
      <c r="AN35" s="251">
        <f t="shared" si="74"/>
        <v>4.5</v>
      </c>
      <c r="AO35" s="252">
        <f t="shared" si="74"/>
        <v>4.5</v>
      </c>
      <c r="AP35" s="251">
        <f t="shared" si="74"/>
        <v>5</v>
      </c>
      <c r="AQ35" s="252">
        <f t="shared" si="74"/>
        <v>4.5</v>
      </c>
      <c r="AR35" s="253">
        <f t="shared" si="75"/>
        <v>4.5</v>
      </c>
      <c r="AS35" s="253">
        <f>AVERAGE(AE35:AG35)</f>
        <v>3.6666666666666665</v>
      </c>
      <c r="AT35" s="253">
        <f t="shared" si="76"/>
        <v>4.416666666666667</v>
      </c>
      <c r="AU35" s="253">
        <f t="shared" si="77"/>
        <v>4.5</v>
      </c>
      <c r="AV35" s="253">
        <f t="shared" si="78"/>
        <v>4.75</v>
      </c>
      <c r="AW35" s="253">
        <f t="shared" si="79"/>
        <v>4.3666666666666663</v>
      </c>
      <c r="AX35" s="275">
        <f t="shared" si="1"/>
        <v>2</v>
      </c>
      <c r="AY35" s="50"/>
      <c r="BA35" s="251"/>
      <c r="BB35" s="253"/>
      <c r="BC35" s="253"/>
      <c r="BD35" s="253"/>
      <c r="BE35" s="253"/>
      <c r="BF35" s="253"/>
      <c r="BG35" s="253"/>
      <c r="BH35" s="253"/>
      <c r="BI35" s="253"/>
      <c r="BJ35" s="253"/>
      <c r="BK35" s="253"/>
      <c r="BL35" s="253"/>
      <c r="BM35" s="253"/>
      <c r="BN35" s="253"/>
      <c r="BO35" s="252"/>
      <c r="BP35" s="347">
        <f t="shared" si="26"/>
        <v>0</v>
      </c>
      <c r="BQ35" s="253"/>
      <c r="BR35" s="251">
        <f t="shared" si="27"/>
        <v>4</v>
      </c>
      <c r="BS35" s="253">
        <f t="shared" si="28"/>
        <v>5</v>
      </c>
      <c r="BT35" s="253">
        <f t="shared" si="29"/>
        <v>4</v>
      </c>
      <c r="BU35" s="253">
        <f t="shared" si="30"/>
        <v>3</v>
      </c>
      <c r="BV35" s="253">
        <f t="shared" si="31"/>
        <v>4</v>
      </c>
      <c r="BW35" s="253">
        <f t="shared" si="32"/>
        <v>5</v>
      </c>
      <c r="BX35" s="253">
        <f t="shared" si="33"/>
        <v>5</v>
      </c>
      <c r="BY35" s="253">
        <f t="shared" si="34"/>
        <v>5</v>
      </c>
      <c r="BZ35" s="253">
        <f t="shared" si="35"/>
        <v>4.5</v>
      </c>
      <c r="CA35" s="253">
        <f t="shared" si="36"/>
        <v>3.5</v>
      </c>
      <c r="CB35" s="253">
        <f t="shared" si="37"/>
        <v>3.5</v>
      </c>
      <c r="CC35" s="253">
        <f t="shared" si="38"/>
        <v>4.5</v>
      </c>
      <c r="CD35" s="253">
        <f t="shared" si="39"/>
        <v>4.5</v>
      </c>
      <c r="CE35" s="253">
        <f t="shared" si="40"/>
        <v>5</v>
      </c>
      <c r="CF35" s="252">
        <f t="shared" si="41"/>
        <v>4.5</v>
      </c>
      <c r="CG35" s="347">
        <f t="shared" si="42"/>
        <v>2</v>
      </c>
      <c r="CH35" s="256"/>
      <c r="CI35" s="356"/>
      <c r="CJ35" s="357">
        <f>+AVERAGE(CL35,CN35,CP35,CR35,CT35)</f>
        <v>4.3666666666666663</v>
      </c>
      <c r="CK35" s="345"/>
      <c r="CL35" s="345">
        <f t="shared" si="44"/>
        <v>4.5</v>
      </c>
      <c r="CM35" s="360"/>
      <c r="CN35" s="345">
        <f t="shared" si="46"/>
        <v>3.6666666666666665</v>
      </c>
      <c r="CO35" s="360"/>
      <c r="CP35" s="361">
        <f t="shared" si="48"/>
        <v>4.416666666666667</v>
      </c>
      <c r="CQ35" s="345"/>
      <c r="CR35" s="361">
        <f t="shared" si="50"/>
        <v>4.5</v>
      </c>
      <c r="CS35" s="345"/>
      <c r="CT35" s="346">
        <f t="shared" si="52"/>
        <v>4.75</v>
      </c>
    </row>
    <row r="36" spans="2:98" s="32" customFormat="1" ht="30.75" x14ac:dyDescent="0.25">
      <c r="B36" s="240">
        <v>31</v>
      </c>
      <c r="C36" s="190"/>
      <c r="D36" s="238"/>
      <c r="E36" s="242" t="s">
        <v>283</v>
      </c>
      <c r="F36" s="242"/>
      <c r="G36" s="243"/>
      <c r="H36" s="238"/>
      <c r="I36" s="244" t="s">
        <v>79</v>
      </c>
      <c r="J36" s="244" t="s">
        <v>354</v>
      </c>
      <c r="K36" s="336" t="s">
        <v>383</v>
      </c>
      <c r="L36" s="240"/>
      <c r="M36" s="241"/>
      <c r="N36" s="240"/>
      <c r="O36" s="247"/>
      <c r="P36" s="248"/>
      <c r="Q36" s="240"/>
      <c r="R36" s="247"/>
      <c r="S36" s="247"/>
      <c r="T36" s="247"/>
      <c r="U36" s="247"/>
      <c r="V36" s="248"/>
      <c r="W36" s="240"/>
      <c r="X36" s="248"/>
      <c r="Y36" s="249"/>
      <c r="Z36" s="248"/>
      <c r="AA36" s="250"/>
      <c r="AB36" s="245" t="s">
        <v>225</v>
      </c>
      <c r="AC36" s="251">
        <f t="shared" si="74"/>
        <v>3.8</v>
      </c>
      <c r="AD36" s="252">
        <f t="shared" si="74"/>
        <v>3</v>
      </c>
      <c r="AE36" s="251">
        <f t="shared" si="74"/>
        <v>4</v>
      </c>
      <c r="AF36" s="253">
        <f t="shared" si="74"/>
        <v>3.5</v>
      </c>
      <c r="AG36" s="252">
        <f t="shared" si="74"/>
        <v>3.8333333333333335</v>
      </c>
      <c r="AH36" s="251">
        <f t="shared" si="74"/>
        <v>4.5</v>
      </c>
      <c r="AI36" s="253">
        <f t="shared" si="74"/>
        <v>4.666666666666667</v>
      </c>
      <c r="AJ36" s="253">
        <f t="shared" si="74"/>
        <v>4.666666666666667</v>
      </c>
      <c r="AK36" s="253">
        <f t="shared" si="74"/>
        <v>4</v>
      </c>
      <c r="AL36" s="253">
        <f t="shared" si="74"/>
        <v>4.666666666666667</v>
      </c>
      <c r="AM36" s="252">
        <f t="shared" si="74"/>
        <v>4.2</v>
      </c>
      <c r="AN36" s="251">
        <f t="shared" si="74"/>
        <v>3.5</v>
      </c>
      <c r="AO36" s="252">
        <f t="shared" si="74"/>
        <v>3.75</v>
      </c>
      <c r="AP36" s="251">
        <f t="shared" si="74"/>
        <v>5</v>
      </c>
      <c r="AQ36" s="252">
        <f t="shared" si="74"/>
        <v>4</v>
      </c>
      <c r="AR36" s="253">
        <f t="shared" si="75"/>
        <v>3.4</v>
      </c>
      <c r="AS36" s="253">
        <f>AVERAGE(AE36:AG36)</f>
        <v>3.7777777777777781</v>
      </c>
      <c r="AT36" s="253">
        <f t="shared" si="76"/>
        <v>4.45</v>
      </c>
      <c r="AU36" s="253">
        <f t="shared" si="77"/>
        <v>3.625</v>
      </c>
      <c r="AV36" s="253">
        <f t="shared" si="78"/>
        <v>4.5</v>
      </c>
      <c r="AW36" s="253">
        <f t="shared" si="79"/>
        <v>3.9505555555555558</v>
      </c>
      <c r="AX36" s="275">
        <f t="shared" si="1"/>
        <v>6</v>
      </c>
      <c r="AY36" s="50"/>
      <c r="BA36" s="251">
        <f t="shared" si="11"/>
        <v>3.75</v>
      </c>
      <c r="BB36" s="253">
        <f t="shared" si="12"/>
        <v>2</v>
      </c>
      <c r="BC36" s="253">
        <f t="shared" si="13"/>
        <v>4</v>
      </c>
      <c r="BD36" s="253">
        <f t="shared" si="14"/>
        <v>3.25</v>
      </c>
      <c r="BE36" s="253">
        <f t="shared" si="15"/>
        <v>3.5</v>
      </c>
      <c r="BF36" s="253">
        <f t="shared" si="16"/>
        <v>4.5</v>
      </c>
      <c r="BG36" s="253">
        <f t="shared" si="17"/>
        <v>4.75</v>
      </c>
      <c r="BH36" s="253">
        <f t="shared" si="18"/>
        <v>4.75</v>
      </c>
      <c r="BI36" s="253">
        <f t="shared" si="19"/>
        <v>4</v>
      </c>
      <c r="BJ36" s="253">
        <f t="shared" si="20"/>
        <v>4.75</v>
      </c>
      <c r="BK36" s="253">
        <f t="shared" si="21"/>
        <v>4</v>
      </c>
      <c r="BL36" s="253">
        <f t="shared" si="22"/>
        <v>3.3333333333333335</v>
      </c>
      <c r="BM36" s="253">
        <f t="shared" si="23"/>
        <v>3.6666666666666665</v>
      </c>
      <c r="BN36" s="253">
        <f t="shared" si="24"/>
        <v>5</v>
      </c>
      <c r="BO36" s="252">
        <f t="shared" si="25"/>
        <v>4</v>
      </c>
      <c r="BP36" s="347">
        <f t="shared" si="26"/>
        <v>4</v>
      </c>
      <c r="BQ36" s="253"/>
      <c r="BR36" s="251">
        <f t="shared" si="27"/>
        <v>4</v>
      </c>
      <c r="BS36" s="253">
        <f t="shared" si="28"/>
        <v>5</v>
      </c>
      <c r="BT36" s="253">
        <f t="shared" si="29"/>
        <v>4</v>
      </c>
      <c r="BU36" s="253">
        <f t="shared" si="30"/>
        <v>4</v>
      </c>
      <c r="BV36" s="253">
        <f t="shared" si="31"/>
        <v>4.5</v>
      </c>
      <c r="BW36" s="253">
        <f t="shared" si="32"/>
        <v>4.5</v>
      </c>
      <c r="BX36" s="253">
        <f t="shared" si="33"/>
        <v>4.5</v>
      </c>
      <c r="BY36" s="253">
        <f t="shared" si="34"/>
        <v>4.5</v>
      </c>
      <c r="BZ36" s="253">
        <f t="shared" si="35"/>
        <v>4</v>
      </c>
      <c r="CA36" s="253">
        <f t="shared" si="36"/>
        <v>4.5</v>
      </c>
      <c r="CB36" s="253">
        <f t="shared" si="37"/>
        <v>4.5</v>
      </c>
      <c r="CC36" s="253">
        <f t="shared" si="38"/>
        <v>4</v>
      </c>
      <c r="CD36" s="253">
        <f t="shared" si="39"/>
        <v>4</v>
      </c>
      <c r="CE36" s="253">
        <f t="shared" si="40"/>
        <v>5</v>
      </c>
      <c r="CF36" s="252">
        <f t="shared" si="41"/>
        <v>4</v>
      </c>
      <c r="CG36" s="347">
        <f t="shared" si="42"/>
        <v>2</v>
      </c>
      <c r="CH36" s="256"/>
      <c r="CI36" s="356">
        <f>+AVERAGE(CK36,CM36,CO36,CQ36,CS36)</f>
        <v>3.7833333333333337</v>
      </c>
      <c r="CJ36" s="357">
        <f>+AVERAGE(CL36,CN36,CP36,CR36,CT36)</f>
        <v>4.3166666666666673</v>
      </c>
      <c r="CK36" s="345">
        <f t="shared" si="43"/>
        <v>2.875</v>
      </c>
      <c r="CL36" s="345">
        <f t="shared" si="44"/>
        <v>4.5</v>
      </c>
      <c r="CM36" s="360">
        <f t="shared" si="45"/>
        <v>3.5833333333333335</v>
      </c>
      <c r="CN36" s="345">
        <f t="shared" si="46"/>
        <v>4.166666666666667</v>
      </c>
      <c r="CO36" s="360">
        <f t="shared" si="47"/>
        <v>4.458333333333333</v>
      </c>
      <c r="CP36" s="361">
        <f t="shared" si="48"/>
        <v>4.416666666666667</v>
      </c>
      <c r="CQ36" s="345">
        <f t="shared" si="49"/>
        <v>3.5</v>
      </c>
      <c r="CR36" s="361">
        <f t="shared" si="50"/>
        <v>4</v>
      </c>
      <c r="CS36" s="345">
        <f t="shared" si="51"/>
        <v>4.5</v>
      </c>
      <c r="CT36" s="346">
        <f t="shared" si="52"/>
        <v>4.5</v>
      </c>
    </row>
    <row r="37" spans="2:98" s="32" customFormat="1" ht="45.75" x14ac:dyDescent="0.25">
      <c r="B37" s="240">
        <v>32</v>
      </c>
      <c r="C37" s="190">
        <v>43538</v>
      </c>
      <c r="D37" s="238" t="s">
        <v>209</v>
      </c>
      <c r="E37" s="242" t="s">
        <v>56</v>
      </c>
      <c r="F37" s="242" t="s">
        <v>286</v>
      </c>
      <c r="G37" s="243" t="s">
        <v>53</v>
      </c>
      <c r="H37" s="238" t="s">
        <v>222</v>
      </c>
      <c r="I37" s="244" t="s">
        <v>78</v>
      </c>
      <c r="J37" s="244" t="s">
        <v>339</v>
      </c>
      <c r="K37" s="336" t="s">
        <v>383</v>
      </c>
      <c r="L37" s="240">
        <v>4</v>
      </c>
      <c r="M37" s="241">
        <v>1</v>
      </c>
      <c r="N37" s="240">
        <v>3</v>
      </c>
      <c r="O37" s="247">
        <v>3</v>
      </c>
      <c r="P37" s="248">
        <v>3</v>
      </c>
      <c r="Q37" s="240">
        <v>4</v>
      </c>
      <c r="R37" s="247">
        <v>4</v>
      </c>
      <c r="S37" s="247">
        <v>4</v>
      </c>
      <c r="T37" s="247">
        <v>3</v>
      </c>
      <c r="U37" s="247">
        <v>3</v>
      </c>
      <c r="V37" s="248">
        <v>4</v>
      </c>
      <c r="W37" s="240">
        <v>4</v>
      </c>
      <c r="X37" s="248">
        <v>4</v>
      </c>
      <c r="Y37" s="249">
        <v>5</v>
      </c>
      <c r="Z37" s="248">
        <v>4</v>
      </c>
      <c r="AA37" s="250"/>
      <c r="AB37" s="245" t="s">
        <v>66</v>
      </c>
      <c r="AC37" s="251">
        <f t="shared" si="74"/>
        <v>5</v>
      </c>
      <c r="AD37" s="252">
        <f t="shared" si="74"/>
        <v>5</v>
      </c>
      <c r="AE37" s="251">
        <f t="shared" si="74"/>
        <v>4.5</v>
      </c>
      <c r="AF37" s="253">
        <f t="shared" si="74"/>
        <v>4.5</v>
      </c>
      <c r="AG37" s="252">
        <f t="shared" si="74"/>
        <v>4.5</v>
      </c>
      <c r="AH37" s="251">
        <f t="shared" si="74"/>
        <v>5</v>
      </c>
      <c r="AI37" s="253">
        <f t="shared" si="74"/>
        <v>5</v>
      </c>
      <c r="AJ37" s="253">
        <f t="shared" si="74"/>
        <v>5</v>
      </c>
      <c r="AK37" s="253">
        <f t="shared" si="74"/>
        <v>4.5</v>
      </c>
      <c r="AL37" s="253">
        <f t="shared" si="74"/>
        <v>4.5</v>
      </c>
      <c r="AM37" s="252">
        <f t="shared" si="74"/>
        <v>5</v>
      </c>
      <c r="AN37" s="251">
        <f t="shared" si="74"/>
        <v>4.5</v>
      </c>
      <c r="AO37" s="252">
        <f t="shared" si="74"/>
        <v>4.5</v>
      </c>
      <c r="AP37" s="251">
        <f t="shared" si="74"/>
        <v>5</v>
      </c>
      <c r="AQ37" s="252">
        <f t="shared" si="74"/>
        <v>5</v>
      </c>
      <c r="AR37" s="253">
        <f t="shared" si="75"/>
        <v>5</v>
      </c>
      <c r="AS37" s="253">
        <f>AVERAGE(AE37:AG37)</f>
        <v>4.5</v>
      </c>
      <c r="AT37" s="253">
        <f t="shared" si="76"/>
        <v>4.833333333333333</v>
      </c>
      <c r="AU37" s="253">
        <f t="shared" si="77"/>
        <v>4.5</v>
      </c>
      <c r="AV37" s="253">
        <f t="shared" si="78"/>
        <v>5</v>
      </c>
      <c r="AW37" s="253">
        <f t="shared" si="79"/>
        <v>4.7666666666666666</v>
      </c>
      <c r="AX37" s="275">
        <f t="shared" si="1"/>
        <v>2</v>
      </c>
      <c r="AY37" s="50"/>
      <c r="BA37" s="251"/>
      <c r="BB37" s="253"/>
      <c r="BC37" s="253"/>
      <c r="BD37" s="253"/>
      <c r="BE37" s="253"/>
      <c r="BF37" s="253"/>
      <c r="BG37" s="253"/>
      <c r="BH37" s="253"/>
      <c r="BI37" s="253"/>
      <c r="BJ37" s="253"/>
      <c r="BK37" s="253"/>
      <c r="BL37" s="253"/>
      <c r="BM37" s="253"/>
      <c r="BN37" s="253"/>
      <c r="BO37" s="252"/>
      <c r="BP37" s="347">
        <f t="shared" si="26"/>
        <v>0</v>
      </c>
      <c r="BQ37" s="253"/>
      <c r="BR37" s="251">
        <f t="shared" si="27"/>
        <v>5</v>
      </c>
      <c r="BS37" s="253">
        <f t="shared" si="28"/>
        <v>5</v>
      </c>
      <c r="BT37" s="253">
        <f t="shared" si="29"/>
        <v>4.5</v>
      </c>
      <c r="BU37" s="253">
        <f t="shared" si="30"/>
        <v>4.5</v>
      </c>
      <c r="BV37" s="253">
        <f t="shared" si="31"/>
        <v>4.5</v>
      </c>
      <c r="BW37" s="253">
        <f t="shared" si="32"/>
        <v>5</v>
      </c>
      <c r="BX37" s="253">
        <f t="shared" si="33"/>
        <v>5</v>
      </c>
      <c r="BY37" s="253">
        <f t="shared" si="34"/>
        <v>5</v>
      </c>
      <c r="BZ37" s="253">
        <f t="shared" si="35"/>
        <v>4.5</v>
      </c>
      <c r="CA37" s="253">
        <f t="shared" si="36"/>
        <v>4.5</v>
      </c>
      <c r="CB37" s="253">
        <f t="shared" si="37"/>
        <v>5</v>
      </c>
      <c r="CC37" s="253">
        <f t="shared" si="38"/>
        <v>4.5</v>
      </c>
      <c r="CD37" s="253">
        <f t="shared" si="39"/>
        <v>4.5</v>
      </c>
      <c r="CE37" s="253">
        <f t="shared" si="40"/>
        <v>5</v>
      </c>
      <c r="CF37" s="252">
        <f t="shared" si="41"/>
        <v>5</v>
      </c>
      <c r="CG37" s="347">
        <f t="shared" si="42"/>
        <v>2</v>
      </c>
      <c r="CH37" s="256"/>
      <c r="CI37" s="356"/>
      <c r="CJ37" s="357">
        <f>+AVERAGE(CL37,CN37,CP37,CR37,CT37)</f>
        <v>4.7666666666666666</v>
      </c>
      <c r="CK37" s="345"/>
      <c r="CL37" s="345">
        <f t="shared" si="44"/>
        <v>5</v>
      </c>
      <c r="CM37" s="360"/>
      <c r="CN37" s="345">
        <f t="shared" si="46"/>
        <v>4.5</v>
      </c>
      <c r="CO37" s="360"/>
      <c r="CP37" s="361">
        <f t="shared" si="48"/>
        <v>4.833333333333333</v>
      </c>
      <c r="CQ37" s="345"/>
      <c r="CR37" s="361">
        <f t="shared" si="50"/>
        <v>4.5</v>
      </c>
      <c r="CS37" s="345"/>
      <c r="CT37" s="346">
        <f t="shared" si="52"/>
        <v>5</v>
      </c>
    </row>
    <row r="38" spans="2:98" s="32" customFormat="1" ht="30.75" x14ac:dyDescent="0.25">
      <c r="B38" s="240">
        <v>33</v>
      </c>
      <c r="C38" s="190">
        <v>43538</v>
      </c>
      <c r="D38" s="238" t="s">
        <v>207</v>
      </c>
      <c r="E38" s="242" t="s">
        <v>57</v>
      </c>
      <c r="F38" s="242" t="s">
        <v>25</v>
      </c>
      <c r="G38" s="243" t="s">
        <v>216</v>
      </c>
      <c r="H38" s="238" t="s">
        <v>222</v>
      </c>
      <c r="I38" s="244" t="s">
        <v>64</v>
      </c>
      <c r="J38" s="244" t="s">
        <v>342</v>
      </c>
      <c r="K38" s="336" t="s">
        <v>383</v>
      </c>
      <c r="L38" s="240"/>
      <c r="M38" s="241">
        <v>5</v>
      </c>
      <c r="N38" s="240">
        <v>5</v>
      </c>
      <c r="O38" s="247">
        <v>5</v>
      </c>
      <c r="P38" s="248">
        <v>5</v>
      </c>
      <c r="Q38" s="240">
        <v>5</v>
      </c>
      <c r="R38" s="247">
        <v>5</v>
      </c>
      <c r="S38" s="247">
        <v>5</v>
      </c>
      <c r="T38" s="247">
        <v>5</v>
      </c>
      <c r="U38" s="247">
        <v>4</v>
      </c>
      <c r="V38" s="248"/>
      <c r="W38" s="240">
        <v>3</v>
      </c>
      <c r="X38" s="248">
        <v>3</v>
      </c>
      <c r="Y38" s="249">
        <v>5</v>
      </c>
      <c r="Z38" s="248">
        <v>4</v>
      </c>
      <c r="AA38" s="250"/>
      <c r="AB38" s="245" t="s">
        <v>71</v>
      </c>
      <c r="AC38" s="251">
        <f>+AVERAGEIF($I$6:$I$196,$AB38,L$6:L$196)</f>
        <v>4</v>
      </c>
      <c r="AD38" s="252">
        <f>+AVERAGEIF($I$6:$I$196,$AB38,M$6:M$196)</f>
        <v>5</v>
      </c>
      <c r="AE38" s="251">
        <f>+AVERAGEIF($I$6:$I$196,$AB38,N$6:N$196)</f>
        <v>5</v>
      </c>
      <c r="AF38" s="253"/>
      <c r="AG38" s="252">
        <f t="shared" ref="AG38:AL38" si="80">+AVERAGEIF($I$6:$I$196,$AB38,P$6:P$196)</f>
        <v>4</v>
      </c>
      <c r="AH38" s="251">
        <f t="shared" si="80"/>
        <v>5</v>
      </c>
      <c r="AI38" s="253">
        <f t="shared" si="80"/>
        <v>5</v>
      </c>
      <c r="AJ38" s="253">
        <f t="shared" si="80"/>
        <v>5</v>
      </c>
      <c r="AK38" s="253">
        <f t="shared" si="80"/>
        <v>5</v>
      </c>
      <c r="AL38" s="253">
        <f t="shared" si="80"/>
        <v>5</v>
      </c>
      <c r="AM38" s="252"/>
      <c r="AN38" s="251"/>
      <c r="AO38" s="252">
        <f>+AVERAGEIF($I$6:$I$196,$AB38,X$6:X$196)</f>
        <v>4</v>
      </c>
      <c r="AP38" s="251">
        <f>+AVERAGEIF($I$6:$I$196,$AB38,Y$6:Y$196)</f>
        <v>5</v>
      </c>
      <c r="AQ38" s="252">
        <f>+AVERAGEIF($I$6:$I$196,$AB38,Z$6:Z$196)</f>
        <v>5</v>
      </c>
      <c r="AR38" s="253">
        <f t="shared" si="75"/>
        <v>4.5</v>
      </c>
      <c r="AS38" s="253"/>
      <c r="AT38" s="253">
        <f t="shared" si="76"/>
        <v>5</v>
      </c>
      <c r="AU38" s="253">
        <f t="shared" si="77"/>
        <v>4</v>
      </c>
      <c r="AV38" s="253">
        <f t="shared" si="78"/>
        <v>5</v>
      </c>
      <c r="AW38" s="253">
        <f t="shared" si="79"/>
        <v>4.625</v>
      </c>
      <c r="AX38" s="275">
        <f t="shared" si="1"/>
        <v>1</v>
      </c>
      <c r="BA38" s="251">
        <f t="shared" si="11"/>
        <v>4</v>
      </c>
      <c r="BB38" s="253">
        <f t="shared" si="12"/>
        <v>5</v>
      </c>
      <c r="BC38" s="253">
        <f t="shared" si="13"/>
        <v>5</v>
      </c>
      <c r="BD38" s="253"/>
      <c r="BE38" s="253">
        <f t="shared" si="15"/>
        <v>4</v>
      </c>
      <c r="BF38" s="253">
        <f t="shared" si="16"/>
        <v>5</v>
      </c>
      <c r="BG38" s="253">
        <f t="shared" si="17"/>
        <v>5</v>
      </c>
      <c r="BH38" s="253">
        <f t="shared" si="18"/>
        <v>5</v>
      </c>
      <c r="BI38" s="253">
        <f t="shared" si="19"/>
        <v>5</v>
      </c>
      <c r="BJ38" s="253">
        <f t="shared" si="20"/>
        <v>5</v>
      </c>
      <c r="BK38" s="253"/>
      <c r="BL38" s="253"/>
      <c r="BM38" s="253">
        <f t="shared" si="23"/>
        <v>4</v>
      </c>
      <c r="BN38" s="253">
        <f t="shared" si="24"/>
        <v>5</v>
      </c>
      <c r="BO38" s="252">
        <f t="shared" si="25"/>
        <v>5</v>
      </c>
      <c r="BP38" s="347">
        <f t="shared" si="26"/>
        <v>1</v>
      </c>
      <c r="BQ38" s="238"/>
      <c r="BR38" s="251"/>
      <c r="BS38" s="253"/>
      <c r="BT38" s="253"/>
      <c r="BU38" s="253"/>
      <c r="BV38" s="253"/>
      <c r="BW38" s="253"/>
      <c r="BX38" s="253"/>
      <c r="BY38" s="253"/>
      <c r="BZ38" s="253"/>
      <c r="CA38" s="253"/>
      <c r="CB38" s="253"/>
      <c r="CC38" s="253"/>
      <c r="CD38" s="253"/>
      <c r="CE38" s="253"/>
      <c r="CF38" s="252"/>
      <c r="CG38" s="347">
        <f t="shared" si="42"/>
        <v>0</v>
      </c>
      <c r="CH38" s="238"/>
      <c r="CI38" s="356">
        <f>+AVERAGE(CK38,CM38,CO38,CQ38,CS38)</f>
        <v>4.5999999999999996</v>
      </c>
      <c r="CJ38" s="357"/>
      <c r="CK38" s="345">
        <f t="shared" si="43"/>
        <v>4.5</v>
      </c>
      <c r="CL38" s="345"/>
      <c r="CM38" s="360">
        <f t="shared" si="45"/>
        <v>4.5</v>
      </c>
      <c r="CN38" s="345"/>
      <c r="CO38" s="360">
        <f t="shared" si="47"/>
        <v>5</v>
      </c>
      <c r="CP38" s="361"/>
      <c r="CQ38" s="345">
        <f t="shared" si="49"/>
        <v>4</v>
      </c>
      <c r="CR38" s="361"/>
      <c r="CS38" s="345">
        <f t="shared" si="51"/>
        <v>5</v>
      </c>
      <c r="CT38" s="346"/>
    </row>
    <row r="39" spans="2:98" s="32" customFormat="1" ht="30.75" x14ac:dyDescent="0.25">
      <c r="B39" s="240">
        <v>34</v>
      </c>
      <c r="C39" s="190">
        <v>43538</v>
      </c>
      <c r="D39" s="238" t="s">
        <v>207</v>
      </c>
      <c r="E39" s="242" t="s">
        <v>56</v>
      </c>
      <c r="F39" s="242" t="s">
        <v>25</v>
      </c>
      <c r="G39" s="243" t="s">
        <v>216</v>
      </c>
      <c r="H39" s="238" t="s">
        <v>222</v>
      </c>
      <c r="I39" s="244" t="s">
        <v>225</v>
      </c>
      <c r="J39" s="244" t="s">
        <v>100</v>
      </c>
      <c r="K39" s="336" t="s">
        <v>383</v>
      </c>
      <c r="L39" s="240">
        <v>4</v>
      </c>
      <c r="M39" s="241">
        <v>1</v>
      </c>
      <c r="N39" s="240">
        <v>5</v>
      </c>
      <c r="O39" s="247">
        <v>2</v>
      </c>
      <c r="P39" s="248">
        <v>4</v>
      </c>
      <c r="Q39" s="240">
        <v>4</v>
      </c>
      <c r="R39" s="247">
        <v>5</v>
      </c>
      <c r="S39" s="247">
        <v>5</v>
      </c>
      <c r="T39" s="247">
        <v>4</v>
      </c>
      <c r="U39" s="247">
        <v>5</v>
      </c>
      <c r="V39" s="248">
        <v>3</v>
      </c>
      <c r="W39" s="240">
        <v>5</v>
      </c>
      <c r="X39" s="248">
        <v>5</v>
      </c>
      <c r="Y39" s="249">
        <v>5</v>
      </c>
      <c r="Z39" s="248">
        <v>4</v>
      </c>
      <c r="AA39" s="250"/>
      <c r="AB39" s="245" t="s">
        <v>226</v>
      </c>
      <c r="AC39" s="251"/>
      <c r="AD39" s="252"/>
      <c r="AE39" s="251"/>
      <c r="AF39" s="253"/>
      <c r="AG39" s="252"/>
      <c r="AH39" s="251"/>
      <c r="AI39" s="253"/>
      <c r="AJ39" s="253"/>
      <c r="AK39" s="253"/>
      <c r="AL39" s="253"/>
      <c r="AM39" s="252"/>
      <c r="AN39" s="251"/>
      <c r="AO39" s="252"/>
      <c r="AP39" s="251"/>
      <c r="AQ39" s="252"/>
      <c r="AR39" s="253"/>
      <c r="AS39" s="253"/>
      <c r="AT39" s="253"/>
      <c r="AU39" s="253"/>
      <c r="AV39" s="253"/>
      <c r="AW39" s="253"/>
      <c r="AX39" s="275">
        <f t="shared" si="1"/>
        <v>1</v>
      </c>
      <c r="AY39" s="50"/>
      <c r="BA39" s="251"/>
      <c r="BB39" s="253"/>
      <c r="BC39" s="253"/>
      <c r="BD39" s="253"/>
      <c r="BE39" s="253"/>
      <c r="BF39" s="253"/>
      <c r="BG39" s="253"/>
      <c r="BH39" s="253"/>
      <c r="BI39" s="253"/>
      <c r="BJ39" s="253"/>
      <c r="BK39" s="253"/>
      <c r="BL39" s="253"/>
      <c r="BM39" s="253"/>
      <c r="BN39" s="253"/>
      <c r="BO39" s="252"/>
      <c r="BP39" s="347">
        <f t="shared" si="26"/>
        <v>1</v>
      </c>
      <c r="BQ39" s="253"/>
      <c r="BR39" s="251"/>
      <c r="BS39" s="253"/>
      <c r="BT39" s="253"/>
      <c r="BU39" s="253"/>
      <c r="BV39" s="253"/>
      <c r="BW39" s="253"/>
      <c r="BX39" s="253"/>
      <c r="BY39" s="253"/>
      <c r="BZ39" s="253"/>
      <c r="CA39" s="253"/>
      <c r="CB39" s="253"/>
      <c r="CC39" s="253"/>
      <c r="CD39" s="253"/>
      <c r="CE39" s="253"/>
      <c r="CF39" s="252"/>
      <c r="CG39" s="347">
        <f t="shared" si="42"/>
        <v>0</v>
      </c>
      <c r="CH39" s="256"/>
      <c r="CI39" s="356"/>
      <c r="CJ39" s="357"/>
      <c r="CK39" s="345"/>
      <c r="CL39" s="345"/>
      <c r="CM39" s="360"/>
      <c r="CN39" s="345"/>
      <c r="CO39" s="360"/>
      <c r="CP39" s="361"/>
      <c r="CQ39" s="345"/>
      <c r="CR39" s="361"/>
      <c r="CS39" s="345"/>
      <c r="CT39" s="346"/>
    </row>
    <row r="40" spans="2:98" s="32" customFormat="1" ht="30.75" x14ac:dyDescent="0.25">
      <c r="B40" s="240">
        <v>35</v>
      </c>
      <c r="C40" s="190">
        <v>43538</v>
      </c>
      <c r="D40" s="238" t="s">
        <v>209</v>
      </c>
      <c r="E40" s="242" t="s">
        <v>56</v>
      </c>
      <c r="F40" s="242" t="s">
        <v>287</v>
      </c>
      <c r="G40" s="243" t="s">
        <v>53</v>
      </c>
      <c r="H40" s="238" t="s">
        <v>223</v>
      </c>
      <c r="I40" s="244" t="s">
        <v>70</v>
      </c>
      <c r="J40" s="244" t="s">
        <v>352</v>
      </c>
      <c r="K40" s="336" t="s">
        <v>382</v>
      </c>
      <c r="L40" s="240">
        <v>5</v>
      </c>
      <c r="M40" s="241">
        <v>1</v>
      </c>
      <c r="N40" s="240">
        <v>5</v>
      </c>
      <c r="O40" s="247">
        <v>5</v>
      </c>
      <c r="P40" s="248">
        <v>5</v>
      </c>
      <c r="Q40" s="240">
        <v>4</v>
      </c>
      <c r="R40" s="247">
        <v>5</v>
      </c>
      <c r="S40" s="247">
        <v>5</v>
      </c>
      <c r="T40" s="247">
        <v>5</v>
      </c>
      <c r="U40" s="247">
        <v>5</v>
      </c>
      <c r="V40" s="248">
        <v>5</v>
      </c>
      <c r="W40" s="240">
        <v>5</v>
      </c>
      <c r="X40" s="248">
        <v>5</v>
      </c>
      <c r="Y40" s="249">
        <v>5</v>
      </c>
      <c r="Z40" s="248">
        <v>5</v>
      </c>
      <c r="AA40" s="250"/>
      <c r="AB40" s="245" t="s">
        <v>89</v>
      </c>
      <c r="AC40" s="251">
        <f t="shared" ref="AC40:AQ40" si="81">+AVERAGEIF($I$6:$I$196,$AB40,L$6:L$196)</f>
        <v>3</v>
      </c>
      <c r="AD40" s="252">
        <f t="shared" si="81"/>
        <v>5</v>
      </c>
      <c r="AE40" s="251">
        <f t="shared" si="81"/>
        <v>5</v>
      </c>
      <c r="AF40" s="253">
        <f t="shared" si="81"/>
        <v>3</v>
      </c>
      <c r="AG40" s="252">
        <f t="shared" si="81"/>
        <v>4</v>
      </c>
      <c r="AH40" s="251">
        <f t="shared" si="81"/>
        <v>4</v>
      </c>
      <c r="AI40" s="253">
        <f t="shared" si="81"/>
        <v>5</v>
      </c>
      <c r="AJ40" s="253">
        <f t="shared" si="81"/>
        <v>5</v>
      </c>
      <c r="AK40" s="253">
        <f t="shared" si="81"/>
        <v>5</v>
      </c>
      <c r="AL40" s="253">
        <f t="shared" si="81"/>
        <v>3</v>
      </c>
      <c r="AM40" s="252">
        <f t="shared" si="81"/>
        <v>3</v>
      </c>
      <c r="AN40" s="251">
        <f t="shared" si="81"/>
        <v>5</v>
      </c>
      <c r="AO40" s="252">
        <f t="shared" si="81"/>
        <v>5</v>
      </c>
      <c r="AP40" s="251">
        <f t="shared" si="81"/>
        <v>5</v>
      </c>
      <c r="AQ40" s="252">
        <f t="shared" si="81"/>
        <v>4</v>
      </c>
      <c r="AR40" s="253">
        <f>AVERAGE(AC40:AD40)</f>
        <v>4</v>
      </c>
      <c r="AS40" s="253">
        <f>AVERAGE(AE40:AG40)</f>
        <v>4</v>
      </c>
      <c r="AT40" s="253">
        <f>AVERAGE(AH40:AM40)</f>
        <v>4.166666666666667</v>
      </c>
      <c r="AU40" s="253">
        <f>AVERAGE(AN40:AO40)</f>
        <v>5</v>
      </c>
      <c r="AV40" s="253">
        <f>AVERAGE(AP40:AQ40)</f>
        <v>4.5</v>
      </c>
      <c r="AW40" s="253">
        <f>AVERAGE(AR40:AV40)</f>
        <v>4.3333333333333339</v>
      </c>
      <c r="AX40" s="275">
        <f t="shared" si="1"/>
        <v>1</v>
      </c>
      <c r="AY40" s="50"/>
      <c r="BA40" s="251">
        <f t="shared" si="11"/>
        <v>3</v>
      </c>
      <c r="BB40" s="253">
        <f t="shared" si="12"/>
        <v>5</v>
      </c>
      <c r="BC40" s="253">
        <f t="shared" si="13"/>
        <v>5</v>
      </c>
      <c r="BD40" s="253">
        <f t="shared" si="14"/>
        <v>3</v>
      </c>
      <c r="BE40" s="253">
        <f t="shared" si="15"/>
        <v>4</v>
      </c>
      <c r="BF40" s="253">
        <f t="shared" si="16"/>
        <v>4</v>
      </c>
      <c r="BG40" s="253">
        <f t="shared" si="17"/>
        <v>5</v>
      </c>
      <c r="BH40" s="253">
        <f t="shared" si="18"/>
        <v>5</v>
      </c>
      <c r="BI40" s="253">
        <f t="shared" si="19"/>
        <v>5</v>
      </c>
      <c r="BJ40" s="253">
        <f t="shared" si="20"/>
        <v>3</v>
      </c>
      <c r="BK40" s="253">
        <f t="shared" si="21"/>
        <v>3</v>
      </c>
      <c r="BL40" s="253">
        <f t="shared" si="22"/>
        <v>5</v>
      </c>
      <c r="BM40" s="253">
        <f t="shared" si="23"/>
        <v>5</v>
      </c>
      <c r="BN40" s="253">
        <f t="shared" si="24"/>
        <v>5</v>
      </c>
      <c r="BO40" s="252">
        <f t="shared" si="25"/>
        <v>4</v>
      </c>
      <c r="BP40" s="347">
        <f t="shared" si="26"/>
        <v>1</v>
      </c>
      <c r="BQ40" s="253"/>
      <c r="BR40" s="251"/>
      <c r="BS40" s="253"/>
      <c r="BT40" s="253"/>
      <c r="BU40" s="253"/>
      <c r="BV40" s="253"/>
      <c r="BW40" s="253"/>
      <c r="BX40" s="253"/>
      <c r="BY40" s="253"/>
      <c r="BZ40" s="253"/>
      <c r="CA40" s="253"/>
      <c r="CB40" s="253"/>
      <c r="CC40" s="253"/>
      <c r="CD40" s="253"/>
      <c r="CE40" s="253"/>
      <c r="CF40" s="252"/>
      <c r="CG40" s="347">
        <f t="shared" si="42"/>
        <v>0</v>
      </c>
      <c r="CH40" s="256"/>
      <c r="CI40" s="356">
        <f>+AVERAGE(CK40,CM40,CO40,CQ40,CS40)</f>
        <v>4.3333333333333339</v>
      </c>
      <c r="CJ40" s="357"/>
      <c r="CK40" s="345">
        <f t="shared" si="43"/>
        <v>4</v>
      </c>
      <c r="CL40" s="345"/>
      <c r="CM40" s="360">
        <f t="shared" si="45"/>
        <v>4</v>
      </c>
      <c r="CN40" s="345"/>
      <c r="CO40" s="360">
        <f t="shared" si="47"/>
        <v>4.166666666666667</v>
      </c>
      <c r="CP40" s="361"/>
      <c r="CQ40" s="345">
        <f t="shared" si="49"/>
        <v>5</v>
      </c>
      <c r="CR40" s="361"/>
      <c r="CS40" s="345">
        <f t="shared" si="51"/>
        <v>4.5</v>
      </c>
      <c r="CT40" s="346"/>
    </row>
    <row r="41" spans="2:98" s="32" customFormat="1" ht="30.75" x14ac:dyDescent="0.25">
      <c r="B41" s="240">
        <v>36</v>
      </c>
      <c r="C41" s="190">
        <v>43538</v>
      </c>
      <c r="D41" s="238" t="s">
        <v>207</v>
      </c>
      <c r="E41" s="242" t="s">
        <v>56</v>
      </c>
      <c r="F41" s="242" t="s">
        <v>25</v>
      </c>
      <c r="G41" s="243" t="s">
        <v>216</v>
      </c>
      <c r="H41" s="238" t="s">
        <v>223</v>
      </c>
      <c r="I41" s="244" t="s">
        <v>86</v>
      </c>
      <c r="J41" s="244" t="s">
        <v>355</v>
      </c>
      <c r="K41" s="336" t="s">
        <v>382</v>
      </c>
      <c r="L41" s="240">
        <v>4</v>
      </c>
      <c r="M41" s="241">
        <v>1</v>
      </c>
      <c r="N41" s="240">
        <v>4</v>
      </c>
      <c r="O41" s="247">
        <v>4</v>
      </c>
      <c r="P41" s="248">
        <v>4</v>
      </c>
      <c r="Q41" s="240">
        <v>4</v>
      </c>
      <c r="R41" s="247">
        <v>5</v>
      </c>
      <c r="S41" s="247">
        <v>5</v>
      </c>
      <c r="T41" s="247">
        <v>5</v>
      </c>
      <c r="U41" s="247">
        <v>5</v>
      </c>
      <c r="V41" s="248">
        <v>5</v>
      </c>
      <c r="W41" s="240">
        <v>5</v>
      </c>
      <c r="X41" s="248">
        <v>5</v>
      </c>
      <c r="Y41" s="249">
        <v>1</v>
      </c>
      <c r="Z41" s="248">
        <v>3</v>
      </c>
      <c r="AA41" s="250"/>
      <c r="AB41" s="245" t="s">
        <v>224</v>
      </c>
      <c r="AC41" s="251"/>
      <c r="AD41" s="252"/>
      <c r="AE41" s="251"/>
      <c r="AF41" s="253"/>
      <c r="AG41" s="252"/>
      <c r="AH41" s="251"/>
      <c r="AI41" s="253"/>
      <c r="AJ41" s="253"/>
      <c r="AK41" s="253"/>
      <c r="AL41" s="253"/>
      <c r="AM41" s="252"/>
      <c r="AN41" s="251"/>
      <c r="AO41" s="252"/>
      <c r="AP41" s="251"/>
      <c r="AQ41" s="252"/>
      <c r="AR41" s="253"/>
      <c r="AS41" s="253"/>
      <c r="AT41" s="253"/>
      <c r="AU41" s="253"/>
      <c r="AV41" s="253"/>
      <c r="AW41" s="253"/>
      <c r="AX41" s="275">
        <f t="shared" ref="AX41:AX43" si="82">+COUNTIF($I$6:$I$196,AB41)</f>
        <v>0</v>
      </c>
      <c r="AY41" s="50"/>
      <c r="BA41" s="251"/>
      <c r="BB41" s="253"/>
      <c r="BC41" s="253"/>
      <c r="BD41" s="253"/>
      <c r="BE41" s="253"/>
      <c r="BF41" s="253"/>
      <c r="BG41" s="253"/>
      <c r="BH41" s="253"/>
      <c r="BI41" s="253"/>
      <c r="BJ41" s="253"/>
      <c r="BK41" s="253"/>
      <c r="BL41" s="253"/>
      <c r="BM41" s="253"/>
      <c r="BN41" s="253"/>
      <c r="BO41" s="252"/>
      <c r="BP41" s="347">
        <f t="shared" si="26"/>
        <v>0</v>
      </c>
      <c r="BQ41" s="253"/>
      <c r="BR41" s="251"/>
      <c r="BS41" s="253"/>
      <c r="BT41" s="253"/>
      <c r="BU41" s="253"/>
      <c r="BV41" s="253"/>
      <c r="BW41" s="253"/>
      <c r="BX41" s="253"/>
      <c r="BY41" s="253"/>
      <c r="BZ41" s="253"/>
      <c r="CA41" s="253"/>
      <c r="CB41" s="253"/>
      <c r="CC41" s="253"/>
      <c r="CD41" s="253"/>
      <c r="CE41" s="253"/>
      <c r="CF41" s="252"/>
      <c r="CG41" s="347">
        <f t="shared" si="42"/>
        <v>0</v>
      </c>
      <c r="CH41" s="256"/>
      <c r="CI41" s="356"/>
      <c r="CJ41" s="357"/>
      <c r="CK41" s="345"/>
      <c r="CL41" s="345"/>
      <c r="CM41" s="360"/>
      <c r="CN41" s="345"/>
      <c r="CO41" s="360"/>
      <c r="CP41" s="361"/>
      <c r="CQ41" s="345"/>
      <c r="CR41" s="361"/>
      <c r="CS41" s="345"/>
      <c r="CT41" s="346"/>
    </row>
    <row r="42" spans="2:98" s="32" customFormat="1" ht="30.75" x14ac:dyDescent="0.25">
      <c r="B42" s="240">
        <v>37</v>
      </c>
      <c r="C42" s="190">
        <v>43538</v>
      </c>
      <c r="D42" s="238" t="s">
        <v>207</v>
      </c>
      <c r="E42" s="242" t="s">
        <v>56</v>
      </c>
      <c r="F42" s="242" t="s">
        <v>25</v>
      </c>
      <c r="G42" s="243" t="s">
        <v>216</v>
      </c>
      <c r="H42" s="238" t="s">
        <v>222</v>
      </c>
      <c r="I42" s="244" t="s">
        <v>70</v>
      </c>
      <c r="J42" s="244" t="s">
        <v>352</v>
      </c>
      <c r="K42" s="336" t="s">
        <v>382</v>
      </c>
      <c r="L42" s="240">
        <v>3</v>
      </c>
      <c r="M42" s="241">
        <v>5</v>
      </c>
      <c r="N42" s="240">
        <v>4</v>
      </c>
      <c r="O42" s="247">
        <v>3</v>
      </c>
      <c r="P42" s="248">
        <v>3</v>
      </c>
      <c r="Q42" s="240">
        <v>5</v>
      </c>
      <c r="R42" s="247">
        <v>5</v>
      </c>
      <c r="S42" s="247">
        <v>5</v>
      </c>
      <c r="T42" s="247">
        <v>5</v>
      </c>
      <c r="U42" s="247">
        <v>2</v>
      </c>
      <c r="V42" s="248">
        <v>4</v>
      </c>
      <c r="W42" s="240">
        <v>5</v>
      </c>
      <c r="X42" s="248">
        <v>5</v>
      </c>
      <c r="Y42" s="249">
        <v>5</v>
      </c>
      <c r="Z42" s="248">
        <v>4</v>
      </c>
      <c r="AA42" s="250"/>
      <c r="AB42" s="245" t="s">
        <v>79</v>
      </c>
      <c r="AC42" s="251">
        <f t="shared" ref="AC42:AC43" si="83">+AVERAGEIF($I$6:$I$196,$AB42,L$6:L$196)</f>
        <v>3.5</v>
      </c>
      <c r="AD42" s="252">
        <f t="shared" ref="AD42:AD43" si="84">+AVERAGEIF($I$6:$I$196,$AB42,M$6:M$196)</f>
        <v>5</v>
      </c>
      <c r="AE42" s="251">
        <f t="shared" ref="AE42:AE43" si="85">+AVERAGEIF($I$6:$I$196,$AB42,N$6:N$196)</f>
        <v>3.5</v>
      </c>
      <c r="AF42" s="253">
        <f t="shared" ref="AF42:AF43" si="86">+AVERAGEIF($I$6:$I$196,$AB42,O$6:O$196)</f>
        <v>3.5</v>
      </c>
      <c r="AG42" s="252">
        <f t="shared" ref="AG42:AG43" si="87">+AVERAGEIF($I$6:$I$196,$AB42,P$6:P$196)</f>
        <v>3.5</v>
      </c>
      <c r="AH42" s="251">
        <f t="shared" ref="AH42:AH43" si="88">+AVERAGEIF($I$6:$I$196,$AB42,Q$6:Q$196)</f>
        <v>5</v>
      </c>
      <c r="AI42" s="253">
        <f t="shared" ref="AI42:AI43" si="89">+AVERAGEIF($I$6:$I$196,$AB42,R$6:R$196)</f>
        <v>5</v>
      </c>
      <c r="AJ42" s="253">
        <f t="shared" ref="AJ42:AJ43" si="90">+AVERAGEIF($I$6:$I$196,$AB42,S$6:S$196)</f>
        <v>5</v>
      </c>
      <c r="AK42" s="253">
        <f t="shared" ref="AK42:AK43" si="91">+AVERAGEIF($I$6:$I$196,$AB42,T$6:T$196)</f>
        <v>5</v>
      </c>
      <c r="AL42" s="253">
        <f t="shared" ref="AL42:AL43" si="92">+AVERAGEIF($I$6:$I$196,$AB42,U$6:U$196)</f>
        <v>4.5</v>
      </c>
      <c r="AM42" s="252">
        <f t="shared" ref="AM42:AM43" si="93">+AVERAGEIF($I$6:$I$196,$AB42,V$6:V$196)</f>
        <v>4</v>
      </c>
      <c r="AN42" s="251">
        <f t="shared" ref="AN42:AN43" si="94">+AVERAGEIF($I$6:$I$196,$AB42,W$6:W$196)</f>
        <v>4.5</v>
      </c>
      <c r="AO42" s="252">
        <f t="shared" ref="AO42:AO43" si="95">+AVERAGEIF($I$6:$I$196,$AB42,X$6:X$196)</f>
        <v>4</v>
      </c>
      <c r="AP42" s="251">
        <f t="shared" ref="AP42:AP43" si="96">+AVERAGEIF($I$6:$I$196,$AB42,Y$6:Y$196)</f>
        <v>5</v>
      </c>
      <c r="AQ42" s="252">
        <f t="shared" ref="AQ42:AQ43" si="97">+AVERAGEIF($I$6:$I$196,$AB42,Z$6:Z$196)</f>
        <v>4</v>
      </c>
      <c r="AR42" s="253">
        <f t="shared" ref="AR42:AR43" si="98">AVERAGE(AC42:AD42)</f>
        <v>4.25</v>
      </c>
      <c r="AS42" s="253">
        <f t="shared" ref="AS42:AS43" si="99">AVERAGE(AE42:AG42)</f>
        <v>3.5</v>
      </c>
      <c r="AT42" s="253">
        <f t="shared" ref="AT42:AT43" si="100">AVERAGE(AH42:AM42)</f>
        <v>4.75</v>
      </c>
      <c r="AU42" s="253">
        <f t="shared" ref="AU42:AU43" si="101">AVERAGE(AN42:AO42)</f>
        <v>4.25</v>
      </c>
      <c r="AV42" s="253">
        <f t="shared" ref="AV42:AV43" si="102">AVERAGE(AP42:AQ42)</f>
        <v>4.5</v>
      </c>
      <c r="AW42" s="253">
        <f t="shared" ref="AW42:AW43" si="103">AVERAGE(AR42:AV42)</f>
        <v>4.25</v>
      </c>
      <c r="AX42" s="275">
        <f t="shared" si="82"/>
        <v>3</v>
      </c>
      <c r="BA42" s="251"/>
      <c r="BB42" s="253"/>
      <c r="BC42" s="253"/>
      <c r="BD42" s="253"/>
      <c r="BE42" s="253"/>
      <c r="BF42" s="253"/>
      <c r="BG42" s="253"/>
      <c r="BH42" s="253"/>
      <c r="BI42" s="253"/>
      <c r="BJ42" s="253"/>
      <c r="BK42" s="253"/>
      <c r="BL42" s="253"/>
      <c r="BM42" s="253"/>
      <c r="BN42" s="253"/>
      <c r="BO42" s="252"/>
      <c r="BP42" s="347">
        <f t="shared" si="26"/>
        <v>1</v>
      </c>
      <c r="BQ42" s="238"/>
      <c r="BR42" s="251">
        <f t="shared" si="27"/>
        <v>3.5</v>
      </c>
      <c r="BS42" s="253">
        <f t="shared" si="28"/>
        <v>5</v>
      </c>
      <c r="BT42" s="253">
        <f t="shared" si="29"/>
        <v>3.5</v>
      </c>
      <c r="BU42" s="253">
        <f t="shared" si="30"/>
        <v>3.5</v>
      </c>
      <c r="BV42" s="253">
        <f t="shared" si="31"/>
        <v>3.5</v>
      </c>
      <c r="BW42" s="253">
        <f t="shared" si="32"/>
        <v>5</v>
      </c>
      <c r="BX42" s="253">
        <f t="shared" si="33"/>
        <v>5</v>
      </c>
      <c r="BY42" s="253">
        <f t="shared" si="34"/>
        <v>5</v>
      </c>
      <c r="BZ42" s="253">
        <f t="shared" si="35"/>
        <v>5</v>
      </c>
      <c r="CA42" s="253">
        <f t="shared" si="36"/>
        <v>4.5</v>
      </c>
      <c r="CB42" s="253">
        <f t="shared" si="37"/>
        <v>4</v>
      </c>
      <c r="CC42" s="253">
        <f t="shared" si="38"/>
        <v>4.5</v>
      </c>
      <c r="CD42" s="253">
        <f t="shared" si="39"/>
        <v>4</v>
      </c>
      <c r="CE42" s="253">
        <f t="shared" si="40"/>
        <v>5</v>
      </c>
      <c r="CF42" s="252">
        <f t="shared" si="41"/>
        <v>4</v>
      </c>
      <c r="CG42" s="347">
        <f t="shared" si="42"/>
        <v>2</v>
      </c>
      <c r="CH42" s="238"/>
      <c r="CI42" s="356"/>
      <c r="CJ42" s="357">
        <f>+AVERAGE(CL42,CN42,CP42,CR42,CT42)</f>
        <v>4.25</v>
      </c>
      <c r="CK42" s="345"/>
      <c r="CL42" s="345">
        <f t="shared" si="44"/>
        <v>4.25</v>
      </c>
      <c r="CM42" s="360"/>
      <c r="CN42" s="345">
        <f t="shared" si="46"/>
        <v>3.5</v>
      </c>
      <c r="CO42" s="360"/>
      <c r="CP42" s="361">
        <f t="shared" si="48"/>
        <v>4.75</v>
      </c>
      <c r="CQ42" s="345"/>
      <c r="CR42" s="361">
        <f t="shared" si="50"/>
        <v>4.25</v>
      </c>
      <c r="CS42" s="345"/>
      <c r="CT42" s="346">
        <f t="shared" si="52"/>
        <v>4.5</v>
      </c>
    </row>
    <row r="43" spans="2:98" s="32" customFormat="1" ht="30.75" x14ac:dyDescent="0.25">
      <c r="B43" s="240">
        <v>38</v>
      </c>
      <c r="C43" s="190">
        <v>43538</v>
      </c>
      <c r="D43" s="238" t="s">
        <v>207</v>
      </c>
      <c r="E43" s="242" t="s">
        <v>283</v>
      </c>
      <c r="F43" s="242" t="s">
        <v>25</v>
      </c>
      <c r="G43" s="243" t="s">
        <v>216</v>
      </c>
      <c r="H43" s="238" t="s">
        <v>222</v>
      </c>
      <c r="I43" s="244" t="s">
        <v>85</v>
      </c>
      <c r="J43" s="244" t="s">
        <v>346</v>
      </c>
      <c r="K43" s="336" t="s">
        <v>383</v>
      </c>
      <c r="L43" s="240">
        <v>5</v>
      </c>
      <c r="M43" s="241">
        <v>5</v>
      </c>
      <c r="N43" s="240">
        <v>3</v>
      </c>
      <c r="O43" s="247">
        <v>2</v>
      </c>
      <c r="P43" s="248">
        <v>3</v>
      </c>
      <c r="Q43" s="240">
        <v>5</v>
      </c>
      <c r="R43" s="247">
        <v>4</v>
      </c>
      <c r="S43" s="247">
        <v>4</v>
      </c>
      <c r="T43" s="247">
        <v>4</v>
      </c>
      <c r="U43" s="247">
        <v>5</v>
      </c>
      <c r="V43" s="248">
        <v>3</v>
      </c>
      <c r="W43" s="240">
        <v>3</v>
      </c>
      <c r="X43" s="248">
        <v>2</v>
      </c>
      <c r="Y43" s="249">
        <v>5</v>
      </c>
      <c r="Z43" s="248">
        <v>3</v>
      </c>
      <c r="AA43" s="250"/>
      <c r="AB43" s="245" t="s">
        <v>86</v>
      </c>
      <c r="AC43" s="251">
        <f t="shared" si="83"/>
        <v>4.2</v>
      </c>
      <c r="AD43" s="252">
        <f t="shared" si="84"/>
        <v>4.2</v>
      </c>
      <c r="AE43" s="251">
        <f t="shared" si="85"/>
        <v>4.2</v>
      </c>
      <c r="AF43" s="253">
        <f t="shared" si="86"/>
        <v>4</v>
      </c>
      <c r="AG43" s="252">
        <f t="shared" si="87"/>
        <v>4.2</v>
      </c>
      <c r="AH43" s="251">
        <f t="shared" si="88"/>
        <v>4.4000000000000004</v>
      </c>
      <c r="AI43" s="253">
        <f t="shared" si="89"/>
        <v>4.8</v>
      </c>
      <c r="AJ43" s="253">
        <f t="shared" si="90"/>
        <v>4.5999999999999996</v>
      </c>
      <c r="AK43" s="253">
        <f t="shared" si="91"/>
        <v>4.75</v>
      </c>
      <c r="AL43" s="253">
        <f t="shared" si="92"/>
        <v>4.5999999999999996</v>
      </c>
      <c r="AM43" s="252">
        <f t="shared" si="93"/>
        <v>4.75</v>
      </c>
      <c r="AN43" s="251">
        <f t="shared" si="94"/>
        <v>4.75</v>
      </c>
      <c r="AO43" s="252">
        <f t="shared" si="95"/>
        <v>4.5</v>
      </c>
      <c r="AP43" s="251">
        <f t="shared" si="96"/>
        <v>4</v>
      </c>
      <c r="AQ43" s="252">
        <f t="shared" si="97"/>
        <v>4.4000000000000004</v>
      </c>
      <c r="AR43" s="253">
        <f t="shared" si="98"/>
        <v>4.2</v>
      </c>
      <c r="AS43" s="253">
        <f t="shared" si="99"/>
        <v>4.1333333333333329</v>
      </c>
      <c r="AT43" s="253">
        <f t="shared" si="100"/>
        <v>4.6499999999999995</v>
      </c>
      <c r="AU43" s="253">
        <f t="shared" si="101"/>
        <v>4.625</v>
      </c>
      <c r="AV43" s="253">
        <f t="shared" si="102"/>
        <v>4.2</v>
      </c>
      <c r="AW43" s="253">
        <f t="shared" si="103"/>
        <v>4.3616666666666664</v>
      </c>
      <c r="AX43" s="275">
        <f t="shared" si="82"/>
        <v>5</v>
      </c>
      <c r="BA43" s="251"/>
      <c r="BB43" s="253"/>
      <c r="BC43" s="253"/>
      <c r="BD43" s="253"/>
      <c r="BE43" s="253"/>
      <c r="BF43" s="253"/>
      <c r="BG43" s="253"/>
      <c r="BH43" s="253"/>
      <c r="BI43" s="253"/>
      <c r="BJ43" s="253"/>
      <c r="BK43" s="253"/>
      <c r="BL43" s="253"/>
      <c r="BM43" s="253"/>
      <c r="BN43" s="253"/>
      <c r="BO43" s="252"/>
      <c r="BP43" s="347">
        <f t="shared" si="26"/>
        <v>0</v>
      </c>
      <c r="BQ43" s="253"/>
      <c r="BR43" s="251">
        <f t="shared" si="27"/>
        <v>4.2</v>
      </c>
      <c r="BS43" s="253">
        <f t="shared" si="28"/>
        <v>4.2</v>
      </c>
      <c r="BT43" s="253">
        <f t="shared" si="29"/>
        <v>4.2</v>
      </c>
      <c r="BU43" s="253">
        <f t="shared" si="30"/>
        <v>4</v>
      </c>
      <c r="BV43" s="253">
        <f t="shared" si="31"/>
        <v>4.2</v>
      </c>
      <c r="BW43" s="253">
        <f t="shared" si="32"/>
        <v>4.4000000000000004</v>
      </c>
      <c r="BX43" s="253">
        <f t="shared" si="33"/>
        <v>4.8</v>
      </c>
      <c r="BY43" s="253">
        <f t="shared" si="34"/>
        <v>4.5999999999999996</v>
      </c>
      <c r="BZ43" s="253">
        <f t="shared" si="35"/>
        <v>4.75</v>
      </c>
      <c r="CA43" s="253">
        <f t="shared" si="36"/>
        <v>4.5999999999999996</v>
      </c>
      <c r="CB43" s="253">
        <f t="shared" si="37"/>
        <v>4.75</v>
      </c>
      <c r="CC43" s="253">
        <f t="shared" si="38"/>
        <v>4.75</v>
      </c>
      <c r="CD43" s="253">
        <f t="shared" si="39"/>
        <v>4.5</v>
      </c>
      <c r="CE43" s="253">
        <f t="shared" si="40"/>
        <v>4</v>
      </c>
      <c r="CF43" s="252">
        <f t="shared" si="41"/>
        <v>4.4000000000000004</v>
      </c>
      <c r="CG43" s="347">
        <f t="shared" si="42"/>
        <v>5</v>
      </c>
      <c r="CH43" s="256"/>
      <c r="CI43" s="356"/>
      <c r="CJ43" s="357">
        <f>+AVERAGE(CL43,CN43,CP43,CR43,CT43)</f>
        <v>4.3616666666666664</v>
      </c>
      <c r="CK43" s="345"/>
      <c r="CL43" s="345">
        <f t="shared" si="44"/>
        <v>4.2</v>
      </c>
      <c r="CM43" s="360"/>
      <c r="CN43" s="345">
        <f t="shared" si="46"/>
        <v>4.1333333333333329</v>
      </c>
      <c r="CO43" s="360"/>
      <c r="CP43" s="361">
        <f t="shared" si="48"/>
        <v>4.6499999999999995</v>
      </c>
      <c r="CQ43" s="345"/>
      <c r="CR43" s="361">
        <f t="shared" si="50"/>
        <v>4.625</v>
      </c>
      <c r="CS43" s="345"/>
      <c r="CT43" s="346">
        <f t="shared" si="52"/>
        <v>4.2</v>
      </c>
    </row>
    <row r="44" spans="2:98" s="32" customFormat="1" ht="30.75" x14ac:dyDescent="0.25">
      <c r="B44" s="240">
        <v>39</v>
      </c>
      <c r="C44" s="190">
        <v>43538</v>
      </c>
      <c r="D44" s="238" t="s">
        <v>207</v>
      </c>
      <c r="E44" s="242" t="s">
        <v>57</v>
      </c>
      <c r="F44" s="242" t="s">
        <v>25</v>
      </c>
      <c r="G44" s="243" t="s">
        <v>216</v>
      </c>
      <c r="H44" s="238" t="s">
        <v>222</v>
      </c>
      <c r="I44" s="244" t="s">
        <v>66</v>
      </c>
      <c r="J44" s="244" t="s">
        <v>356</v>
      </c>
      <c r="K44" s="336" t="s">
        <v>382</v>
      </c>
      <c r="L44" s="240">
        <v>5</v>
      </c>
      <c r="M44" s="241">
        <v>5</v>
      </c>
      <c r="N44" s="240">
        <v>4</v>
      </c>
      <c r="O44" s="247">
        <v>4</v>
      </c>
      <c r="P44" s="248">
        <v>4</v>
      </c>
      <c r="Q44" s="240">
        <v>5</v>
      </c>
      <c r="R44" s="247">
        <v>5</v>
      </c>
      <c r="S44" s="247">
        <v>5</v>
      </c>
      <c r="T44" s="247">
        <v>4</v>
      </c>
      <c r="U44" s="247">
        <v>4</v>
      </c>
      <c r="V44" s="248">
        <v>5</v>
      </c>
      <c r="W44" s="240">
        <v>4</v>
      </c>
      <c r="X44" s="248">
        <v>4</v>
      </c>
      <c r="Y44" s="249">
        <v>5</v>
      </c>
      <c r="Z44" s="248">
        <v>5</v>
      </c>
      <c r="AA44" s="250"/>
      <c r="AB44" s="255"/>
      <c r="AC44" s="253"/>
      <c r="AD44" s="253"/>
      <c r="AE44" s="256"/>
      <c r="AF44" s="256"/>
      <c r="AG44" s="256"/>
      <c r="AH44" s="256"/>
      <c r="AI44" s="256"/>
      <c r="AJ44" s="256"/>
      <c r="AK44" s="256"/>
      <c r="AL44" s="256"/>
      <c r="AM44" s="256"/>
      <c r="AN44" s="256"/>
      <c r="AO44" s="256"/>
      <c r="AP44" s="50"/>
      <c r="AQ44" s="50"/>
      <c r="AR44" s="50"/>
      <c r="AS44" s="50"/>
      <c r="AT44" s="50"/>
      <c r="AU44" s="50"/>
      <c r="AV44" s="50"/>
      <c r="AW44" s="335" t="s">
        <v>14</v>
      </c>
      <c r="AX44" s="335">
        <f>SUM(AX6:AX43)</f>
        <v>182</v>
      </c>
      <c r="AY44" s="50"/>
      <c r="BA44" s="253"/>
      <c r="BB44" s="253"/>
      <c r="BC44" s="253"/>
      <c r="BD44" s="253"/>
      <c r="BE44" s="253"/>
      <c r="BF44" s="253"/>
      <c r="BG44" s="253"/>
      <c r="BH44" s="253"/>
      <c r="BI44" s="253"/>
      <c r="BJ44" s="253"/>
      <c r="BK44" s="253"/>
      <c r="BL44" s="253"/>
      <c r="BM44" s="253"/>
      <c r="BN44" s="253"/>
      <c r="BO44" s="348" t="s">
        <v>386</v>
      </c>
      <c r="BP44" s="349">
        <f>SUM(BP6:BP43)</f>
        <v>103</v>
      </c>
      <c r="BQ44" s="253"/>
      <c r="BR44" s="253"/>
      <c r="BS44" s="253"/>
      <c r="BT44" s="253"/>
      <c r="BU44" s="253"/>
      <c r="BV44" s="253"/>
      <c r="BW44" s="253"/>
      <c r="BX44" s="253"/>
      <c r="BY44" s="253"/>
      <c r="BZ44" s="253"/>
      <c r="CA44" s="253"/>
      <c r="CB44" s="253"/>
      <c r="CC44" s="253"/>
      <c r="CD44" s="253"/>
      <c r="CE44" s="253"/>
      <c r="CF44" s="348" t="s">
        <v>387</v>
      </c>
      <c r="CG44" s="349">
        <f>SUM(CG6:CG43)</f>
        <v>79</v>
      </c>
      <c r="CH44" s="256"/>
      <c r="CI44" s="345"/>
      <c r="CJ44" s="345"/>
      <c r="CK44" s="345"/>
      <c r="CL44" s="345"/>
      <c r="CM44" s="345"/>
      <c r="CN44" s="345"/>
      <c r="CO44" s="345"/>
      <c r="CP44" s="345"/>
      <c r="CQ44" s="345"/>
      <c r="CR44" s="345"/>
      <c r="CS44" s="345"/>
      <c r="CT44" s="345"/>
    </row>
    <row r="45" spans="2:98" s="32" customFormat="1" ht="30.75" x14ac:dyDescent="0.25">
      <c r="B45" s="240">
        <v>40</v>
      </c>
      <c r="C45" s="190">
        <v>43538</v>
      </c>
      <c r="D45" s="238"/>
      <c r="E45" s="242" t="s">
        <v>283</v>
      </c>
      <c r="F45" s="242"/>
      <c r="G45" s="243"/>
      <c r="H45" s="238"/>
      <c r="I45" s="244" t="s">
        <v>75</v>
      </c>
      <c r="J45" s="244" t="s">
        <v>357</v>
      </c>
      <c r="K45" s="336" t="s">
        <v>382</v>
      </c>
      <c r="L45" s="240">
        <v>2</v>
      </c>
      <c r="M45" s="241">
        <v>1</v>
      </c>
      <c r="N45" s="240">
        <v>2</v>
      </c>
      <c r="O45" s="247">
        <v>2</v>
      </c>
      <c r="P45" s="248">
        <v>3</v>
      </c>
      <c r="Q45" s="240">
        <v>3</v>
      </c>
      <c r="R45" s="247">
        <v>3</v>
      </c>
      <c r="S45" s="247">
        <v>3</v>
      </c>
      <c r="T45" s="247">
        <v>3</v>
      </c>
      <c r="U45" s="247">
        <v>3</v>
      </c>
      <c r="V45" s="248">
        <v>3</v>
      </c>
      <c r="W45" s="240">
        <v>4</v>
      </c>
      <c r="X45" s="248">
        <v>4</v>
      </c>
      <c r="Y45" s="249">
        <v>5</v>
      </c>
      <c r="Z45" s="248">
        <v>4</v>
      </c>
      <c r="AA45" s="250"/>
      <c r="AB45" s="255"/>
      <c r="AC45" s="253"/>
      <c r="AD45" s="253"/>
      <c r="AE45" s="256"/>
      <c r="AF45" s="256"/>
      <c r="AG45" s="256"/>
      <c r="AH45" s="256"/>
      <c r="AI45" s="256"/>
      <c r="AJ45" s="256"/>
      <c r="AK45" s="256"/>
      <c r="AL45" s="256"/>
      <c r="AM45" s="256"/>
      <c r="AN45" s="256"/>
      <c r="AO45" s="256"/>
      <c r="AP45" s="50"/>
      <c r="AQ45" s="50"/>
      <c r="AR45" s="50"/>
      <c r="AS45" s="50"/>
      <c r="AT45" s="50"/>
      <c r="AU45" s="50"/>
      <c r="AV45" s="50"/>
      <c r="AW45" s="50"/>
      <c r="AX45" s="50"/>
      <c r="AY45" s="50"/>
      <c r="BA45" s="253"/>
      <c r="BB45" s="253"/>
      <c r="BC45" s="253"/>
      <c r="BD45" s="253"/>
      <c r="BE45" s="253"/>
      <c r="BF45" s="253"/>
      <c r="BG45" s="253"/>
      <c r="BH45" s="253"/>
      <c r="BI45" s="253"/>
      <c r="BJ45" s="253"/>
      <c r="BK45" s="253"/>
      <c r="BL45" s="253"/>
      <c r="BM45" s="253"/>
      <c r="BN45" s="253"/>
      <c r="BO45" s="253"/>
      <c r="BP45" s="253"/>
      <c r="BQ45" s="253"/>
      <c r="BR45" s="253"/>
      <c r="BS45" s="253"/>
      <c r="BT45" s="253"/>
      <c r="BU45" s="253"/>
      <c r="BV45" s="253"/>
      <c r="BW45" s="253"/>
      <c r="BX45" s="253"/>
      <c r="BY45" s="253"/>
      <c r="BZ45" s="253"/>
      <c r="CA45" s="253"/>
      <c r="CB45" s="253"/>
      <c r="CC45" s="253"/>
      <c r="CD45" s="253"/>
      <c r="CE45" s="253"/>
      <c r="CF45" s="253"/>
      <c r="CG45" s="253"/>
      <c r="CH45" s="256"/>
      <c r="CI45" s="345"/>
      <c r="CJ45" s="345"/>
      <c r="CK45" s="345"/>
      <c r="CL45" s="345"/>
      <c r="CM45" s="345"/>
      <c r="CN45" s="345"/>
      <c r="CO45" s="345"/>
      <c r="CP45" s="345"/>
      <c r="CQ45" s="345"/>
      <c r="CR45" s="345"/>
      <c r="CS45" s="345"/>
      <c r="CT45" s="345"/>
    </row>
    <row r="46" spans="2:98" s="32" customFormat="1" ht="30.75" x14ac:dyDescent="0.25">
      <c r="B46" s="240">
        <v>41</v>
      </c>
      <c r="C46" s="190">
        <v>43538</v>
      </c>
      <c r="D46" s="238" t="s">
        <v>207</v>
      </c>
      <c r="E46" s="242" t="s">
        <v>283</v>
      </c>
      <c r="F46" s="242" t="s">
        <v>25</v>
      </c>
      <c r="G46" s="243" t="s">
        <v>216</v>
      </c>
      <c r="H46" s="238" t="s">
        <v>223</v>
      </c>
      <c r="I46" s="244" t="s">
        <v>225</v>
      </c>
      <c r="J46" s="244" t="s">
        <v>100</v>
      </c>
      <c r="K46" s="336" t="s">
        <v>382</v>
      </c>
      <c r="L46" s="240">
        <v>4</v>
      </c>
      <c r="M46" s="241">
        <v>5</v>
      </c>
      <c r="N46" s="240">
        <v>4</v>
      </c>
      <c r="O46" s="247">
        <v>4</v>
      </c>
      <c r="P46" s="248">
        <v>5</v>
      </c>
      <c r="Q46" s="240">
        <v>4</v>
      </c>
      <c r="R46" s="247">
        <v>4</v>
      </c>
      <c r="S46" s="247">
        <v>4</v>
      </c>
      <c r="T46" s="247">
        <v>3</v>
      </c>
      <c r="U46" s="247">
        <v>4</v>
      </c>
      <c r="V46" s="248">
        <v>4</v>
      </c>
      <c r="W46" s="240"/>
      <c r="X46" s="248"/>
      <c r="Y46" s="249">
        <v>5</v>
      </c>
      <c r="Z46" s="248">
        <v>4</v>
      </c>
      <c r="AA46" s="250"/>
    </row>
    <row r="47" spans="2:98" s="32" customFormat="1" ht="30.75" x14ac:dyDescent="0.25">
      <c r="B47" s="240">
        <v>42</v>
      </c>
      <c r="C47" s="190">
        <v>43538</v>
      </c>
      <c r="D47" s="238" t="s">
        <v>228</v>
      </c>
      <c r="E47" s="242" t="s">
        <v>57</v>
      </c>
      <c r="F47" s="242" t="s">
        <v>288</v>
      </c>
      <c r="G47" s="243" t="s">
        <v>220</v>
      </c>
      <c r="H47" s="238" t="s">
        <v>222</v>
      </c>
      <c r="I47" s="244" t="s">
        <v>67</v>
      </c>
      <c r="J47" s="244" t="s">
        <v>96</v>
      </c>
      <c r="K47" s="336" t="s">
        <v>383</v>
      </c>
      <c r="L47" s="240">
        <v>3</v>
      </c>
      <c r="M47" s="241">
        <v>1</v>
      </c>
      <c r="N47" s="240">
        <v>2</v>
      </c>
      <c r="O47" s="247">
        <v>3</v>
      </c>
      <c r="P47" s="248">
        <v>2</v>
      </c>
      <c r="Q47" s="240">
        <v>1</v>
      </c>
      <c r="R47" s="247">
        <v>2</v>
      </c>
      <c r="S47" s="247">
        <v>5</v>
      </c>
      <c r="T47" s="247">
        <v>3</v>
      </c>
      <c r="U47" s="247">
        <v>4</v>
      </c>
      <c r="V47" s="248">
        <v>2</v>
      </c>
      <c r="W47" s="240">
        <v>3</v>
      </c>
      <c r="X47" s="248">
        <v>4</v>
      </c>
      <c r="Y47" s="249">
        <v>5</v>
      </c>
      <c r="Z47" s="248">
        <v>3</v>
      </c>
      <c r="AA47" s="250"/>
      <c r="AB47" s="255"/>
      <c r="AC47" s="253"/>
      <c r="AD47" s="253"/>
      <c r="AE47" s="256"/>
      <c r="AF47" s="256"/>
      <c r="AG47" s="256"/>
      <c r="AH47" s="256"/>
      <c r="AI47" s="256"/>
      <c r="AJ47" s="256"/>
      <c r="AK47" s="256"/>
      <c r="AL47" s="256"/>
      <c r="AM47" s="256"/>
      <c r="AN47" s="256"/>
      <c r="AO47" s="256"/>
      <c r="AP47" s="50"/>
      <c r="AQ47" s="50"/>
      <c r="AR47" s="50"/>
      <c r="AS47" s="50"/>
      <c r="AT47" s="50"/>
      <c r="AU47" s="50"/>
      <c r="AV47" s="50"/>
      <c r="AW47" s="50"/>
      <c r="AX47" s="50"/>
      <c r="AY47" s="50"/>
      <c r="BA47" s="50"/>
      <c r="BB47" s="50"/>
      <c r="BC47" s="50"/>
      <c r="BD47" s="50"/>
      <c r="BE47" s="50"/>
      <c r="BF47" s="50"/>
      <c r="BG47" s="50"/>
      <c r="BH47" s="50"/>
      <c r="BI47" s="50"/>
      <c r="BJ47" s="50"/>
      <c r="BK47" s="50"/>
      <c r="BL47" s="50"/>
      <c r="BM47" s="50"/>
      <c r="BN47" s="50"/>
      <c r="BO47" s="50"/>
      <c r="BP47" s="50"/>
      <c r="BQ47" s="254"/>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row>
    <row r="48" spans="2:98" s="32" customFormat="1" ht="45.75" x14ac:dyDescent="0.25">
      <c r="B48" s="240">
        <v>43</v>
      </c>
      <c r="C48" s="190">
        <v>43538</v>
      </c>
      <c r="D48" s="238" t="s">
        <v>209</v>
      </c>
      <c r="E48" s="242" t="s">
        <v>56</v>
      </c>
      <c r="F48" s="242" t="s">
        <v>289</v>
      </c>
      <c r="G48" s="243" t="s">
        <v>53</v>
      </c>
      <c r="H48" s="238" t="s">
        <v>223</v>
      </c>
      <c r="I48" s="244" t="s">
        <v>90</v>
      </c>
      <c r="J48" s="244" t="s">
        <v>345</v>
      </c>
      <c r="K48" s="336" t="s">
        <v>383</v>
      </c>
      <c r="L48" s="240">
        <v>5</v>
      </c>
      <c r="M48" s="241">
        <v>1</v>
      </c>
      <c r="N48" s="240">
        <v>5</v>
      </c>
      <c r="O48" s="247">
        <v>5</v>
      </c>
      <c r="P48" s="248">
        <v>5</v>
      </c>
      <c r="Q48" s="240">
        <v>5</v>
      </c>
      <c r="R48" s="247">
        <v>5</v>
      </c>
      <c r="S48" s="247">
        <v>5</v>
      </c>
      <c r="T48" s="247">
        <v>5</v>
      </c>
      <c r="U48" s="247">
        <v>5</v>
      </c>
      <c r="V48" s="248">
        <v>5</v>
      </c>
      <c r="W48" s="240">
        <v>4</v>
      </c>
      <c r="X48" s="248">
        <v>5</v>
      </c>
      <c r="Y48" s="249">
        <v>5</v>
      </c>
      <c r="Z48" s="248">
        <v>5</v>
      </c>
      <c r="AA48" s="250"/>
      <c r="AB48" s="255"/>
      <c r="AC48" s="253"/>
      <c r="AD48" s="253"/>
      <c r="AE48" s="256"/>
      <c r="AF48" s="256"/>
      <c r="AG48" s="256"/>
      <c r="AH48" s="256"/>
      <c r="AI48" s="256"/>
      <c r="AJ48" s="256"/>
      <c r="AK48" s="256"/>
      <c r="AL48" s="256"/>
      <c r="AM48" s="256"/>
      <c r="AN48" s="256"/>
      <c r="AO48" s="256"/>
      <c r="AP48" s="50"/>
      <c r="AQ48" s="50"/>
      <c r="AR48" s="50"/>
      <c r="AS48" s="50"/>
      <c r="AT48" s="50"/>
      <c r="AU48" s="50"/>
      <c r="AV48" s="50"/>
      <c r="AW48" s="50"/>
      <c r="AX48" s="50"/>
      <c r="AY48" s="50"/>
      <c r="BA48" s="50"/>
      <c r="BB48" s="50"/>
      <c r="BC48" s="50"/>
      <c r="BD48" s="50"/>
      <c r="BE48" s="50"/>
      <c r="BF48" s="50"/>
      <c r="BG48" s="50"/>
      <c r="BH48" s="50"/>
      <c r="BI48" s="50"/>
      <c r="BJ48" s="50"/>
      <c r="BK48" s="50"/>
      <c r="BL48" s="50"/>
      <c r="BM48" s="50"/>
      <c r="BN48" s="50"/>
      <c r="BO48" s="50"/>
      <c r="BP48" s="50"/>
      <c r="BQ48" s="254"/>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50"/>
      <c r="CT48" s="50"/>
    </row>
    <row r="49" spans="2:98" s="32" customFormat="1" ht="30.75" x14ac:dyDescent="0.25">
      <c r="B49" s="240">
        <v>44</v>
      </c>
      <c r="C49" s="190">
        <v>43538</v>
      </c>
      <c r="D49" s="238" t="s">
        <v>207</v>
      </c>
      <c r="E49" s="242" t="s">
        <v>56</v>
      </c>
      <c r="F49" s="242" t="s">
        <v>290</v>
      </c>
      <c r="G49" s="243" t="s">
        <v>52</v>
      </c>
      <c r="H49" s="238" t="s">
        <v>222</v>
      </c>
      <c r="I49" s="244" t="s">
        <v>78</v>
      </c>
      <c r="J49" s="244" t="s">
        <v>339</v>
      </c>
      <c r="K49" s="336" t="s">
        <v>383</v>
      </c>
      <c r="L49" s="240">
        <v>3</v>
      </c>
      <c r="M49" s="241">
        <v>5</v>
      </c>
      <c r="N49" s="240">
        <v>5</v>
      </c>
      <c r="O49" s="247">
        <v>5</v>
      </c>
      <c r="P49" s="248">
        <v>3</v>
      </c>
      <c r="Q49" s="240">
        <v>5</v>
      </c>
      <c r="R49" s="247">
        <v>5</v>
      </c>
      <c r="S49" s="247">
        <v>5</v>
      </c>
      <c r="T49" s="247">
        <v>3</v>
      </c>
      <c r="U49" s="247">
        <v>5</v>
      </c>
      <c r="V49" s="248">
        <v>4</v>
      </c>
      <c r="W49" s="240">
        <v>1</v>
      </c>
      <c r="X49" s="248">
        <v>1</v>
      </c>
      <c r="Y49" s="249">
        <v>5</v>
      </c>
      <c r="Z49" s="248">
        <v>4</v>
      </c>
      <c r="AA49" s="250"/>
      <c r="AB49" s="255"/>
      <c r="AC49" s="253"/>
      <c r="AD49" s="253"/>
      <c r="AE49" s="256"/>
      <c r="AF49" s="256"/>
      <c r="AG49" s="256"/>
      <c r="AH49" s="256"/>
      <c r="AI49" s="256"/>
      <c r="AJ49" s="256"/>
      <c r="AK49" s="256"/>
      <c r="AL49" s="256"/>
      <c r="AM49" s="256"/>
      <c r="AN49" s="256"/>
      <c r="AO49" s="256"/>
      <c r="AP49" s="50"/>
      <c r="AQ49" s="50"/>
      <c r="AR49" s="50"/>
      <c r="AS49" s="50"/>
      <c r="AT49" s="50"/>
      <c r="AU49" s="50"/>
      <c r="AV49" s="50"/>
      <c r="AW49" s="50"/>
      <c r="AX49" s="50"/>
      <c r="AY49" s="50"/>
      <c r="BA49" s="50"/>
      <c r="BB49" s="50"/>
      <c r="BC49" s="50"/>
      <c r="BD49" s="50"/>
      <c r="BE49" s="50"/>
      <c r="BF49" s="50"/>
      <c r="BG49" s="50"/>
      <c r="BH49" s="50"/>
      <c r="BI49" s="50"/>
      <c r="BJ49" s="50"/>
      <c r="BK49" s="50"/>
      <c r="BL49" s="50"/>
      <c r="BM49" s="50"/>
      <c r="BN49" s="50"/>
      <c r="BO49" s="50"/>
      <c r="BP49" s="50"/>
      <c r="BQ49" s="254"/>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row>
    <row r="50" spans="2:98" s="32" customFormat="1" ht="30.75" x14ac:dyDescent="0.25">
      <c r="B50" s="240">
        <v>45</v>
      </c>
      <c r="C50" s="190">
        <v>43538</v>
      </c>
      <c r="D50" s="238" t="s">
        <v>207</v>
      </c>
      <c r="E50" s="242" t="s">
        <v>57</v>
      </c>
      <c r="F50" s="242" t="s">
        <v>25</v>
      </c>
      <c r="G50" s="243" t="s">
        <v>216</v>
      </c>
      <c r="H50" s="238" t="s">
        <v>222</v>
      </c>
      <c r="I50" s="244" t="s">
        <v>86</v>
      </c>
      <c r="J50" s="244" t="s">
        <v>355</v>
      </c>
      <c r="K50" s="336" t="s">
        <v>382</v>
      </c>
      <c r="L50" s="240">
        <v>5</v>
      </c>
      <c r="M50" s="241">
        <v>5</v>
      </c>
      <c r="N50" s="240">
        <v>4</v>
      </c>
      <c r="O50" s="247">
        <v>4</v>
      </c>
      <c r="P50" s="248">
        <v>5</v>
      </c>
      <c r="Q50" s="240">
        <v>5</v>
      </c>
      <c r="R50" s="247">
        <v>5</v>
      </c>
      <c r="S50" s="247">
        <v>4</v>
      </c>
      <c r="T50" s="247">
        <v>5</v>
      </c>
      <c r="U50" s="247">
        <v>4</v>
      </c>
      <c r="V50" s="248"/>
      <c r="W50" s="240">
        <v>5</v>
      </c>
      <c r="X50" s="248">
        <v>4</v>
      </c>
      <c r="Y50" s="249">
        <v>5</v>
      </c>
      <c r="Z50" s="248">
        <v>5</v>
      </c>
      <c r="AA50" s="250"/>
      <c r="AB50" s="255"/>
      <c r="AC50" s="253"/>
      <c r="AD50" s="253"/>
      <c r="AE50" s="256"/>
      <c r="AF50" s="256"/>
      <c r="AG50" s="256"/>
      <c r="AH50" s="256"/>
      <c r="AI50" s="256"/>
      <c r="AJ50" s="256"/>
      <c r="AK50" s="256"/>
      <c r="AL50" s="256"/>
      <c r="AM50" s="256"/>
      <c r="AN50" s="256"/>
      <c r="AO50" s="256"/>
      <c r="AP50" s="50"/>
      <c r="AQ50" s="50"/>
      <c r="AR50" s="50"/>
      <c r="AS50" s="50"/>
      <c r="AT50" s="50"/>
      <c r="AU50" s="50"/>
      <c r="AV50" s="50"/>
      <c r="AW50" s="50"/>
      <c r="AX50" s="50"/>
      <c r="AY50" s="50"/>
      <c r="BA50" s="50"/>
      <c r="BB50" s="50"/>
      <c r="BC50" s="50"/>
      <c r="BD50" s="50"/>
      <c r="BE50" s="50"/>
      <c r="BF50" s="50"/>
      <c r="BG50" s="50"/>
      <c r="BH50" s="50"/>
      <c r="BI50" s="50"/>
      <c r="BJ50" s="50"/>
      <c r="BK50" s="50"/>
      <c r="BL50" s="50"/>
      <c r="BM50" s="50"/>
      <c r="BN50" s="50"/>
      <c r="BO50" s="50"/>
      <c r="BP50" s="50"/>
      <c r="BQ50" s="254"/>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row>
    <row r="51" spans="2:98" s="32" customFormat="1" ht="30.75" x14ac:dyDescent="0.25">
      <c r="B51" s="240">
        <v>46</v>
      </c>
      <c r="C51" s="190">
        <v>43538</v>
      </c>
      <c r="D51" s="238" t="s">
        <v>207</v>
      </c>
      <c r="E51" s="242" t="s">
        <v>56</v>
      </c>
      <c r="F51" s="242"/>
      <c r="G51" s="243"/>
      <c r="H51" s="238" t="s">
        <v>223</v>
      </c>
      <c r="I51" s="244" t="s">
        <v>91</v>
      </c>
      <c r="J51" s="244" t="s">
        <v>358</v>
      </c>
      <c r="K51" s="336" t="s">
        <v>382</v>
      </c>
      <c r="L51" s="240">
        <v>4</v>
      </c>
      <c r="M51" s="241">
        <v>1</v>
      </c>
      <c r="N51" s="240">
        <v>1</v>
      </c>
      <c r="O51" s="247">
        <v>3</v>
      </c>
      <c r="P51" s="248">
        <v>4</v>
      </c>
      <c r="Q51" s="240">
        <v>5</v>
      </c>
      <c r="R51" s="247">
        <v>5</v>
      </c>
      <c r="S51" s="247">
        <v>5</v>
      </c>
      <c r="T51" s="247">
        <v>5</v>
      </c>
      <c r="U51" s="247">
        <v>5</v>
      </c>
      <c r="V51" s="248">
        <v>5</v>
      </c>
      <c r="W51" s="240">
        <v>5</v>
      </c>
      <c r="X51" s="248">
        <v>5</v>
      </c>
      <c r="Y51" s="249">
        <v>5</v>
      </c>
      <c r="Z51" s="248">
        <v>4</v>
      </c>
      <c r="AA51" s="250"/>
      <c r="AB51" s="255"/>
      <c r="AC51" s="253"/>
      <c r="AD51" s="253"/>
      <c r="AE51" s="256"/>
      <c r="AF51" s="256"/>
      <c r="AG51" s="256"/>
      <c r="AH51" s="256"/>
      <c r="AI51" s="256"/>
      <c r="AJ51" s="256"/>
      <c r="AK51" s="256"/>
      <c r="AL51" s="256"/>
      <c r="AM51" s="256"/>
      <c r="AN51" s="256"/>
      <c r="AO51" s="256"/>
      <c r="AP51" s="50"/>
      <c r="AQ51" s="50"/>
      <c r="AR51" s="50"/>
      <c r="AS51" s="50"/>
      <c r="AT51" s="50"/>
      <c r="AU51" s="50"/>
      <c r="AV51" s="50"/>
      <c r="AW51" s="50"/>
      <c r="AX51" s="50"/>
      <c r="AY51" s="50"/>
      <c r="BA51" s="50"/>
      <c r="BB51" s="50"/>
      <c r="BC51" s="50"/>
      <c r="BD51" s="50"/>
      <c r="BE51" s="50"/>
      <c r="BF51" s="50"/>
      <c r="BG51" s="50"/>
      <c r="BH51" s="50"/>
      <c r="BI51" s="50"/>
      <c r="BJ51" s="50"/>
      <c r="BK51" s="50"/>
      <c r="BL51" s="50"/>
      <c r="BM51" s="50"/>
      <c r="BN51" s="50"/>
      <c r="BO51" s="50"/>
      <c r="BP51" s="50"/>
      <c r="BQ51" s="254"/>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row>
    <row r="52" spans="2:98" s="32" customFormat="1" ht="30.75" x14ac:dyDescent="0.25">
      <c r="B52" s="240">
        <v>47</v>
      </c>
      <c r="C52" s="190">
        <v>43538</v>
      </c>
      <c r="D52" s="238" t="s">
        <v>207</v>
      </c>
      <c r="E52" s="242" t="s">
        <v>57</v>
      </c>
      <c r="F52" s="242" t="s">
        <v>25</v>
      </c>
      <c r="G52" s="243" t="s">
        <v>216</v>
      </c>
      <c r="H52" s="238" t="s">
        <v>222</v>
      </c>
      <c r="I52" s="244" t="s">
        <v>80</v>
      </c>
      <c r="J52" s="244" t="s">
        <v>99</v>
      </c>
      <c r="K52" s="336" t="s">
        <v>383</v>
      </c>
      <c r="L52" s="240">
        <v>5</v>
      </c>
      <c r="M52" s="241">
        <v>5</v>
      </c>
      <c r="N52" s="240">
        <v>4</v>
      </c>
      <c r="O52" s="247">
        <v>4</v>
      </c>
      <c r="P52" s="248">
        <v>4</v>
      </c>
      <c r="Q52" s="240">
        <v>5</v>
      </c>
      <c r="R52" s="247">
        <v>4</v>
      </c>
      <c r="S52" s="247">
        <v>3</v>
      </c>
      <c r="T52" s="247">
        <v>4</v>
      </c>
      <c r="U52" s="247">
        <v>5</v>
      </c>
      <c r="V52" s="248">
        <v>5</v>
      </c>
      <c r="W52" s="240">
        <v>5</v>
      </c>
      <c r="X52" s="248">
        <v>2</v>
      </c>
      <c r="Y52" s="249">
        <v>5</v>
      </c>
      <c r="Z52" s="248">
        <v>4</v>
      </c>
      <c r="AA52" s="250"/>
      <c r="AB52" s="255"/>
      <c r="AC52" s="253"/>
      <c r="AD52" s="253"/>
      <c r="AE52" s="256"/>
      <c r="AF52" s="256"/>
      <c r="AG52" s="256"/>
      <c r="AH52" s="256"/>
      <c r="AI52" s="256"/>
      <c r="AJ52" s="256"/>
      <c r="AK52" s="256"/>
      <c r="AL52" s="256"/>
      <c r="AM52" s="256"/>
      <c r="AN52" s="256"/>
      <c r="AO52" s="256"/>
      <c r="AP52" s="50"/>
      <c r="AQ52" s="50"/>
      <c r="AR52" s="50"/>
      <c r="AS52" s="50"/>
      <c r="AT52" s="50"/>
      <c r="AU52" s="50"/>
      <c r="AV52" s="50"/>
      <c r="AW52" s="50"/>
      <c r="AX52" s="50"/>
      <c r="AY52" s="50"/>
      <c r="BA52" s="50"/>
      <c r="BB52" s="50"/>
      <c r="BC52" s="50"/>
      <c r="BD52" s="50"/>
      <c r="BE52" s="50"/>
      <c r="BF52" s="50"/>
      <c r="BG52" s="50"/>
      <c r="BH52" s="50"/>
      <c r="BI52" s="50"/>
      <c r="BJ52" s="50"/>
      <c r="BK52" s="50"/>
      <c r="BL52" s="50"/>
      <c r="BM52" s="50"/>
      <c r="BN52" s="50"/>
      <c r="BO52" s="50"/>
      <c r="BP52" s="50"/>
      <c r="BQ52" s="254"/>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row>
    <row r="53" spans="2:98" s="32" customFormat="1" ht="30.75" x14ac:dyDescent="0.25">
      <c r="B53" s="240">
        <v>48</v>
      </c>
      <c r="C53" s="190">
        <v>43538</v>
      </c>
      <c r="D53" s="238" t="s">
        <v>273</v>
      </c>
      <c r="E53" s="242" t="s">
        <v>56</v>
      </c>
      <c r="F53" s="242" t="s">
        <v>291</v>
      </c>
      <c r="G53" s="243" t="s">
        <v>175</v>
      </c>
      <c r="H53" s="238" t="s">
        <v>222</v>
      </c>
      <c r="I53" s="244" t="s">
        <v>78</v>
      </c>
      <c r="J53" s="244" t="s">
        <v>339</v>
      </c>
      <c r="K53" s="336" t="s">
        <v>383</v>
      </c>
      <c r="L53" s="240">
        <v>4</v>
      </c>
      <c r="M53" s="241">
        <v>1</v>
      </c>
      <c r="N53" s="240">
        <v>3</v>
      </c>
      <c r="O53" s="247">
        <v>4</v>
      </c>
      <c r="P53" s="248">
        <v>4</v>
      </c>
      <c r="Q53" s="240">
        <v>4</v>
      </c>
      <c r="R53" s="247">
        <v>5</v>
      </c>
      <c r="S53" s="247">
        <v>5</v>
      </c>
      <c r="T53" s="247">
        <v>2</v>
      </c>
      <c r="U53" s="247">
        <v>5</v>
      </c>
      <c r="V53" s="248">
        <v>3</v>
      </c>
      <c r="W53" s="240">
        <v>3</v>
      </c>
      <c r="X53" s="248"/>
      <c r="Y53" s="249">
        <v>1</v>
      </c>
      <c r="Z53" s="248">
        <v>4</v>
      </c>
      <c r="AA53" s="250"/>
      <c r="AB53" s="255"/>
      <c r="AC53" s="253"/>
      <c r="AD53" s="253"/>
      <c r="AE53" s="256"/>
      <c r="AF53" s="256"/>
      <c r="AG53" s="256"/>
      <c r="AH53" s="256"/>
      <c r="AI53" s="256"/>
      <c r="AJ53" s="256"/>
      <c r="AK53" s="256"/>
      <c r="AL53" s="256"/>
      <c r="AM53" s="256"/>
      <c r="AN53" s="256"/>
      <c r="AO53" s="256"/>
      <c r="AP53" s="50"/>
      <c r="AQ53" s="50"/>
      <c r="AR53" s="50"/>
      <c r="AS53" s="50"/>
      <c r="AT53" s="50"/>
      <c r="AU53" s="50"/>
      <c r="AV53" s="50"/>
      <c r="AW53" s="50"/>
      <c r="AX53" s="50"/>
      <c r="AY53" s="50"/>
      <c r="BA53" s="50"/>
      <c r="BB53" s="50"/>
      <c r="BC53" s="50"/>
      <c r="BD53" s="50"/>
      <c r="BE53" s="50"/>
      <c r="BF53" s="50"/>
      <c r="BG53" s="50"/>
      <c r="BH53" s="50"/>
      <c r="BI53" s="50"/>
      <c r="BJ53" s="50"/>
      <c r="BK53" s="50"/>
      <c r="BL53" s="50"/>
      <c r="BM53" s="50"/>
      <c r="BN53" s="50"/>
      <c r="BO53" s="50"/>
      <c r="BP53" s="50"/>
      <c r="BQ53" s="254"/>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c r="CT53" s="50"/>
    </row>
    <row r="54" spans="2:98" s="32" customFormat="1" ht="30" customHeight="1" x14ac:dyDescent="0.25">
      <c r="B54" s="240">
        <v>49</v>
      </c>
      <c r="C54" s="190">
        <v>43538</v>
      </c>
      <c r="D54" s="238" t="s">
        <v>207</v>
      </c>
      <c r="E54" s="242" t="s">
        <v>57</v>
      </c>
      <c r="F54" s="242" t="s">
        <v>25</v>
      </c>
      <c r="G54" s="243" t="s">
        <v>216</v>
      </c>
      <c r="H54" s="238" t="s">
        <v>222</v>
      </c>
      <c r="I54" s="244" t="s">
        <v>68</v>
      </c>
      <c r="J54" s="244" t="s">
        <v>359</v>
      </c>
      <c r="K54" s="336" t="s">
        <v>383</v>
      </c>
      <c r="L54" s="240">
        <v>3</v>
      </c>
      <c r="M54" s="241">
        <v>1</v>
      </c>
      <c r="N54" s="240">
        <v>4</v>
      </c>
      <c r="O54" s="247">
        <v>3</v>
      </c>
      <c r="P54" s="248">
        <v>4</v>
      </c>
      <c r="Q54" s="240"/>
      <c r="R54" s="247">
        <v>4</v>
      </c>
      <c r="S54" s="247">
        <v>4</v>
      </c>
      <c r="T54" s="247">
        <v>3</v>
      </c>
      <c r="U54" s="247">
        <v>2</v>
      </c>
      <c r="V54" s="248">
        <v>3</v>
      </c>
      <c r="W54" s="240">
        <v>4</v>
      </c>
      <c r="X54" s="248">
        <v>2</v>
      </c>
      <c r="Y54" s="249"/>
      <c r="Z54" s="248">
        <v>3</v>
      </c>
      <c r="AA54" s="250"/>
      <c r="AB54" s="255"/>
      <c r="AC54" s="253"/>
      <c r="AD54" s="253"/>
      <c r="AE54" s="256"/>
      <c r="AF54" s="256"/>
      <c r="AG54" s="256"/>
      <c r="AH54" s="256"/>
      <c r="AI54" s="256"/>
      <c r="AJ54" s="256"/>
      <c r="AK54" s="256"/>
      <c r="AL54" s="256"/>
      <c r="AM54" s="256"/>
      <c r="AN54" s="256"/>
      <c r="AO54" s="256"/>
      <c r="AP54" s="50"/>
      <c r="AQ54" s="50"/>
      <c r="AR54" s="50"/>
      <c r="AS54" s="50"/>
      <c r="AT54" s="50"/>
      <c r="AU54" s="50"/>
      <c r="AV54" s="50"/>
      <c r="AW54" s="50"/>
      <c r="AX54" s="50"/>
      <c r="AY54" s="50"/>
      <c r="BA54" s="50"/>
      <c r="BB54" s="50"/>
      <c r="BC54" s="50"/>
      <c r="BD54" s="50"/>
      <c r="BE54" s="50"/>
      <c r="BF54" s="50"/>
      <c r="BG54" s="50"/>
      <c r="BH54" s="50"/>
      <c r="BI54" s="50"/>
      <c r="BJ54" s="50"/>
      <c r="BK54" s="50"/>
      <c r="BL54" s="50"/>
      <c r="BM54" s="50"/>
      <c r="BN54" s="50"/>
      <c r="BO54" s="50"/>
      <c r="BP54" s="50"/>
      <c r="BQ54" s="254"/>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row>
    <row r="55" spans="2:98" s="32" customFormat="1" ht="30" customHeight="1" x14ac:dyDescent="0.25">
      <c r="B55" s="240">
        <v>50</v>
      </c>
      <c r="C55" s="190">
        <v>43538</v>
      </c>
      <c r="D55" s="238" t="s">
        <v>209</v>
      </c>
      <c r="E55" s="242" t="s">
        <v>56</v>
      </c>
      <c r="F55" s="242" t="s">
        <v>62</v>
      </c>
      <c r="G55" s="243" t="s">
        <v>53</v>
      </c>
      <c r="H55" s="238" t="s">
        <v>223</v>
      </c>
      <c r="I55" s="244" t="s">
        <v>64</v>
      </c>
      <c r="J55" s="244" t="s">
        <v>342</v>
      </c>
      <c r="K55" s="336" t="s">
        <v>382</v>
      </c>
      <c r="L55" s="240">
        <v>5</v>
      </c>
      <c r="M55" s="241">
        <v>1</v>
      </c>
      <c r="N55" s="240">
        <v>1</v>
      </c>
      <c r="O55" s="247">
        <v>1</v>
      </c>
      <c r="P55" s="248">
        <v>4</v>
      </c>
      <c r="Q55" s="240">
        <v>5</v>
      </c>
      <c r="R55" s="247">
        <v>5</v>
      </c>
      <c r="S55" s="247">
        <v>5</v>
      </c>
      <c r="T55" s="247">
        <v>4</v>
      </c>
      <c r="U55" s="247">
        <v>3</v>
      </c>
      <c r="V55" s="248">
        <v>3</v>
      </c>
      <c r="W55" s="240">
        <v>5</v>
      </c>
      <c r="X55" s="248">
        <v>2</v>
      </c>
      <c r="Y55" s="249">
        <v>5</v>
      </c>
      <c r="Z55" s="248">
        <v>5</v>
      </c>
      <c r="AA55" s="250"/>
      <c r="AB55" s="255"/>
      <c r="AC55" s="253"/>
      <c r="AD55" s="253"/>
      <c r="AE55" s="256"/>
      <c r="AF55" s="256"/>
      <c r="AG55" s="256"/>
      <c r="AH55" s="256"/>
      <c r="AI55" s="256"/>
      <c r="AJ55" s="256"/>
      <c r="AK55" s="256"/>
      <c r="AL55" s="256"/>
      <c r="AM55" s="256"/>
      <c r="AN55" s="256"/>
      <c r="AO55" s="256"/>
      <c r="AP55" s="50"/>
      <c r="AQ55" s="50"/>
      <c r="AR55" s="50"/>
      <c r="AS55" s="50"/>
      <c r="AT55" s="50"/>
      <c r="AU55" s="50"/>
      <c r="AV55" s="50"/>
      <c r="AW55" s="50"/>
      <c r="AX55" s="50"/>
      <c r="AY55" s="50"/>
      <c r="BA55" s="50"/>
      <c r="BB55" s="50"/>
      <c r="BC55" s="50"/>
      <c r="BD55" s="50"/>
      <c r="BE55" s="50"/>
      <c r="BF55" s="50"/>
      <c r="BG55" s="50"/>
      <c r="BH55" s="50"/>
      <c r="BI55" s="50"/>
      <c r="BJ55" s="50"/>
      <c r="BK55" s="50"/>
      <c r="BL55" s="50"/>
      <c r="BM55" s="50"/>
      <c r="BN55" s="50"/>
      <c r="BO55" s="50"/>
      <c r="BP55" s="50"/>
      <c r="BQ55" s="254"/>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row>
    <row r="56" spans="2:98" s="32" customFormat="1" ht="30" customHeight="1" x14ac:dyDescent="0.25">
      <c r="B56" s="240">
        <v>51</v>
      </c>
      <c r="C56" s="190"/>
      <c r="D56" s="238"/>
      <c r="E56" s="242" t="s">
        <v>283</v>
      </c>
      <c r="F56" s="242"/>
      <c r="G56" s="243"/>
      <c r="H56" s="238"/>
      <c r="I56" s="244" t="s">
        <v>73</v>
      </c>
      <c r="J56" s="244" t="s">
        <v>348</v>
      </c>
      <c r="K56" s="336" t="s">
        <v>383</v>
      </c>
      <c r="L56" s="240"/>
      <c r="M56" s="241"/>
      <c r="N56" s="240"/>
      <c r="O56" s="247"/>
      <c r="P56" s="248"/>
      <c r="Q56" s="240"/>
      <c r="R56" s="247"/>
      <c r="S56" s="247"/>
      <c r="T56" s="247"/>
      <c r="U56" s="247"/>
      <c r="V56" s="248"/>
      <c r="W56" s="240"/>
      <c r="X56" s="248"/>
      <c r="Y56" s="249"/>
      <c r="Z56" s="248"/>
      <c r="AA56" s="250"/>
      <c r="AB56" s="255"/>
      <c r="AC56" s="253"/>
      <c r="AD56" s="253"/>
      <c r="AE56" s="256"/>
      <c r="AF56" s="256"/>
      <c r="AG56" s="256"/>
      <c r="AH56" s="256"/>
      <c r="AI56" s="256"/>
      <c r="AJ56" s="256"/>
      <c r="AK56" s="256"/>
      <c r="AL56" s="256"/>
      <c r="AM56" s="256"/>
      <c r="AN56" s="256"/>
      <c r="AO56" s="256"/>
      <c r="AP56" s="50"/>
      <c r="AQ56" s="50"/>
      <c r="AR56" s="50"/>
      <c r="AS56" s="50"/>
      <c r="AT56" s="50"/>
      <c r="AU56" s="50"/>
      <c r="AV56" s="50"/>
      <c r="AW56" s="50"/>
      <c r="AX56" s="50"/>
      <c r="AY56" s="50"/>
      <c r="BA56" s="50"/>
      <c r="BB56" s="50"/>
      <c r="BC56" s="50"/>
      <c r="BD56" s="50"/>
      <c r="BE56" s="50"/>
      <c r="BF56" s="50"/>
      <c r="BG56" s="50"/>
      <c r="BH56" s="50"/>
      <c r="BI56" s="50"/>
      <c r="BJ56" s="50"/>
      <c r="BK56" s="50"/>
      <c r="BL56" s="50"/>
      <c r="BM56" s="50"/>
      <c r="BN56" s="50"/>
      <c r="BO56" s="50"/>
      <c r="BP56" s="50"/>
      <c r="BQ56" s="254"/>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c r="CT56" s="50"/>
    </row>
    <row r="57" spans="2:98" s="32" customFormat="1" ht="30" customHeight="1" x14ac:dyDescent="0.25">
      <c r="B57" s="240">
        <v>52</v>
      </c>
      <c r="C57" s="190">
        <v>43538</v>
      </c>
      <c r="D57" s="238" t="s">
        <v>207</v>
      </c>
      <c r="E57" s="242" t="s">
        <v>56</v>
      </c>
      <c r="F57" s="242" t="s">
        <v>292</v>
      </c>
      <c r="G57" s="243" t="s">
        <v>220</v>
      </c>
      <c r="H57" s="238" t="s">
        <v>223</v>
      </c>
      <c r="I57" s="244" t="s">
        <v>64</v>
      </c>
      <c r="J57" s="244" t="s">
        <v>342</v>
      </c>
      <c r="K57" s="336" t="s">
        <v>383</v>
      </c>
      <c r="L57" s="240">
        <v>3</v>
      </c>
      <c r="M57" s="241">
        <v>1</v>
      </c>
      <c r="N57" s="240">
        <v>5</v>
      </c>
      <c r="O57" s="247">
        <v>3</v>
      </c>
      <c r="P57" s="248">
        <v>4</v>
      </c>
      <c r="Q57" s="240">
        <v>4</v>
      </c>
      <c r="R57" s="247">
        <v>4</v>
      </c>
      <c r="S57" s="247">
        <v>4</v>
      </c>
      <c r="T57" s="247">
        <v>4</v>
      </c>
      <c r="U57" s="247">
        <v>4</v>
      </c>
      <c r="V57" s="248">
        <v>4</v>
      </c>
      <c r="W57" s="240">
        <v>4</v>
      </c>
      <c r="X57" s="248">
        <v>5</v>
      </c>
      <c r="Y57" s="249">
        <v>5</v>
      </c>
      <c r="Z57" s="248">
        <v>5</v>
      </c>
      <c r="AA57" s="250"/>
      <c r="AB57" s="255"/>
      <c r="AC57" s="253"/>
      <c r="AD57" s="253"/>
      <c r="AE57" s="256"/>
      <c r="AF57" s="256"/>
      <c r="AG57" s="256"/>
      <c r="AH57" s="256"/>
      <c r="AI57" s="256"/>
      <c r="AJ57" s="256"/>
      <c r="AK57" s="256"/>
      <c r="AL57" s="256"/>
      <c r="AM57" s="256"/>
      <c r="AN57" s="256"/>
      <c r="AO57" s="256"/>
      <c r="AP57" s="50"/>
      <c r="AQ57" s="50"/>
      <c r="AR57" s="50"/>
      <c r="AS57" s="50"/>
      <c r="AT57" s="50"/>
      <c r="AU57" s="50"/>
      <c r="AV57" s="50"/>
      <c r="AW57" s="50"/>
      <c r="AX57" s="50"/>
      <c r="AY57" s="50"/>
      <c r="BA57" s="50"/>
      <c r="BB57" s="50"/>
      <c r="BC57" s="50"/>
      <c r="BD57" s="50"/>
      <c r="BE57" s="50"/>
      <c r="BF57" s="50"/>
      <c r="BG57" s="50"/>
      <c r="BH57" s="50"/>
      <c r="BI57" s="50"/>
      <c r="BJ57" s="50"/>
      <c r="BK57" s="50"/>
      <c r="BL57" s="50"/>
      <c r="BM57" s="50"/>
      <c r="BN57" s="50"/>
      <c r="BO57" s="50"/>
      <c r="BP57" s="50"/>
      <c r="BQ57" s="254"/>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row>
    <row r="58" spans="2:98" s="32" customFormat="1" ht="30" customHeight="1" x14ac:dyDescent="0.25">
      <c r="B58" s="240">
        <v>53</v>
      </c>
      <c r="C58" s="190"/>
      <c r="D58" s="238"/>
      <c r="E58" s="242" t="s">
        <v>283</v>
      </c>
      <c r="F58" s="242"/>
      <c r="G58" s="243"/>
      <c r="H58" s="238"/>
      <c r="I58" s="244" t="e">
        <v>#N/A</v>
      </c>
      <c r="J58" s="244" t="e">
        <v>#N/A</v>
      </c>
      <c r="K58" s="336" t="s">
        <v>383</v>
      </c>
      <c r="L58" s="240"/>
      <c r="M58" s="241"/>
      <c r="N58" s="240"/>
      <c r="O58" s="247"/>
      <c r="P58" s="248"/>
      <c r="Q58" s="240"/>
      <c r="R58" s="247"/>
      <c r="S58" s="247"/>
      <c r="T58" s="247"/>
      <c r="U58" s="247"/>
      <c r="V58" s="248"/>
      <c r="W58" s="240"/>
      <c r="X58" s="248"/>
      <c r="Y58" s="249"/>
      <c r="Z58" s="248"/>
      <c r="AA58" s="250"/>
      <c r="AB58" s="255"/>
      <c r="AC58" s="253"/>
      <c r="AD58" s="253"/>
      <c r="AE58" s="256"/>
      <c r="AF58" s="256"/>
      <c r="AG58" s="256"/>
      <c r="AH58" s="256"/>
      <c r="AI58" s="256"/>
      <c r="AJ58" s="256"/>
      <c r="AK58" s="256"/>
      <c r="AL58" s="256"/>
      <c r="AM58" s="256"/>
      <c r="AN58" s="256"/>
      <c r="AO58" s="256"/>
      <c r="AP58" s="50"/>
      <c r="AQ58" s="50"/>
      <c r="AR58" s="50"/>
      <c r="AS58" s="50"/>
      <c r="AT58" s="50"/>
      <c r="AU58" s="50"/>
      <c r="AV58" s="50"/>
      <c r="AW58" s="50"/>
      <c r="AX58" s="50"/>
      <c r="AY58" s="50"/>
      <c r="BA58" s="50"/>
      <c r="BB58" s="50"/>
      <c r="BC58" s="50"/>
      <c r="BD58" s="50"/>
      <c r="BE58" s="50"/>
      <c r="BF58" s="50"/>
      <c r="BG58" s="50"/>
      <c r="BH58" s="50"/>
      <c r="BI58" s="50"/>
      <c r="BJ58" s="50"/>
      <c r="BK58" s="50"/>
      <c r="BL58" s="50"/>
      <c r="BM58" s="50"/>
      <c r="BN58" s="50"/>
      <c r="BO58" s="50"/>
      <c r="BP58" s="50"/>
      <c r="BQ58" s="254"/>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row>
    <row r="59" spans="2:98" s="32" customFormat="1" ht="30" customHeight="1" x14ac:dyDescent="0.25">
      <c r="B59" s="240">
        <v>54</v>
      </c>
      <c r="C59" s="190">
        <v>43538</v>
      </c>
      <c r="D59" s="238" t="s">
        <v>207</v>
      </c>
      <c r="E59" s="242" t="s">
        <v>56</v>
      </c>
      <c r="F59" s="242" t="s">
        <v>25</v>
      </c>
      <c r="G59" s="243" t="s">
        <v>216</v>
      </c>
      <c r="H59" s="238" t="s">
        <v>223</v>
      </c>
      <c r="I59" s="244" t="s">
        <v>67</v>
      </c>
      <c r="J59" s="244" t="s">
        <v>96</v>
      </c>
      <c r="K59" s="336" t="s">
        <v>383</v>
      </c>
      <c r="L59" s="240">
        <v>3</v>
      </c>
      <c r="M59" s="241">
        <v>1</v>
      </c>
      <c r="N59" s="240">
        <v>1</v>
      </c>
      <c r="O59" s="247">
        <v>1</v>
      </c>
      <c r="P59" s="248">
        <v>1</v>
      </c>
      <c r="Q59" s="240">
        <v>2</v>
      </c>
      <c r="R59" s="247">
        <v>4</v>
      </c>
      <c r="S59" s="247">
        <v>4</v>
      </c>
      <c r="T59" s="247">
        <v>4</v>
      </c>
      <c r="U59" s="247">
        <v>2</v>
      </c>
      <c r="V59" s="248">
        <v>2</v>
      </c>
      <c r="W59" s="240">
        <v>4</v>
      </c>
      <c r="X59" s="248">
        <v>4</v>
      </c>
      <c r="Y59" s="249">
        <v>5</v>
      </c>
      <c r="Z59" s="248">
        <v>3</v>
      </c>
      <c r="AA59" s="250"/>
      <c r="AB59" s="255"/>
      <c r="AC59" s="253"/>
      <c r="AD59" s="253"/>
      <c r="AE59" s="256"/>
      <c r="AF59" s="256"/>
      <c r="AG59" s="256"/>
      <c r="AH59" s="256"/>
      <c r="AI59" s="256"/>
      <c r="AJ59" s="256"/>
      <c r="AK59" s="256"/>
      <c r="AL59" s="256"/>
      <c r="AM59" s="256"/>
      <c r="AN59" s="256"/>
      <c r="AO59" s="256"/>
      <c r="AP59" s="50"/>
      <c r="AQ59" s="50"/>
      <c r="AR59" s="50"/>
      <c r="AS59" s="50"/>
      <c r="AT59" s="50"/>
      <c r="AU59" s="50"/>
      <c r="AV59" s="50"/>
      <c r="AW59" s="50"/>
      <c r="AX59" s="50"/>
      <c r="AY59" s="50"/>
      <c r="BA59" s="50"/>
      <c r="BB59" s="50"/>
      <c r="BC59" s="50"/>
      <c r="BD59" s="50"/>
      <c r="BE59" s="50"/>
      <c r="BF59" s="50"/>
      <c r="BG59" s="50"/>
      <c r="BH59" s="50"/>
      <c r="BI59" s="50"/>
      <c r="BJ59" s="50"/>
      <c r="BK59" s="50"/>
      <c r="BL59" s="50"/>
      <c r="BM59" s="50"/>
      <c r="BN59" s="50"/>
      <c r="BO59" s="50"/>
      <c r="BP59" s="50"/>
      <c r="BQ59" s="254"/>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c r="CT59" s="50"/>
    </row>
    <row r="60" spans="2:98" s="32" customFormat="1" ht="30.75" x14ac:dyDescent="0.25">
      <c r="B60" s="240">
        <v>55</v>
      </c>
      <c r="C60" s="190">
        <v>43538</v>
      </c>
      <c r="D60" s="238" t="s">
        <v>207</v>
      </c>
      <c r="E60" s="242" t="s">
        <v>57</v>
      </c>
      <c r="F60" s="242" t="s">
        <v>25</v>
      </c>
      <c r="G60" s="243" t="s">
        <v>216</v>
      </c>
      <c r="H60" s="238" t="s">
        <v>222</v>
      </c>
      <c r="I60" s="244" t="s">
        <v>67</v>
      </c>
      <c r="J60" s="244" t="s">
        <v>96</v>
      </c>
      <c r="K60" s="336" t="s">
        <v>383</v>
      </c>
      <c r="L60" s="240"/>
      <c r="M60" s="241">
        <v>5</v>
      </c>
      <c r="N60" s="240">
        <v>5</v>
      </c>
      <c r="O60" s="247">
        <v>5</v>
      </c>
      <c r="P60" s="248">
        <v>5</v>
      </c>
      <c r="Q60" s="240">
        <v>5</v>
      </c>
      <c r="R60" s="247">
        <v>5</v>
      </c>
      <c r="S60" s="247">
        <v>5</v>
      </c>
      <c r="T60" s="247">
        <v>5</v>
      </c>
      <c r="U60" s="247">
        <v>3</v>
      </c>
      <c r="V60" s="248"/>
      <c r="W60" s="240">
        <v>5</v>
      </c>
      <c r="X60" s="248">
        <v>4</v>
      </c>
      <c r="Y60" s="249"/>
      <c r="Z60" s="248">
        <v>5</v>
      </c>
      <c r="AA60" s="250"/>
      <c r="AB60" s="255"/>
      <c r="AC60" s="253"/>
      <c r="AD60" s="253"/>
      <c r="AE60" s="256"/>
      <c r="AF60" s="256"/>
      <c r="AG60" s="256"/>
      <c r="AH60" s="256"/>
      <c r="AI60" s="256"/>
      <c r="AJ60" s="256"/>
      <c r="AK60" s="256"/>
      <c r="AL60" s="256"/>
      <c r="AM60" s="256"/>
      <c r="AN60" s="256"/>
      <c r="AO60" s="256"/>
      <c r="AP60" s="50"/>
      <c r="AQ60" s="50"/>
      <c r="AR60" s="50"/>
      <c r="AS60" s="50"/>
      <c r="AT60" s="50"/>
      <c r="AU60" s="50"/>
      <c r="AV60" s="50"/>
      <c r="AW60" s="50"/>
      <c r="AX60" s="50"/>
      <c r="AY60" s="50"/>
      <c r="BA60" s="50"/>
      <c r="BB60" s="50"/>
      <c r="BC60" s="50"/>
      <c r="BD60" s="50"/>
      <c r="BE60" s="50"/>
      <c r="BF60" s="50"/>
      <c r="BG60" s="50"/>
      <c r="BH60" s="50"/>
      <c r="BI60" s="50"/>
      <c r="BJ60" s="50"/>
      <c r="BK60" s="50"/>
      <c r="BL60" s="50"/>
      <c r="BM60" s="50"/>
      <c r="BN60" s="50"/>
      <c r="BO60" s="50"/>
      <c r="BP60" s="50"/>
      <c r="BQ60" s="254"/>
      <c r="BR60" s="50"/>
      <c r="BS60" s="50"/>
      <c r="BT60" s="50"/>
      <c r="BU60" s="50"/>
      <c r="BV60" s="50"/>
      <c r="BW60" s="50"/>
      <c r="BX60" s="50"/>
      <c r="BY60" s="50"/>
      <c r="BZ60" s="50"/>
      <c r="CA60" s="50"/>
      <c r="CB60" s="50"/>
      <c r="CC60" s="50"/>
      <c r="CD60" s="50"/>
      <c r="CE60" s="50"/>
      <c r="CF60" s="50"/>
      <c r="CG60" s="50"/>
      <c r="CH60" s="50"/>
      <c r="CI60" s="50"/>
      <c r="CJ60" s="50"/>
      <c r="CK60" s="50"/>
      <c r="CL60" s="50"/>
      <c r="CM60" s="50"/>
      <c r="CN60" s="50"/>
      <c r="CO60" s="50"/>
      <c r="CP60" s="50"/>
      <c r="CQ60" s="50"/>
      <c r="CR60" s="50"/>
      <c r="CS60" s="50"/>
      <c r="CT60" s="50"/>
    </row>
    <row r="61" spans="2:98" s="32" customFormat="1" ht="30.75" x14ac:dyDescent="0.25">
      <c r="B61" s="240">
        <v>56</v>
      </c>
      <c r="C61" s="190">
        <v>43538</v>
      </c>
      <c r="D61" s="238" t="s">
        <v>207</v>
      </c>
      <c r="E61" s="242" t="s">
        <v>57</v>
      </c>
      <c r="F61" s="242" t="s">
        <v>25</v>
      </c>
      <c r="G61" s="243" t="s">
        <v>216</v>
      </c>
      <c r="H61" s="238" t="s">
        <v>222</v>
      </c>
      <c r="I61" s="244" t="s">
        <v>67</v>
      </c>
      <c r="J61" s="244" t="s">
        <v>96</v>
      </c>
      <c r="K61" s="336" t="s">
        <v>383</v>
      </c>
      <c r="L61" s="240">
        <v>4</v>
      </c>
      <c r="M61" s="241">
        <v>5</v>
      </c>
      <c r="N61" s="240">
        <v>5</v>
      </c>
      <c r="O61" s="247">
        <v>4</v>
      </c>
      <c r="P61" s="248">
        <v>5</v>
      </c>
      <c r="Q61" s="240">
        <v>5</v>
      </c>
      <c r="R61" s="247">
        <v>4</v>
      </c>
      <c r="S61" s="247">
        <v>5</v>
      </c>
      <c r="T61" s="247">
        <v>4</v>
      </c>
      <c r="U61" s="247">
        <v>4</v>
      </c>
      <c r="V61" s="248">
        <v>4</v>
      </c>
      <c r="W61" s="240">
        <v>4</v>
      </c>
      <c r="X61" s="248">
        <v>4</v>
      </c>
      <c r="Y61" s="249">
        <v>5</v>
      </c>
      <c r="Z61" s="248">
        <v>5</v>
      </c>
      <c r="AA61" s="250"/>
      <c r="AB61" s="255"/>
      <c r="AC61" s="253"/>
      <c r="AD61" s="253"/>
      <c r="AE61" s="256"/>
      <c r="AF61" s="256"/>
      <c r="AG61" s="256"/>
      <c r="AH61" s="256"/>
      <c r="AI61" s="256"/>
      <c r="AJ61" s="256"/>
      <c r="AK61" s="256"/>
      <c r="AL61" s="256"/>
      <c r="AM61" s="256"/>
      <c r="AN61" s="256"/>
      <c r="AO61" s="256"/>
      <c r="AP61" s="50"/>
      <c r="AQ61" s="50"/>
      <c r="AR61" s="50"/>
      <c r="AS61" s="50"/>
      <c r="AT61" s="50"/>
      <c r="AU61" s="50"/>
      <c r="AV61" s="50"/>
      <c r="AW61" s="50"/>
      <c r="AX61" s="50"/>
      <c r="AY61" s="50"/>
      <c r="BA61" s="50"/>
      <c r="BB61" s="50"/>
      <c r="BC61" s="50"/>
      <c r="BD61" s="50"/>
      <c r="BE61" s="50"/>
      <c r="BF61" s="50"/>
      <c r="BG61" s="50"/>
      <c r="BH61" s="50"/>
      <c r="BI61" s="50"/>
      <c r="BJ61" s="50"/>
      <c r="BK61" s="50"/>
      <c r="BL61" s="50"/>
      <c r="BM61" s="50"/>
      <c r="BN61" s="50"/>
      <c r="BO61" s="50"/>
      <c r="BP61" s="50"/>
      <c r="BQ61" s="254"/>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row>
    <row r="62" spans="2:98" s="32" customFormat="1" ht="15.75" x14ac:dyDescent="0.25">
      <c r="B62" s="240">
        <v>57</v>
      </c>
      <c r="C62" s="190">
        <v>43538</v>
      </c>
      <c r="D62" s="238" t="s">
        <v>210</v>
      </c>
      <c r="E62" s="242" t="s">
        <v>56</v>
      </c>
      <c r="F62" s="242" t="s">
        <v>293</v>
      </c>
      <c r="G62" s="243" t="s">
        <v>220</v>
      </c>
      <c r="H62" s="238" t="s">
        <v>222</v>
      </c>
      <c r="I62" s="244" t="e">
        <v>#N/A</v>
      </c>
      <c r="J62" s="244" t="e">
        <v>#N/A</v>
      </c>
      <c r="K62" s="336" t="s">
        <v>383</v>
      </c>
      <c r="L62" s="240">
        <v>5</v>
      </c>
      <c r="M62" s="241"/>
      <c r="N62" s="240">
        <v>5</v>
      </c>
      <c r="O62" s="247">
        <v>5</v>
      </c>
      <c r="P62" s="248">
        <v>5</v>
      </c>
      <c r="Q62" s="240">
        <v>5</v>
      </c>
      <c r="R62" s="247">
        <v>5</v>
      </c>
      <c r="S62" s="247">
        <v>5</v>
      </c>
      <c r="T62" s="247">
        <v>5</v>
      </c>
      <c r="U62" s="247">
        <v>5</v>
      </c>
      <c r="V62" s="248">
        <v>5</v>
      </c>
      <c r="W62" s="240">
        <v>5</v>
      </c>
      <c r="X62" s="248">
        <v>5</v>
      </c>
      <c r="Y62" s="249">
        <v>5</v>
      </c>
      <c r="Z62" s="248">
        <v>5</v>
      </c>
      <c r="AA62" s="250"/>
      <c r="AB62" s="255"/>
      <c r="AC62" s="253"/>
      <c r="AD62" s="253"/>
      <c r="AE62" s="256"/>
      <c r="AF62" s="256"/>
      <c r="AG62" s="256"/>
      <c r="AH62" s="256"/>
      <c r="AI62" s="256"/>
      <c r="AJ62" s="256"/>
      <c r="AK62" s="256"/>
      <c r="AL62" s="256"/>
      <c r="AM62" s="256"/>
      <c r="AN62" s="256"/>
      <c r="AO62" s="256"/>
      <c r="AP62" s="50"/>
      <c r="AQ62" s="50"/>
      <c r="AR62" s="50"/>
      <c r="AS62" s="50"/>
      <c r="AT62" s="50"/>
      <c r="AU62" s="50"/>
      <c r="AV62" s="50"/>
      <c r="AW62" s="50"/>
      <c r="AX62" s="50"/>
      <c r="AY62" s="50"/>
      <c r="BA62" s="50"/>
      <c r="BB62" s="50"/>
      <c r="BC62" s="50"/>
      <c r="BD62" s="50"/>
      <c r="BE62" s="50"/>
      <c r="BF62" s="50"/>
      <c r="BG62" s="50"/>
      <c r="BH62" s="50"/>
      <c r="BI62" s="50"/>
      <c r="BJ62" s="50"/>
      <c r="BK62" s="50"/>
      <c r="BL62" s="50"/>
      <c r="BM62" s="50"/>
      <c r="BN62" s="50"/>
      <c r="BO62" s="50"/>
      <c r="BP62" s="50"/>
      <c r="BQ62" s="254"/>
      <c r="BR62" s="50"/>
      <c r="BS62" s="50"/>
      <c r="BT62" s="50"/>
      <c r="BU62" s="50"/>
      <c r="BV62" s="50"/>
      <c r="BW62" s="50"/>
      <c r="BX62" s="50"/>
      <c r="BY62" s="50"/>
      <c r="BZ62" s="50"/>
      <c r="CA62" s="50"/>
      <c r="CB62" s="50"/>
      <c r="CC62" s="50"/>
      <c r="CD62" s="50"/>
      <c r="CE62" s="50"/>
      <c r="CF62" s="50"/>
      <c r="CG62" s="50"/>
      <c r="CH62" s="50"/>
      <c r="CI62" s="50"/>
      <c r="CJ62" s="50"/>
      <c r="CK62" s="50"/>
      <c r="CL62" s="50"/>
      <c r="CM62" s="50"/>
      <c r="CN62" s="50"/>
      <c r="CO62" s="50"/>
      <c r="CP62" s="50"/>
      <c r="CQ62" s="50"/>
      <c r="CR62" s="50"/>
      <c r="CS62" s="50"/>
      <c r="CT62" s="50"/>
    </row>
    <row r="63" spans="2:98" s="32" customFormat="1" ht="30.75" x14ac:dyDescent="0.25">
      <c r="B63" s="240">
        <v>58</v>
      </c>
      <c r="C63" s="190"/>
      <c r="D63" s="238"/>
      <c r="E63" s="242" t="s">
        <v>283</v>
      </c>
      <c r="F63" s="242"/>
      <c r="G63" s="243"/>
      <c r="H63" s="238"/>
      <c r="I63" s="244" t="s">
        <v>70</v>
      </c>
      <c r="J63" s="244" t="s">
        <v>352</v>
      </c>
      <c r="K63" s="336" t="s">
        <v>383</v>
      </c>
      <c r="L63" s="240"/>
      <c r="M63" s="241"/>
      <c r="N63" s="240"/>
      <c r="O63" s="247"/>
      <c r="P63" s="248"/>
      <c r="Q63" s="240"/>
      <c r="R63" s="247"/>
      <c r="S63" s="247"/>
      <c r="T63" s="247"/>
      <c r="U63" s="247"/>
      <c r="V63" s="248"/>
      <c r="W63" s="240"/>
      <c r="X63" s="248"/>
      <c r="Y63" s="249"/>
      <c r="Z63" s="248"/>
      <c r="AA63" s="250"/>
      <c r="AB63" s="255"/>
      <c r="AC63" s="253"/>
      <c r="AD63" s="253"/>
      <c r="AE63" s="256"/>
      <c r="AF63" s="256"/>
      <c r="AG63" s="256"/>
      <c r="AH63" s="256"/>
      <c r="AI63" s="256"/>
      <c r="AJ63" s="256"/>
      <c r="AK63" s="256"/>
      <c r="AL63" s="256"/>
      <c r="AM63" s="256"/>
      <c r="AN63" s="256"/>
      <c r="AO63" s="256"/>
      <c r="AP63" s="50"/>
      <c r="AQ63" s="50"/>
      <c r="AR63" s="50"/>
      <c r="AS63" s="50"/>
      <c r="AT63" s="50"/>
      <c r="AU63" s="50"/>
      <c r="AV63" s="50"/>
      <c r="AW63" s="50"/>
      <c r="AX63" s="50"/>
      <c r="AY63" s="50"/>
      <c r="BA63" s="50"/>
      <c r="BB63" s="50"/>
      <c r="BC63" s="50"/>
      <c r="BD63" s="50"/>
      <c r="BE63" s="50"/>
      <c r="BF63" s="50"/>
      <c r="BG63" s="50"/>
      <c r="BH63" s="50"/>
      <c r="BI63" s="50"/>
      <c r="BJ63" s="50"/>
      <c r="BK63" s="50"/>
      <c r="BL63" s="50"/>
      <c r="BM63" s="50"/>
      <c r="BN63" s="50"/>
      <c r="BO63" s="50"/>
      <c r="BP63" s="50"/>
      <c r="BQ63" s="254"/>
      <c r="BR63" s="50"/>
      <c r="BS63" s="50"/>
      <c r="BT63" s="50"/>
      <c r="BU63" s="50"/>
      <c r="BV63" s="50"/>
      <c r="BW63" s="50"/>
      <c r="BX63" s="50"/>
      <c r="BY63" s="50"/>
      <c r="BZ63" s="50"/>
      <c r="CA63" s="50"/>
      <c r="CB63" s="50"/>
      <c r="CC63" s="50"/>
      <c r="CD63" s="50"/>
      <c r="CE63" s="50"/>
      <c r="CF63" s="50"/>
      <c r="CG63" s="50"/>
      <c r="CH63" s="50"/>
      <c r="CI63" s="50"/>
      <c r="CJ63" s="50"/>
      <c r="CK63" s="50"/>
      <c r="CL63" s="50"/>
      <c r="CM63" s="50"/>
      <c r="CN63" s="50"/>
      <c r="CO63" s="50"/>
      <c r="CP63" s="50"/>
      <c r="CQ63" s="50"/>
      <c r="CR63" s="50"/>
      <c r="CS63" s="50"/>
      <c r="CT63" s="50"/>
    </row>
    <row r="64" spans="2:98" s="32" customFormat="1" ht="30.75" x14ac:dyDescent="0.25">
      <c r="B64" s="240">
        <v>59</v>
      </c>
      <c r="C64" s="190">
        <v>43538</v>
      </c>
      <c r="D64" s="238" t="s">
        <v>207</v>
      </c>
      <c r="E64" s="242" t="s">
        <v>283</v>
      </c>
      <c r="F64" s="242" t="s">
        <v>294</v>
      </c>
      <c r="G64" s="243" t="s">
        <v>52</v>
      </c>
      <c r="H64" s="238" t="s">
        <v>222</v>
      </c>
      <c r="I64" s="244" t="s">
        <v>75</v>
      </c>
      <c r="J64" s="244" t="s">
        <v>357</v>
      </c>
      <c r="K64" s="336" t="s">
        <v>383</v>
      </c>
      <c r="L64" s="240">
        <v>4</v>
      </c>
      <c r="M64" s="241">
        <v>1</v>
      </c>
      <c r="N64" s="240">
        <v>5</v>
      </c>
      <c r="O64" s="247">
        <v>4</v>
      </c>
      <c r="P64" s="248">
        <v>4</v>
      </c>
      <c r="Q64" s="240">
        <v>5</v>
      </c>
      <c r="R64" s="247">
        <v>5</v>
      </c>
      <c r="S64" s="247">
        <v>5</v>
      </c>
      <c r="T64" s="247">
        <v>4</v>
      </c>
      <c r="U64" s="247">
        <v>5</v>
      </c>
      <c r="V64" s="248">
        <v>5</v>
      </c>
      <c r="W64" s="240">
        <v>3</v>
      </c>
      <c r="X64" s="248">
        <v>3</v>
      </c>
      <c r="Y64" s="249">
        <v>5</v>
      </c>
      <c r="Z64" s="248">
        <v>4</v>
      </c>
      <c r="AA64" s="250"/>
      <c r="AB64" s="255"/>
      <c r="AC64" s="253"/>
      <c r="AD64" s="253"/>
      <c r="AE64" s="256"/>
      <c r="AF64" s="256"/>
      <c r="AG64" s="256"/>
      <c r="AH64" s="256"/>
      <c r="AI64" s="256"/>
      <c r="AJ64" s="256"/>
      <c r="AK64" s="256"/>
      <c r="AL64" s="256"/>
      <c r="AM64" s="256"/>
      <c r="AN64" s="256"/>
      <c r="AO64" s="256"/>
      <c r="AP64" s="50"/>
      <c r="AQ64" s="50"/>
      <c r="AR64" s="50"/>
      <c r="AS64" s="50"/>
      <c r="AT64" s="50"/>
      <c r="AU64" s="50"/>
      <c r="AV64" s="50"/>
      <c r="AW64" s="50"/>
      <c r="AX64" s="50"/>
      <c r="AY64" s="50"/>
      <c r="BA64" s="50"/>
      <c r="BB64" s="50"/>
      <c r="BC64" s="50"/>
      <c r="BD64" s="50"/>
      <c r="BE64" s="50"/>
      <c r="BF64" s="50"/>
      <c r="BG64" s="50"/>
      <c r="BH64" s="50"/>
      <c r="BI64" s="50"/>
      <c r="BJ64" s="50"/>
      <c r="BK64" s="50"/>
      <c r="BL64" s="50"/>
      <c r="BM64" s="50"/>
      <c r="BN64" s="50"/>
      <c r="BO64" s="50"/>
      <c r="BP64" s="50"/>
      <c r="BQ64" s="254"/>
      <c r="BR64" s="50"/>
      <c r="BS64" s="50"/>
      <c r="BT64" s="50"/>
      <c r="BU64" s="50"/>
      <c r="BV64" s="50"/>
      <c r="BW64" s="50"/>
      <c r="BX64" s="50"/>
      <c r="BY64" s="50"/>
      <c r="BZ64" s="50"/>
      <c r="CA64" s="50"/>
      <c r="CB64" s="50"/>
      <c r="CC64" s="50"/>
      <c r="CD64" s="50"/>
      <c r="CE64" s="50"/>
      <c r="CF64" s="50"/>
      <c r="CG64" s="50"/>
      <c r="CH64" s="50"/>
      <c r="CI64" s="50"/>
      <c r="CJ64" s="50"/>
      <c r="CK64" s="50"/>
      <c r="CL64" s="50"/>
      <c r="CM64" s="50"/>
      <c r="CN64" s="50"/>
      <c r="CO64" s="50"/>
      <c r="CP64" s="50"/>
      <c r="CQ64" s="50"/>
      <c r="CR64" s="50"/>
      <c r="CS64" s="50"/>
      <c r="CT64" s="50"/>
    </row>
    <row r="65" spans="2:98" s="32" customFormat="1" ht="30.75" x14ac:dyDescent="0.25">
      <c r="B65" s="240">
        <v>60</v>
      </c>
      <c r="C65" s="190">
        <v>43538</v>
      </c>
      <c r="D65" s="238" t="s">
        <v>209</v>
      </c>
      <c r="E65" s="242" t="s">
        <v>56</v>
      </c>
      <c r="F65" s="242" t="s">
        <v>295</v>
      </c>
      <c r="G65" s="243" t="s">
        <v>53</v>
      </c>
      <c r="H65" s="238" t="s">
        <v>222</v>
      </c>
      <c r="I65" s="244" t="s">
        <v>350</v>
      </c>
      <c r="J65" s="244" t="s">
        <v>351</v>
      </c>
      <c r="K65" s="336" t="s">
        <v>382</v>
      </c>
      <c r="L65" s="240">
        <v>4</v>
      </c>
      <c r="M65" s="241">
        <v>1</v>
      </c>
      <c r="N65" s="240">
        <v>5</v>
      </c>
      <c r="O65" s="247">
        <v>5</v>
      </c>
      <c r="P65" s="248">
        <v>5</v>
      </c>
      <c r="Q65" s="240">
        <v>5</v>
      </c>
      <c r="R65" s="247">
        <v>5</v>
      </c>
      <c r="S65" s="247">
        <v>5</v>
      </c>
      <c r="T65" s="247">
        <v>5</v>
      </c>
      <c r="U65" s="247">
        <v>5</v>
      </c>
      <c r="V65" s="248">
        <v>5</v>
      </c>
      <c r="W65" s="240">
        <v>4</v>
      </c>
      <c r="X65" s="248">
        <v>4</v>
      </c>
      <c r="Y65" s="249">
        <v>5</v>
      </c>
      <c r="Z65" s="248">
        <v>5</v>
      </c>
      <c r="AA65" s="250"/>
      <c r="AB65" s="255"/>
      <c r="AC65" s="253"/>
      <c r="AD65" s="253"/>
      <c r="AE65" s="256"/>
      <c r="AF65" s="256"/>
      <c r="AG65" s="256"/>
      <c r="AH65" s="256"/>
      <c r="AI65" s="256"/>
      <c r="AJ65" s="256"/>
      <c r="AK65" s="256"/>
      <c r="AL65" s="256"/>
      <c r="AM65" s="256"/>
      <c r="AN65" s="256"/>
      <c r="AO65" s="256"/>
      <c r="AP65" s="50"/>
      <c r="AQ65" s="50"/>
      <c r="AR65" s="50"/>
      <c r="AS65" s="50"/>
      <c r="AT65" s="50"/>
      <c r="AU65" s="50"/>
      <c r="AV65" s="50"/>
      <c r="AW65" s="50"/>
      <c r="AX65" s="50"/>
      <c r="AY65" s="50"/>
      <c r="BA65" s="50"/>
      <c r="BB65" s="50"/>
      <c r="BC65" s="50"/>
      <c r="BD65" s="50"/>
      <c r="BE65" s="50"/>
      <c r="BF65" s="50"/>
      <c r="BG65" s="50"/>
      <c r="BH65" s="50"/>
      <c r="BI65" s="50"/>
      <c r="BJ65" s="50"/>
      <c r="BK65" s="50"/>
      <c r="BL65" s="50"/>
      <c r="BM65" s="50"/>
      <c r="BN65" s="50"/>
      <c r="BO65" s="50"/>
      <c r="BP65" s="50"/>
      <c r="BQ65" s="254"/>
      <c r="BR65" s="50"/>
      <c r="BS65" s="50"/>
      <c r="BT65" s="50"/>
      <c r="BU65" s="50"/>
      <c r="BV65" s="50"/>
      <c r="BW65" s="50"/>
      <c r="BX65" s="50"/>
      <c r="BY65" s="50"/>
      <c r="BZ65" s="50"/>
      <c r="CA65" s="50"/>
      <c r="CB65" s="50"/>
      <c r="CC65" s="50"/>
      <c r="CD65" s="50"/>
      <c r="CE65" s="50"/>
      <c r="CF65" s="50"/>
      <c r="CG65" s="50"/>
      <c r="CH65" s="50"/>
      <c r="CI65" s="50"/>
      <c r="CJ65" s="50"/>
      <c r="CK65" s="50"/>
      <c r="CL65" s="50"/>
      <c r="CM65" s="50"/>
      <c r="CN65" s="50"/>
      <c r="CO65" s="50"/>
      <c r="CP65" s="50"/>
      <c r="CQ65" s="50"/>
      <c r="CR65" s="50"/>
      <c r="CS65" s="50"/>
      <c r="CT65" s="50"/>
    </row>
    <row r="66" spans="2:98" s="32" customFormat="1" ht="30.75" x14ac:dyDescent="0.25">
      <c r="B66" s="240">
        <v>61</v>
      </c>
      <c r="C66" s="190">
        <v>43538</v>
      </c>
      <c r="D66" s="238" t="s">
        <v>209</v>
      </c>
      <c r="E66" s="242" t="s">
        <v>56</v>
      </c>
      <c r="F66" s="242" t="s">
        <v>25</v>
      </c>
      <c r="G66" s="243" t="s">
        <v>216</v>
      </c>
      <c r="H66" s="238"/>
      <c r="I66" s="244" t="s">
        <v>336</v>
      </c>
      <c r="J66" s="244" t="s">
        <v>337</v>
      </c>
      <c r="K66" s="336" t="s">
        <v>382</v>
      </c>
      <c r="L66" s="240">
        <v>4</v>
      </c>
      <c r="M66" s="241">
        <v>1</v>
      </c>
      <c r="N66" s="240">
        <v>3</v>
      </c>
      <c r="O66" s="247">
        <v>2</v>
      </c>
      <c r="P66" s="248">
        <v>4</v>
      </c>
      <c r="Q66" s="240">
        <v>4</v>
      </c>
      <c r="R66" s="247">
        <v>5</v>
      </c>
      <c r="S66" s="247"/>
      <c r="T66" s="247"/>
      <c r="U66" s="247">
        <v>4</v>
      </c>
      <c r="V66" s="248">
        <v>4</v>
      </c>
      <c r="W66" s="240">
        <v>4</v>
      </c>
      <c r="X66" s="248"/>
      <c r="Y66" s="249">
        <v>5</v>
      </c>
      <c r="Z66" s="248">
        <v>4</v>
      </c>
      <c r="AA66" s="250"/>
      <c r="AB66" s="255"/>
      <c r="AC66" s="253"/>
      <c r="AD66" s="253"/>
      <c r="AE66" s="256"/>
      <c r="AF66" s="256"/>
      <c r="AG66" s="256"/>
      <c r="AH66" s="256"/>
      <c r="AI66" s="256"/>
      <c r="AJ66" s="256"/>
      <c r="AK66" s="256"/>
      <c r="AL66" s="256"/>
      <c r="AM66" s="256"/>
      <c r="AN66" s="256"/>
      <c r="AO66" s="256"/>
      <c r="AP66" s="50"/>
      <c r="AQ66" s="50"/>
      <c r="AR66" s="50"/>
      <c r="AS66" s="50"/>
      <c r="AT66" s="50"/>
      <c r="AU66" s="50"/>
      <c r="AV66" s="50"/>
      <c r="AW66" s="50"/>
      <c r="AX66" s="50"/>
      <c r="AY66" s="50"/>
      <c r="BA66" s="50"/>
      <c r="BB66" s="50"/>
      <c r="BC66" s="50"/>
      <c r="BD66" s="50"/>
      <c r="BE66" s="50"/>
      <c r="BF66" s="50"/>
      <c r="BG66" s="50"/>
      <c r="BH66" s="50"/>
      <c r="BI66" s="50"/>
      <c r="BJ66" s="50"/>
      <c r="BK66" s="50"/>
      <c r="BL66" s="50"/>
      <c r="BM66" s="50"/>
      <c r="BN66" s="50"/>
      <c r="BO66" s="50"/>
      <c r="BP66" s="50"/>
      <c r="BQ66" s="254"/>
      <c r="BR66" s="50"/>
      <c r="BS66" s="50"/>
      <c r="BT66" s="50"/>
      <c r="BU66" s="50"/>
      <c r="BV66" s="50"/>
      <c r="BW66" s="50"/>
      <c r="BX66" s="50"/>
      <c r="BY66" s="50"/>
      <c r="BZ66" s="50"/>
      <c r="CA66" s="50"/>
      <c r="CB66" s="50"/>
      <c r="CC66" s="50"/>
      <c r="CD66" s="50"/>
      <c r="CE66" s="50"/>
      <c r="CF66" s="50"/>
      <c r="CG66" s="50"/>
      <c r="CH66" s="50"/>
      <c r="CI66" s="50"/>
      <c r="CJ66" s="50"/>
      <c r="CK66" s="50"/>
      <c r="CL66" s="50"/>
      <c r="CM66" s="50"/>
      <c r="CN66" s="50"/>
      <c r="CO66" s="50"/>
      <c r="CP66" s="50"/>
      <c r="CQ66" s="50"/>
      <c r="CR66" s="50"/>
      <c r="CS66" s="50"/>
      <c r="CT66" s="50"/>
    </row>
    <row r="67" spans="2:98" s="32" customFormat="1" ht="30.75" x14ac:dyDescent="0.25">
      <c r="B67" s="240">
        <v>62</v>
      </c>
      <c r="C67" s="190">
        <v>43538</v>
      </c>
      <c r="D67" s="238" t="s">
        <v>209</v>
      </c>
      <c r="E67" s="242" t="s">
        <v>56</v>
      </c>
      <c r="F67" s="242" t="s">
        <v>25</v>
      </c>
      <c r="G67" s="243" t="s">
        <v>216</v>
      </c>
      <c r="H67" s="238" t="s">
        <v>223</v>
      </c>
      <c r="I67" s="244" t="s">
        <v>350</v>
      </c>
      <c r="J67" s="244" t="s">
        <v>351</v>
      </c>
      <c r="K67" s="336" t="s">
        <v>382</v>
      </c>
      <c r="L67" s="240">
        <v>5</v>
      </c>
      <c r="M67" s="241">
        <v>5</v>
      </c>
      <c r="N67" s="240">
        <v>5</v>
      </c>
      <c r="O67" s="247">
        <v>5</v>
      </c>
      <c r="P67" s="248">
        <v>5</v>
      </c>
      <c r="Q67" s="240">
        <v>5</v>
      </c>
      <c r="R67" s="247">
        <v>5</v>
      </c>
      <c r="S67" s="247">
        <v>5</v>
      </c>
      <c r="T67" s="247">
        <v>5</v>
      </c>
      <c r="U67" s="247">
        <v>5</v>
      </c>
      <c r="V67" s="248">
        <v>5</v>
      </c>
      <c r="W67" s="240">
        <v>5</v>
      </c>
      <c r="X67" s="248">
        <v>5</v>
      </c>
      <c r="Y67" s="249">
        <v>5</v>
      </c>
      <c r="Z67" s="248">
        <v>5</v>
      </c>
      <c r="AA67" s="250"/>
      <c r="AB67" s="255"/>
      <c r="AC67" s="253"/>
      <c r="AD67" s="253"/>
      <c r="AE67" s="256"/>
      <c r="AF67" s="256"/>
      <c r="AG67" s="256"/>
      <c r="AH67" s="256"/>
      <c r="AI67" s="256"/>
      <c r="AJ67" s="256"/>
      <c r="AK67" s="256"/>
      <c r="AL67" s="256"/>
      <c r="AM67" s="256"/>
      <c r="AN67" s="256"/>
      <c r="AO67" s="256"/>
      <c r="AP67" s="50"/>
      <c r="AQ67" s="50"/>
      <c r="AR67" s="50"/>
      <c r="AS67" s="50"/>
      <c r="AT67" s="50"/>
      <c r="AU67" s="50"/>
      <c r="AV67" s="50"/>
      <c r="AW67" s="50"/>
      <c r="AX67" s="50"/>
      <c r="AY67" s="50"/>
      <c r="BA67" s="50"/>
      <c r="BB67" s="50"/>
      <c r="BC67" s="50"/>
      <c r="BD67" s="50"/>
      <c r="BE67" s="50"/>
      <c r="BF67" s="50"/>
      <c r="BG67" s="50"/>
      <c r="BH67" s="50"/>
      <c r="BI67" s="50"/>
      <c r="BJ67" s="50"/>
      <c r="BK67" s="50"/>
      <c r="BL67" s="50"/>
      <c r="BM67" s="50"/>
      <c r="BN67" s="50"/>
      <c r="BO67" s="50"/>
      <c r="BP67" s="50"/>
      <c r="BQ67" s="254"/>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row>
    <row r="68" spans="2:98" s="32" customFormat="1" ht="30.75" x14ac:dyDescent="0.25">
      <c r="B68" s="240">
        <v>63</v>
      </c>
      <c r="C68" s="190">
        <v>43538</v>
      </c>
      <c r="D68" s="238" t="s">
        <v>207</v>
      </c>
      <c r="E68" s="242" t="s">
        <v>56</v>
      </c>
      <c r="F68" s="242" t="s">
        <v>296</v>
      </c>
      <c r="G68" s="243" t="s">
        <v>175</v>
      </c>
      <c r="H68" s="238" t="s">
        <v>223</v>
      </c>
      <c r="I68" s="244" t="s">
        <v>64</v>
      </c>
      <c r="J68" s="244" t="s">
        <v>342</v>
      </c>
      <c r="K68" s="336" t="s">
        <v>383</v>
      </c>
      <c r="L68" s="240">
        <v>4</v>
      </c>
      <c r="M68" s="241">
        <v>5</v>
      </c>
      <c r="N68" s="240">
        <v>5</v>
      </c>
      <c r="O68" s="247"/>
      <c r="P68" s="248">
        <v>5</v>
      </c>
      <c r="Q68" s="240">
        <v>5</v>
      </c>
      <c r="R68" s="247">
        <v>5</v>
      </c>
      <c r="S68" s="247">
        <v>5</v>
      </c>
      <c r="T68" s="247"/>
      <c r="U68" s="247">
        <v>5</v>
      </c>
      <c r="V68" s="248">
        <v>4</v>
      </c>
      <c r="W68" s="240">
        <v>3</v>
      </c>
      <c r="X68" s="248"/>
      <c r="Y68" s="249">
        <v>5</v>
      </c>
      <c r="Z68" s="248">
        <v>4</v>
      </c>
      <c r="AA68" s="250"/>
      <c r="AB68" s="255"/>
      <c r="AC68" s="253"/>
      <c r="AD68" s="253"/>
      <c r="AE68" s="256"/>
      <c r="AF68" s="256"/>
      <c r="AG68" s="256"/>
      <c r="AH68" s="256"/>
      <c r="AI68" s="256"/>
      <c r="AJ68" s="256"/>
      <c r="AK68" s="256"/>
      <c r="AL68" s="256"/>
      <c r="AM68" s="256"/>
      <c r="AN68" s="256"/>
      <c r="AO68" s="256"/>
      <c r="AP68" s="50"/>
      <c r="AQ68" s="50"/>
      <c r="AR68" s="50"/>
      <c r="AS68" s="50"/>
      <c r="AT68" s="50"/>
      <c r="AU68" s="50"/>
      <c r="AV68" s="50"/>
      <c r="AW68" s="50"/>
      <c r="AX68" s="50"/>
      <c r="AY68" s="50"/>
      <c r="BA68" s="50"/>
      <c r="BB68" s="50"/>
      <c r="BC68" s="50"/>
      <c r="BD68" s="50"/>
      <c r="BE68" s="50"/>
      <c r="BF68" s="50"/>
      <c r="BG68" s="50"/>
      <c r="BH68" s="50"/>
      <c r="BI68" s="50"/>
      <c r="BJ68" s="50"/>
      <c r="BK68" s="50"/>
      <c r="BL68" s="50"/>
      <c r="BM68" s="50"/>
      <c r="BN68" s="50"/>
      <c r="BO68" s="50"/>
      <c r="BP68" s="50"/>
      <c r="BQ68" s="254"/>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row>
    <row r="69" spans="2:98" s="32" customFormat="1" ht="30.75" x14ac:dyDescent="0.25">
      <c r="B69" s="240">
        <v>64</v>
      </c>
      <c r="C69" s="190"/>
      <c r="D69" s="238"/>
      <c r="E69" s="242" t="s">
        <v>283</v>
      </c>
      <c r="F69" s="242"/>
      <c r="G69" s="243"/>
      <c r="H69" s="238"/>
      <c r="I69" s="244" t="s">
        <v>70</v>
      </c>
      <c r="J69" s="244" t="s">
        <v>352</v>
      </c>
      <c r="K69" s="336" t="s">
        <v>382</v>
      </c>
      <c r="L69" s="240"/>
      <c r="M69" s="241"/>
      <c r="N69" s="240"/>
      <c r="O69" s="247"/>
      <c r="P69" s="248"/>
      <c r="Q69" s="240"/>
      <c r="R69" s="247"/>
      <c r="S69" s="247"/>
      <c r="T69" s="247"/>
      <c r="U69" s="247"/>
      <c r="V69" s="248"/>
      <c r="W69" s="240"/>
      <c r="X69" s="248"/>
      <c r="Y69" s="249"/>
      <c r="Z69" s="248"/>
      <c r="AA69" s="250"/>
      <c r="AB69" s="255"/>
      <c r="AC69" s="253"/>
      <c r="AD69" s="253"/>
      <c r="AE69" s="256"/>
      <c r="AF69" s="256"/>
      <c r="AG69" s="256"/>
      <c r="AH69" s="256"/>
      <c r="AI69" s="256"/>
      <c r="AJ69" s="256"/>
      <c r="AK69" s="256"/>
      <c r="AL69" s="256"/>
      <c r="AM69" s="256"/>
      <c r="AN69" s="256"/>
      <c r="AO69" s="256"/>
      <c r="AP69" s="50"/>
      <c r="AQ69" s="50"/>
      <c r="AR69" s="50"/>
      <c r="AS69" s="50"/>
      <c r="AT69" s="50"/>
      <c r="AU69" s="50"/>
      <c r="AV69" s="50"/>
      <c r="AW69" s="50"/>
      <c r="AX69" s="50"/>
      <c r="AY69" s="50"/>
      <c r="BA69" s="50"/>
      <c r="BB69" s="50"/>
      <c r="BC69" s="50"/>
      <c r="BD69" s="50"/>
      <c r="BE69" s="50"/>
      <c r="BF69" s="50"/>
      <c r="BG69" s="50"/>
      <c r="BH69" s="50"/>
      <c r="BI69" s="50"/>
      <c r="BJ69" s="50"/>
      <c r="BK69" s="50"/>
      <c r="BL69" s="50"/>
      <c r="BM69" s="50"/>
      <c r="BN69" s="50"/>
      <c r="BO69" s="50"/>
      <c r="BP69" s="50"/>
      <c r="BQ69" s="254"/>
      <c r="BR69" s="50"/>
      <c r="BS69" s="50"/>
      <c r="BT69" s="50"/>
      <c r="BU69" s="50"/>
      <c r="BV69" s="50"/>
      <c r="BW69" s="50"/>
      <c r="BX69" s="50"/>
      <c r="BY69" s="50"/>
      <c r="BZ69" s="50"/>
      <c r="CA69" s="50"/>
      <c r="CB69" s="50"/>
      <c r="CC69" s="50"/>
      <c r="CD69" s="50"/>
      <c r="CE69" s="50"/>
      <c r="CF69" s="50"/>
      <c r="CG69" s="50"/>
      <c r="CH69" s="50"/>
      <c r="CI69" s="50"/>
      <c r="CJ69" s="50"/>
      <c r="CK69" s="50"/>
      <c r="CL69" s="50"/>
      <c r="CM69" s="50"/>
      <c r="CN69" s="50"/>
      <c r="CO69" s="50"/>
      <c r="CP69" s="50"/>
      <c r="CQ69" s="50"/>
      <c r="CR69" s="50"/>
      <c r="CS69" s="50"/>
      <c r="CT69" s="50"/>
    </row>
    <row r="70" spans="2:98" s="32" customFormat="1" ht="30.75" x14ac:dyDescent="0.25">
      <c r="B70" s="240">
        <v>65</v>
      </c>
      <c r="C70" s="190">
        <v>43538</v>
      </c>
      <c r="D70" s="238" t="s">
        <v>209</v>
      </c>
      <c r="E70" s="242" t="s">
        <v>57</v>
      </c>
      <c r="F70" s="242" t="s">
        <v>295</v>
      </c>
      <c r="G70" s="243" t="s">
        <v>53</v>
      </c>
      <c r="H70" s="238" t="s">
        <v>222</v>
      </c>
      <c r="I70" s="244" t="s">
        <v>350</v>
      </c>
      <c r="J70" s="244" t="s">
        <v>351</v>
      </c>
      <c r="K70" s="336" t="s">
        <v>382</v>
      </c>
      <c r="L70" s="240">
        <v>5</v>
      </c>
      <c r="M70" s="241">
        <v>5</v>
      </c>
      <c r="N70" s="240">
        <v>5</v>
      </c>
      <c r="O70" s="247">
        <v>5</v>
      </c>
      <c r="P70" s="248">
        <v>5</v>
      </c>
      <c r="Q70" s="240">
        <v>5</v>
      </c>
      <c r="R70" s="247">
        <v>5</v>
      </c>
      <c r="S70" s="247">
        <v>5</v>
      </c>
      <c r="T70" s="247">
        <v>5</v>
      </c>
      <c r="U70" s="247">
        <v>4</v>
      </c>
      <c r="V70" s="248">
        <v>5</v>
      </c>
      <c r="W70" s="240">
        <v>5</v>
      </c>
      <c r="X70" s="248">
        <v>5</v>
      </c>
      <c r="Y70" s="249">
        <v>5</v>
      </c>
      <c r="Z70" s="248">
        <v>5</v>
      </c>
      <c r="AA70" s="250"/>
      <c r="AB70" s="255"/>
      <c r="AC70" s="253"/>
      <c r="AD70" s="253"/>
      <c r="AE70" s="256"/>
      <c r="AF70" s="256"/>
      <c r="AG70" s="256"/>
      <c r="AH70" s="256"/>
      <c r="AI70" s="256"/>
      <c r="AJ70" s="256"/>
      <c r="AK70" s="256"/>
      <c r="AL70" s="256"/>
      <c r="AM70" s="256"/>
      <c r="AN70" s="256"/>
      <c r="AO70" s="256"/>
      <c r="AP70" s="50"/>
      <c r="AQ70" s="50"/>
      <c r="AR70" s="50"/>
      <c r="AS70" s="50"/>
      <c r="AT70" s="50"/>
      <c r="AU70" s="50"/>
      <c r="AV70" s="50"/>
      <c r="AW70" s="50"/>
      <c r="AX70" s="50"/>
      <c r="AY70" s="50"/>
      <c r="BA70" s="50"/>
      <c r="BB70" s="50"/>
      <c r="BC70" s="50"/>
      <c r="BD70" s="50"/>
      <c r="BE70" s="50"/>
      <c r="BF70" s="50"/>
      <c r="BG70" s="50"/>
      <c r="BH70" s="50"/>
      <c r="BI70" s="50"/>
      <c r="BJ70" s="50"/>
      <c r="BK70" s="50"/>
      <c r="BL70" s="50"/>
      <c r="BM70" s="50"/>
      <c r="BN70" s="50"/>
      <c r="BO70" s="50"/>
      <c r="BP70" s="50"/>
      <c r="BQ70" s="254"/>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0"/>
      <c r="CP70" s="50"/>
      <c r="CQ70" s="50"/>
      <c r="CR70" s="50"/>
      <c r="CS70" s="50"/>
      <c r="CT70" s="50"/>
    </row>
    <row r="71" spans="2:98" s="32" customFormat="1" ht="30.75" x14ac:dyDescent="0.25">
      <c r="B71" s="240">
        <v>66</v>
      </c>
      <c r="C71" s="190">
        <v>43539</v>
      </c>
      <c r="D71" s="238" t="s">
        <v>207</v>
      </c>
      <c r="E71" s="242" t="s">
        <v>56</v>
      </c>
      <c r="F71" s="242"/>
      <c r="G71" s="243"/>
      <c r="H71" s="238" t="s">
        <v>222</v>
      </c>
      <c r="I71" s="244" t="s">
        <v>80</v>
      </c>
      <c r="J71" s="244" t="s">
        <v>99</v>
      </c>
      <c r="K71" s="336" t="s">
        <v>382</v>
      </c>
      <c r="L71" s="240">
        <v>2</v>
      </c>
      <c r="M71" s="241">
        <v>5</v>
      </c>
      <c r="N71" s="240">
        <v>2</v>
      </c>
      <c r="O71" s="247">
        <v>2</v>
      </c>
      <c r="P71" s="248">
        <v>2</v>
      </c>
      <c r="Q71" s="240">
        <v>1</v>
      </c>
      <c r="R71" s="247">
        <v>1</v>
      </c>
      <c r="S71" s="247">
        <v>1</v>
      </c>
      <c r="T71" s="247">
        <v>2</v>
      </c>
      <c r="U71" s="247">
        <v>3</v>
      </c>
      <c r="V71" s="248">
        <v>3</v>
      </c>
      <c r="W71" s="240">
        <v>2</v>
      </c>
      <c r="X71" s="248">
        <v>2</v>
      </c>
      <c r="Y71" s="249"/>
      <c r="Z71" s="248">
        <v>1</v>
      </c>
      <c r="AA71" s="250"/>
      <c r="AB71" s="255"/>
      <c r="AC71" s="253"/>
      <c r="AD71" s="253"/>
      <c r="AE71" s="256"/>
      <c r="AF71" s="256"/>
      <c r="AG71" s="256"/>
      <c r="AH71" s="256"/>
      <c r="AI71" s="256"/>
      <c r="AJ71" s="256"/>
      <c r="AK71" s="256"/>
      <c r="AL71" s="256"/>
      <c r="AM71" s="256"/>
      <c r="AN71" s="256"/>
      <c r="AO71" s="256"/>
      <c r="AP71" s="50"/>
      <c r="AQ71" s="50"/>
      <c r="AR71" s="50"/>
      <c r="AS71" s="50"/>
      <c r="AT71" s="50"/>
      <c r="AU71" s="50"/>
      <c r="AV71" s="50"/>
      <c r="AW71" s="50"/>
      <c r="AX71" s="50"/>
      <c r="AY71" s="50"/>
      <c r="BA71" s="50"/>
      <c r="BB71" s="50"/>
      <c r="BC71" s="50"/>
      <c r="BD71" s="50"/>
      <c r="BE71" s="50"/>
      <c r="BF71" s="50"/>
      <c r="BG71" s="50"/>
      <c r="BH71" s="50"/>
      <c r="BI71" s="50"/>
      <c r="BJ71" s="50"/>
      <c r="BK71" s="50"/>
      <c r="BL71" s="50"/>
      <c r="BM71" s="50"/>
      <c r="BN71" s="50"/>
      <c r="BO71" s="50"/>
      <c r="BP71" s="50"/>
      <c r="BQ71" s="254"/>
      <c r="BR71" s="50"/>
      <c r="BS71" s="50"/>
      <c r="BT71" s="50"/>
      <c r="BU71" s="50"/>
      <c r="BV71" s="50"/>
      <c r="BW71" s="50"/>
      <c r="BX71" s="50"/>
      <c r="BY71" s="50"/>
      <c r="BZ71" s="50"/>
      <c r="CA71" s="50"/>
      <c r="CB71" s="50"/>
      <c r="CC71" s="50"/>
      <c r="CD71" s="50"/>
      <c r="CE71" s="50"/>
      <c r="CF71" s="50"/>
      <c r="CG71" s="50"/>
      <c r="CH71" s="50"/>
      <c r="CI71" s="50"/>
      <c r="CJ71" s="50"/>
      <c r="CK71" s="50"/>
      <c r="CL71" s="50"/>
      <c r="CM71" s="50"/>
      <c r="CN71" s="50"/>
      <c r="CO71" s="50"/>
      <c r="CP71" s="50"/>
      <c r="CQ71" s="50"/>
      <c r="CR71" s="50"/>
      <c r="CS71" s="50"/>
      <c r="CT71" s="50"/>
    </row>
    <row r="72" spans="2:98" s="32" customFormat="1" ht="30.75" x14ac:dyDescent="0.25">
      <c r="B72" s="240">
        <v>67</v>
      </c>
      <c r="C72" s="190"/>
      <c r="D72" s="238"/>
      <c r="E72" s="242" t="s">
        <v>283</v>
      </c>
      <c r="F72" s="242"/>
      <c r="G72" s="243"/>
      <c r="H72" s="238"/>
      <c r="I72" s="244" t="s">
        <v>70</v>
      </c>
      <c r="J72" s="244" t="s">
        <v>352</v>
      </c>
      <c r="K72" s="336" t="s">
        <v>383</v>
      </c>
      <c r="L72" s="240"/>
      <c r="M72" s="241"/>
      <c r="N72" s="240"/>
      <c r="O72" s="247"/>
      <c r="P72" s="248"/>
      <c r="Q72" s="240"/>
      <c r="R72" s="247"/>
      <c r="S72" s="247"/>
      <c r="T72" s="247"/>
      <c r="U72" s="247"/>
      <c r="V72" s="248"/>
      <c r="W72" s="240"/>
      <c r="X72" s="248"/>
      <c r="Y72" s="249"/>
      <c r="Z72" s="248"/>
      <c r="AA72" s="250"/>
      <c r="AB72" s="255"/>
      <c r="AC72" s="253"/>
      <c r="AD72" s="253"/>
      <c r="AE72" s="256"/>
      <c r="AF72" s="256"/>
      <c r="AG72" s="256"/>
      <c r="AH72" s="256"/>
      <c r="AI72" s="256"/>
      <c r="AJ72" s="256"/>
      <c r="AK72" s="256"/>
      <c r="AL72" s="256"/>
      <c r="AM72" s="256"/>
      <c r="AN72" s="256"/>
      <c r="AO72" s="256"/>
      <c r="AP72" s="50"/>
      <c r="AQ72" s="50"/>
      <c r="AR72" s="50"/>
      <c r="AS72" s="50"/>
      <c r="AT72" s="50"/>
      <c r="AU72" s="50"/>
      <c r="AV72" s="50"/>
      <c r="AW72" s="50"/>
      <c r="AX72" s="50"/>
      <c r="AY72" s="50"/>
      <c r="BA72" s="50"/>
      <c r="BB72" s="50"/>
      <c r="BC72" s="50"/>
      <c r="BD72" s="50"/>
      <c r="BE72" s="50"/>
      <c r="BF72" s="50"/>
      <c r="BG72" s="50"/>
      <c r="BH72" s="50"/>
      <c r="BI72" s="50"/>
      <c r="BJ72" s="50"/>
      <c r="BK72" s="50"/>
      <c r="BL72" s="50"/>
      <c r="BM72" s="50"/>
      <c r="BN72" s="50"/>
      <c r="BO72" s="50"/>
      <c r="BP72" s="50"/>
      <c r="BQ72" s="254"/>
      <c r="BR72" s="50"/>
      <c r="BS72" s="50"/>
      <c r="BT72" s="50"/>
      <c r="BU72" s="50"/>
      <c r="BV72" s="50"/>
      <c r="BW72" s="50"/>
      <c r="BX72" s="50"/>
      <c r="BY72" s="50"/>
      <c r="BZ72" s="50"/>
      <c r="CA72" s="50"/>
      <c r="CB72" s="50"/>
      <c r="CC72" s="50"/>
      <c r="CD72" s="50"/>
      <c r="CE72" s="50"/>
      <c r="CF72" s="50"/>
      <c r="CG72" s="50"/>
      <c r="CH72" s="50"/>
      <c r="CI72" s="50"/>
      <c r="CJ72" s="50"/>
      <c r="CK72" s="50"/>
      <c r="CL72" s="50"/>
      <c r="CM72" s="50"/>
      <c r="CN72" s="50"/>
      <c r="CO72" s="50"/>
      <c r="CP72" s="50"/>
      <c r="CQ72" s="50"/>
      <c r="CR72" s="50"/>
      <c r="CS72" s="50"/>
      <c r="CT72" s="50"/>
    </row>
    <row r="73" spans="2:98" s="32" customFormat="1" ht="30.75" x14ac:dyDescent="0.25">
      <c r="B73" s="240">
        <v>68</v>
      </c>
      <c r="C73" s="190">
        <v>43539</v>
      </c>
      <c r="D73" s="238"/>
      <c r="E73" s="242" t="s">
        <v>283</v>
      </c>
      <c r="F73" s="242"/>
      <c r="G73" s="243"/>
      <c r="H73" s="238"/>
      <c r="I73" s="244" t="s">
        <v>336</v>
      </c>
      <c r="J73" s="244" t="s">
        <v>337</v>
      </c>
      <c r="K73" s="336" t="s">
        <v>383</v>
      </c>
      <c r="L73" s="240"/>
      <c r="M73" s="241"/>
      <c r="N73" s="240"/>
      <c r="O73" s="247"/>
      <c r="P73" s="248"/>
      <c r="Q73" s="240"/>
      <c r="R73" s="247"/>
      <c r="S73" s="247"/>
      <c r="T73" s="247"/>
      <c r="U73" s="247"/>
      <c r="V73" s="248"/>
      <c r="W73" s="240"/>
      <c r="X73" s="248"/>
      <c r="Y73" s="249"/>
      <c r="Z73" s="248"/>
      <c r="AA73" s="250"/>
      <c r="AB73" s="255"/>
      <c r="AC73" s="253"/>
      <c r="AD73" s="253"/>
      <c r="AE73" s="256"/>
      <c r="AF73" s="256"/>
      <c r="AG73" s="256"/>
      <c r="AH73" s="256"/>
      <c r="AI73" s="256"/>
      <c r="AJ73" s="256"/>
      <c r="AK73" s="256"/>
      <c r="AL73" s="256"/>
      <c r="AM73" s="256"/>
      <c r="AN73" s="256"/>
      <c r="AO73" s="256"/>
      <c r="AP73" s="50"/>
      <c r="AQ73" s="50"/>
      <c r="AR73" s="50"/>
      <c r="AS73" s="50"/>
      <c r="AT73" s="50"/>
      <c r="AU73" s="50"/>
      <c r="AV73" s="50"/>
      <c r="AW73" s="50"/>
      <c r="AX73" s="50"/>
      <c r="AY73" s="50"/>
      <c r="BA73" s="50"/>
      <c r="BB73" s="50"/>
      <c r="BC73" s="50"/>
      <c r="BD73" s="50"/>
      <c r="BE73" s="50"/>
      <c r="BF73" s="50"/>
      <c r="BG73" s="50"/>
      <c r="BH73" s="50"/>
      <c r="BI73" s="50"/>
      <c r="BJ73" s="50"/>
      <c r="BK73" s="50"/>
      <c r="BL73" s="50"/>
      <c r="BM73" s="50"/>
      <c r="BN73" s="50"/>
      <c r="BO73" s="50"/>
      <c r="BP73" s="50"/>
      <c r="BQ73" s="254"/>
      <c r="BR73" s="50"/>
      <c r="BS73" s="50"/>
      <c r="BT73" s="50"/>
      <c r="BU73" s="50"/>
      <c r="BV73" s="50"/>
      <c r="BW73" s="50"/>
      <c r="BX73" s="50"/>
      <c r="BY73" s="50"/>
      <c r="BZ73" s="50"/>
      <c r="CA73" s="50"/>
      <c r="CB73" s="50"/>
      <c r="CC73" s="50"/>
      <c r="CD73" s="50"/>
      <c r="CE73" s="50"/>
      <c r="CF73" s="50"/>
      <c r="CG73" s="50"/>
      <c r="CH73" s="50"/>
      <c r="CI73" s="50"/>
      <c r="CJ73" s="50"/>
      <c r="CK73" s="50"/>
      <c r="CL73" s="50"/>
      <c r="CM73" s="50"/>
      <c r="CN73" s="50"/>
      <c r="CO73" s="50"/>
      <c r="CP73" s="50"/>
      <c r="CQ73" s="50"/>
      <c r="CR73" s="50"/>
      <c r="CS73" s="50"/>
      <c r="CT73" s="50"/>
    </row>
    <row r="74" spans="2:98" s="32" customFormat="1" ht="30.75" x14ac:dyDescent="0.25">
      <c r="B74" s="240">
        <v>69</v>
      </c>
      <c r="C74" s="190">
        <v>43539</v>
      </c>
      <c r="D74" s="238" t="s">
        <v>207</v>
      </c>
      <c r="E74" s="242" t="s">
        <v>57</v>
      </c>
      <c r="F74" s="242" t="s">
        <v>297</v>
      </c>
      <c r="G74" s="243" t="s">
        <v>175</v>
      </c>
      <c r="H74" s="238" t="s">
        <v>222</v>
      </c>
      <c r="I74" s="244" t="s">
        <v>79</v>
      </c>
      <c r="J74" s="244" t="s">
        <v>354</v>
      </c>
      <c r="K74" s="336" t="s">
        <v>382</v>
      </c>
      <c r="L74" s="240">
        <v>4</v>
      </c>
      <c r="M74" s="241">
        <v>5</v>
      </c>
      <c r="N74" s="240">
        <v>4</v>
      </c>
      <c r="O74" s="247">
        <v>4</v>
      </c>
      <c r="P74" s="248">
        <v>4</v>
      </c>
      <c r="Q74" s="240">
        <v>5</v>
      </c>
      <c r="R74" s="247">
        <v>5</v>
      </c>
      <c r="S74" s="247">
        <v>5</v>
      </c>
      <c r="T74" s="247">
        <v>5</v>
      </c>
      <c r="U74" s="247">
        <v>5</v>
      </c>
      <c r="V74" s="248">
        <v>4</v>
      </c>
      <c r="W74" s="240">
        <v>5</v>
      </c>
      <c r="X74" s="248">
        <v>5</v>
      </c>
      <c r="Y74" s="249">
        <v>5</v>
      </c>
      <c r="Z74" s="248">
        <v>4</v>
      </c>
      <c r="AA74" s="250"/>
      <c r="AB74" s="255"/>
      <c r="AC74" s="253"/>
      <c r="AD74" s="253"/>
      <c r="AE74" s="256"/>
      <c r="AF74" s="256"/>
      <c r="AG74" s="256"/>
      <c r="AH74" s="256"/>
      <c r="AI74" s="256"/>
      <c r="AJ74" s="256"/>
      <c r="AK74" s="256"/>
      <c r="AL74" s="256"/>
      <c r="AM74" s="256"/>
      <c r="AN74" s="256"/>
      <c r="AO74" s="256"/>
      <c r="AP74" s="50"/>
      <c r="AQ74" s="50"/>
      <c r="AR74" s="50"/>
      <c r="AS74" s="50"/>
      <c r="AT74" s="50"/>
      <c r="AU74" s="50"/>
      <c r="AV74" s="50"/>
      <c r="AW74" s="50"/>
      <c r="AX74" s="50"/>
      <c r="AY74" s="50"/>
      <c r="BA74" s="50"/>
      <c r="BB74" s="50"/>
      <c r="BC74" s="50"/>
      <c r="BD74" s="50"/>
      <c r="BE74" s="50"/>
      <c r="BF74" s="50"/>
      <c r="BG74" s="50"/>
      <c r="BH74" s="50"/>
      <c r="BI74" s="50"/>
      <c r="BJ74" s="50"/>
      <c r="BK74" s="50"/>
      <c r="BL74" s="50"/>
      <c r="BM74" s="50"/>
      <c r="BN74" s="50"/>
      <c r="BO74" s="50"/>
      <c r="BP74" s="50"/>
      <c r="BQ74" s="254"/>
      <c r="BR74" s="50"/>
      <c r="BS74" s="50"/>
      <c r="BT74" s="50"/>
      <c r="BU74" s="50"/>
      <c r="BV74" s="50"/>
      <c r="BW74" s="50"/>
      <c r="BX74" s="50"/>
      <c r="BY74" s="50"/>
      <c r="BZ74" s="50"/>
      <c r="CA74" s="50"/>
      <c r="CB74" s="50"/>
      <c r="CC74" s="50"/>
      <c r="CD74" s="50"/>
      <c r="CE74" s="50"/>
      <c r="CF74" s="50"/>
      <c r="CG74" s="50"/>
      <c r="CH74" s="50"/>
      <c r="CI74" s="50"/>
      <c r="CJ74" s="50"/>
      <c r="CK74" s="50"/>
      <c r="CL74" s="50"/>
      <c r="CM74" s="50"/>
      <c r="CN74" s="50"/>
      <c r="CO74" s="50"/>
      <c r="CP74" s="50"/>
      <c r="CQ74" s="50"/>
      <c r="CR74" s="50"/>
      <c r="CS74" s="50"/>
      <c r="CT74" s="50"/>
    </row>
    <row r="75" spans="2:98" s="32" customFormat="1" ht="30.75" x14ac:dyDescent="0.25">
      <c r="B75" s="240">
        <v>70</v>
      </c>
      <c r="C75" s="190">
        <v>43539</v>
      </c>
      <c r="D75" s="238" t="s">
        <v>207</v>
      </c>
      <c r="E75" s="242" t="s">
        <v>56</v>
      </c>
      <c r="F75" s="242" t="s">
        <v>25</v>
      </c>
      <c r="G75" s="243" t="s">
        <v>216</v>
      </c>
      <c r="H75" s="238" t="s">
        <v>223</v>
      </c>
      <c r="I75" s="244" t="s">
        <v>63</v>
      </c>
      <c r="J75" s="244" t="s">
        <v>349</v>
      </c>
      <c r="K75" s="336" t="s">
        <v>383</v>
      </c>
      <c r="L75" s="240">
        <v>4</v>
      </c>
      <c r="M75" s="241">
        <v>5</v>
      </c>
      <c r="N75" s="240">
        <v>4</v>
      </c>
      <c r="O75" s="247">
        <v>5</v>
      </c>
      <c r="P75" s="248">
        <v>5</v>
      </c>
      <c r="Q75" s="240">
        <v>4</v>
      </c>
      <c r="R75" s="247">
        <v>5</v>
      </c>
      <c r="S75" s="247">
        <v>5</v>
      </c>
      <c r="T75" s="247">
        <v>5</v>
      </c>
      <c r="U75" s="247">
        <v>5</v>
      </c>
      <c r="V75" s="248">
        <v>5</v>
      </c>
      <c r="W75" s="240">
        <v>5</v>
      </c>
      <c r="X75" s="248">
        <v>5</v>
      </c>
      <c r="Y75" s="249">
        <v>5</v>
      </c>
      <c r="Z75" s="248">
        <v>4</v>
      </c>
      <c r="AA75" s="250"/>
      <c r="AB75" s="255"/>
      <c r="AC75" s="253"/>
      <c r="AD75" s="253"/>
      <c r="AE75" s="256"/>
      <c r="AF75" s="256"/>
      <c r="AG75" s="256"/>
      <c r="AH75" s="256"/>
      <c r="AI75" s="256"/>
      <c r="AJ75" s="256"/>
      <c r="AK75" s="256"/>
      <c r="AL75" s="256"/>
      <c r="AM75" s="256"/>
      <c r="AN75" s="256"/>
      <c r="AO75" s="256"/>
      <c r="AP75" s="50"/>
      <c r="AQ75" s="50"/>
      <c r="AR75" s="50"/>
      <c r="AS75" s="50"/>
      <c r="AT75" s="50"/>
      <c r="AU75" s="50"/>
      <c r="AV75" s="50"/>
      <c r="AW75" s="50"/>
      <c r="AX75" s="50"/>
      <c r="AY75" s="50"/>
      <c r="BA75" s="50"/>
      <c r="BB75" s="50"/>
      <c r="BC75" s="50"/>
      <c r="BD75" s="50"/>
      <c r="BE75" s="50"/>
      <c r="BF75" s="50"/>
      <c r="BG75" s="50"/>
      <c r="BH75" s="50"/>
      <c r="BI75" s="50"/>
      <c r="BJ75" s="50"/>
      <c r="BK75" s="50"/>
      <c r="BL75" s="50"/>
      <c r="BM75" s="50"/>
      <c r="BN75" s="50"/>
      <c r="BO75" s="50"/>
      <c r="BP75" s="50"/>
      <c r="BQ75" s="254"/>
      <c r="BR75" s="50"/>
      <c r="BS75" s="50"/>
      <c r="BT75" s="50"/>
      <c r="BU75" s="50"/>
      <c r="BV75" s="50"/>
      <c r="BW75" s="50"/>
      <c r="BX75" s="50"/>
      <c r="BY75" s="50"/>
      <c r="BZ75" s="50"/>
      <c r="CA75" s="50"/>
      <c r="CB75" s="50"/>
      <c r="CC75" s="50"/>
      <c r="CD75" s="50"/>
      <c r="CE75" s="50"/>
      <c r="CF75" s="50"/>
      <c r="CG75" s="50"/>
      <c r="CH75" s="50"/>
      <c r="CI75" s="50"/>
      <c r="CJ75" s="50"/>
      <c r="CK75" s="50"/>
      <c r="CL75" s="50"/>
      <c r="CM75" s="50"/>
      <c r="CN75" s="50"/>
      <c r="CO75" s="50"/>
      <c r="CP75" s="50"/>
      <c r="CQ75" s="50"/>
      <c r="CR75" s="50"/>
      <c r="CS75" s="50"/>
      <c r="CT75" s="50"/>
    </row>
    <row r="76" spans="2:98" s="32" customFormat="1" ht="30.75" x14ac:dyDescent="0.25">
      <c r="B76" s="240">
        <v>71</v>
      </c>
      <c r="C76" s="190">
        <v>43539</v>
      </c>
      <c r="D76" s="238" t="s">
        <v>207</v>
      </c>
      <c r="E76" s="242" t="s">
        <v>56</v>
      </c>
      <c r="F76" s="242" t="s">
        <v>298</v>
      </c>
      <c r="G76" s="243" t="s">
        <v>52</v>
      </c>
      <c r="H76" s="238" t="s">
        <v>223</v>
      </c>
      <c r="I76" s="244" t="s">
        <v>65</v>
      </c>
      <c r="J76" s="244" t="s">
        <v>338</v>
      </c>
      <c r="K76" s="336" t="s">
        <v>382</v>
      </c>
      <c r="L76" s="240">
        <v>3</v>
      </c>
      <c r="M76" s="241">
        <v>1</v>
      </c>
      <c r="N76" s="240">
        <v>2</v>
      </c>
      <c r="O76" s="247"/>
      <c r="P76" s="248">
        <v>3</v>
      </c>
      <c r="Q76" s="240">
        <v>3</v>
      </c>
      <c r="R76" s="247">
        <v>4</v>
      </c>
      <c r="S76" s="247">
        <v>4</v>
      </c>
      <c r="T76" s="247">
        <v>4</v>
      </c>
      <c r="U76" s="247">
        <v>3</v>
      </c>
      <c r="V76" s="248">
        <v>3</v>
      </c>
      <c r="W76" s="240">
        <v>3</v>
      </c>
      <c r="X76" s="248">
        <v>3</v>
      </c>
      <c r="Y76" s="249">
        <v>5</v>
      </c>
      <c r="Z76" s="248">
        <v>3</v>
      </c>
      <c r="AA76" s="250"/>
      <c r="AB76" s="255"/>
      <c r="AC76" s="253"/>
      <c r="AD76" s="253"/>
      <c r="AE76" s="256"/>
      <c r="AF76" s="256"/>
      <c r="AG76" s="256"/>
      <c r="AH76" s="256"/>
      <c r="AI76" s="256"/>
      <c r="AJ76" s="256"/>
      <c r="AK76" s="256"/>
      <c r="AL76" s="256"/>
      <c r="AM76" s="256"/>
      <c r="AN76" s="256"/>
      <c r="AO76" s="256"/>
      <c r="AP76" s="50"/>
      <c r="AQ76" s="50"/>
      <c r="AR76" s="50"/>
      <c r="AS76" s="50"/>
      <c r="AT76" s="50"/>
      <c r="AU76" s="50"/>
      <c r="AV76" s="50"/>
      <c r="AW76" s="50"/>
      <c r="AX76" s="50"/>
      <c r="AY76" s="50"/>
      <c r="BA76" s="50"/>
      <c r="BB76" s="50"/>
      <c r="BC76" s="50"/>
      <c r="BD76" s="50"/>
      <c r="BE76" s="50"/>
      <c r="BF76" s="50"/>
      <c r="BG76" s="50"/>
      <c r="BH76" s="50"/>
      <c r="BI76" s="50"/>
      <c r="BJ76" s="50"/>
      <c r="BK76" s="50"/>
      <c r="BL76" s="50"/>
      <c r="BM76" s="50"/>
      <c r="BN76" s="50"/>
      <c r="BO76" s="50"/>
      <c r="BP76" s="50"/>
      <c r="BQ76" s="254"/>
      <c r="BR76" s="50"/>
      <c r="BS76" s="50"/>
      <c r="BT76" s="50"/>
      <c r="BU76" s="50"/>
      <c r="BV76" s="50"/>
      <c r="BW76" s="50"/>
      <c r="BX76" s="50"/>
      <c r="BY76" s="50"/>
      <c r="BZ76" s="50"/>
      <c r="CA76" s="50"/>
      <c r="CB76" s="50"/>
      <c r="CC76" s="50"/>
      <c r="CD76" s="50"/>
      <c r="CE76" s="50"/>
      <c r="CF76" s="50"/>
      <c r="CG76" s="50"/>
      <c r="CH76" s="50"/>
      <c r="CI76" s="50"/>
      <c r="CJ76" s="50"/>
      <c r="CK76" s="50"/>
      <c r="CL76" s="50"/>
      <c r="CM76" s="50"/>
      <c r="CN76" s="50"/>
      <c r="CO76" s="50"/>
      <c r="CP76" s="50"/>
      <c r="CQ76" s="50"/>
      <c r="CR76" s="50"/>
      <c r="CS76" s="50"/>
      <c r="CT76" s="50"/>
    </row>
    <row r="77" spans="2:98" s="32" customFormat="1" ht="30.75" x14ac:dyDescent="0.25">
      <c r="B77" s="240">
        <v>72</v>
      </c>
      <c r="C77" s="190">
        <v>43539</v>
      </c>
      <c r="D77" s="238" t="s">
        <v>207</v>
      </c>
      <c r="E77" s="242" t="s">
        <v>57</v>
      </c>
      <c r="F77" s="242" t="s">
        <v>317</v>
      </c>
      <c r="G77" s="243" t="s">
        <v>52</v>
      </c>
      <c r="H77" s="238" t="s">
        <v>222</v>
      </c>
      <c r="I77" s="244" t="s">
        <v>67</v>
      </c>
      <c r="J77" s="244" t="s">
        <v>96</v>
      </c>
      <c r="K77" s="336" t="s">
        <v>383</v>
      </c>
      <c r="L77" s="240">
        <v>2</v>
      </c>
      <c r="M77" s="241"/>
      <c r="N77" s="240">
        <v>3</v>
      </c>
      <c r="O77" s="247">
        <v>1</v>
      </c>
      <c r="P77" s="248">
        <v>3</v>
      </c>
      <c r="Q77" s="240">
        <v>3</v>
      </c>
      <c r="R77" s="247">
        <v>5</v>
      </c>
      <c r="S77" s="247">
        <v>5</v>
      </c>
      <c r="T77" s="247">
        <v>5</v>
      </c>
      <c r="U77" s="247">
        <v>5</v>
      </c>
      <c r="V77" s="248"/>
      <c r="W77" s="240">
        <v>3</v>
      </c>
      <c r="X77" s="248">
        <v>5</v>
      </c>
      <c r="Y77" s="249">
        <v>5</v>
      </c>
      <c r="Z77" s="248">
        <v>4</v>
      </c>
      <c r="AA77" s="250"/>
      <c r="AB77" s="255"/>
      <c r="AC77" s="253"/>
      <c r="AD77" s="253"/>
      <c r="AE77" s="256"/>
      <c r="AF77" s="256"/>
      <c r="AG77" s="256"/>
      <c r="AH77" s="256"/>
      <c r="AI77" s="256"/>
      <c r="AJ77" s="256"/>
      <c r="AK77" s="256"/>
      <c r="AL77" s="256"/>
      <c r="AM77" s="256"/>
      <c r="AN77" s="256"/>
      <c r="AO77" s="256"/>
      <c r="AP77" s="50"/>
      <c r="AQ77" s="50"/>
      <c r="AR77" s="50"/>
      <c r="AS77" s="50"/>
      <c r="AT77" s="50"/>
      <c r="AU77" s="50"/>
      <c r="AV77" s="50"/>
      <c r="AW77" s="50"/>
      <c r="AX77" s="50"/>
      <c r="AY77" s="50"/>
      <c r="BA77" s="50"/>
      <c r="BB77" s="50"/>
      <c r="BC77" s="50"/>
      <c r="BD77" s="50"/>
      <c r="BE77" s="50"/>
      <c r="BF77" s="50"/>
      <c r="BG77" s="50"/>
      <c r="BH77" s="50"/>
      <c r="BI77" s="50"/>
      <c r="BJ77" s="50"/>
      <c r="BK77" s="50"/>
      <c r="BL77" s="50"/>
      <c r="BM77" s="50"/>
      <c r="BN77" s="50"/>
      <c r="BO77" s="50"/>
      <c r="BP77" s="50"/>
      <c r="BQ77" s="254"/>
      <c r="BR77" s="50"/>
      <c r="BS77" s="50"/>
      <c r="BT77" s="50"/>
      <c r="BU77" s="50"/>
      <c r="BV77" s="50"/>
      <c r="BW77" s="50"/>
      <c r="BX77" s="50"/>
      <c r="BY77" s="50"/>
      <c r="BZ77" s="50"/>
      <c r="CA77" s="50"/>
      <c r="CB77" s="50"/>
      <c r="CC77" s="50"/>
      <c r="CD77" s="50"/>
      <c r="CE77" s="50"/>
      <c r="CF77" s="50"/>
      <c r="CG77" s="50"/>
      <c r="CH77" s="50"/>
      <c r="CI77" s="50"/>
      <c r="CJ77" s="50"/>
      <c r="CK77" s="50"/>
      <c r="CL77" s="50"/>
      <c r="CM77" s="50"/>
      <c r="CN77" s="50"/>
      <c r="CO77" s="50"/>
      <c r="CP77" s="50"/>
      <c r="CQ77" s="50"/>
      <c r="CR77" s="50"/>
      <c r="CS77" s="50"/>
      <c r="CT77" s="50"/>
    </row>
    <row r="78" spans="2:98" s="32" customFormat="1" ht="15.75" x14ac:dyDescent="0.25">
      <c r="B78" s="240">
        <v>73</v>
      </c>
      <c r="C78" s="190">
        <v>43539</v>
      </c>
      <c r="D78" s="238" t="s">
        <v>207</v>
      </c>
      <c r="E78" s="242" t="s">
        <v>57</v>
      </c>
      <c r="F78" s="242" t="s">
        <v>299</v>
      </c>
      <c r="G78" s="243" t="s">
        <v>175</v>
      </c>
      <c r="H78" s="238" t="s">
        <v>222</v>
      </c>
      <c r="I78" s="244" t="s">
        <v>68</v>
      </c>
      <c r="J78" s="244" t="s">
        <v>359</v>
      </c>
      <c r="K78" s="336" t="s">
        <v>383</v>
      </c>
      <c r="L78" s="240">
        <v>3</v>
      </c>
      <c r="M78" s="241">
        <v>5</v>
      </c>
      <c r="N78" s="240">
        <v>2</v>
      </c>
      <c r="O78" s="247">
        <v>2</v>
      </c>
      <c r="P78" s="248">
        <v>2</v>
      </c>
      <c r="Q78" s="240">
        <v>4</v>
      </c>
      <c r="R78" s="247">
        <v>3</v>
      </c>
      <c r="S78" s="247">
        <v>4</v>
      </c>
      <c r="T78" s="247">
        <v>4</v>
      </c>
      <c r="U78" s="247">
        <v>4</v>
      </c>
      <c r="V78" s="248">
        <v>3</v>
      </c>
      <c r="W78" s="240">
        <v>3</v>
      </c>
      <c r="X78" s="248">
        <v>5</v>
      </c>
      <c r="Y78" s="249">
        <v>5</v>
      </c>
      <c r="Z78" s="248">
        <v>3</v>
      </c>
      <c r="AA78" s="250"/>
      <c r="AB78" s="255"/>
      <c r="AC78" s="253"/>
      <c r="AD78" s="253"/>
      <c r="AE78" s="256"/>
      <c r="AF78" s="256"/>
      <c r="AG78" s="256"/>
      <c r="AH78" s="256"/>
      <c r="AI78" s="256"/>
      <c r="AJ78" s="256"/>
      <c r="AK78" s="256"/>
      <c r="AL78" s="256"/>
      <c r="AM78" s="256"/>
      <c r="AN78" s="256"/>
      <c r="AO78" s="256"/>
      <c r="AP78" s="50"/>
      <c r="AQ78" s="50"/>
      <c r="AR78" s="50"/>
      <c r="AS78" s="50"/>
      <c r="AT78" s="50"/>
      <c r="AU78" s="50"/>
      <c r="AV78" s="50"/>
      <c r="AW78" s="50"/>
      <c r="AX78" s="50"/>
      <c r="AY78" s="50"/>
      <c r="BA78" s="50"/>
      <c r="BB78" s="50"/>
      <c r="BC78" s="50"/>
      <c r="BD78" s="50"/>
      <c r="BE78" s="50"/>
      <c r="BF78" s="50"/>
      <c r="BG78" s="50"/>
      <c r="BH78" s="50"/>
      <c r="BI78" s="50"/>
      <c r="BJ78" s="50"/>
      <c r="BK78" s="50"/>
      <c r="BL78" s="50"/>
      <c r="BM78" s="50"/>
      <c r="BN78" s="50"/>
      <c r="BO78" s="50"/>
      <c r="BP78" s="50"/>
      <c r="BQ78" s="254"/>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row>
    <row r="79" spans="2:98" s="32" customFormat="1" ht="15.75" x14ac:dyDescent="0.25">
      <c r="B79" s="240">
        <v>74</v>
      </c>
      <c r="C79" s="190"/>
      <c r="D79" s="238" t="s">
        <v>207</v>
      </c>
      <c r="E79" s="242" t="s">
        <v>56</v>
      </c>
      <c r="F79" s="242" t="s">
        <v>25</v>
      </c>
      <c r="G79" s="243" t="s">
        <v>216</v>
      </c>
      <c r="H79" s="238" t="s">
        <v>223</v>
      </c>
      <c r="I79" s="244" t="s">
        <v>68</v>
      </c>
      <c r="J79" s="244" t="s">
        <v>359</v>
      </c>
      <c r="K79" s="336" t="s">
        <v>383</v>
      </c>
      <c r="L79" s="240">
        <v>4</v>
      </c>
      <c r="M79" s="241">
        <v>1</v>
      </c>
      <c r="N79" s="240">
        <v>2</v>
      </c>
      <c r="O79" s="247">
        <v>1</v>
      </c>
      <c r="P79" s="248">
        <v>2</v>
      </c>
      <c r="Q79" s="240"/>
      <c r="R79" s="247"/>
      <c r="S79" s="247"/>
      <c r="T79" s="247"/>
      <c r="U79" s="247"/>
      <c r="V79" s="248"/>
      <c r="W79" s="240"/>
      <c r="X79" s="248"/>
      <c r="Y79" s="249"/>
      <c r="Z79" s="248"/>
      <c r="AA79" s="250"/>
      <c r="AB79" s="255"/>
      <c r="AC79" s="253"/>
      <c r="AD79" s="253"/>
      <c r="AE79" s="256"/>
      <c r="AF79" s="256"/>
      <c r="AG79" s="256"/>
      <c r="AH79" s="256"/>
      <c r="AI79" s="256"/>
      <c r="AJ79" s="256"/>
      <c r="AK79" s="256"/>
      <c r="AL79" s="256"/>
      <c r="AM79" s="256"/>
      <c r="AN79" s="256"/>
      <c r="AO79" s="256"/>
      <c r="AP79" s="50"/>
      <c r="AQ79" s="50"/>
      <c r="AR79" s="50"/>
      <c r="AS79" s="50"/>
      <c r="AT79" s="50"/>
      <c r="AU79" s="50"/>
      <c r="AV79" s="50"/>
      <c r="AW79" s="50"/>
      <c r="AX79" s="50"/>
      <c r="AY79" s="50"/>
      <c r="BA79" s="50"/>
      <c r="BB79" s="50"/>
      <c r="BC79" s="50"/>
      <c r="BD79" s="50"/>
      <c r="BE79" s="50"/>
      <c r="BF79" s="50"/>
      <c r="BG79" s="50"/>
      <c r="BH79" s="50"/>
      <c r="BI79" s="50"/>
      <c r="BJ79" s="50"/>
      <c r="BK79" s="50"/>
      <c r="BL79" s="50"/>
      <c r="BM79" s="50"/>
      <c r="BN79" s="50"/>
      <c r="BO79" s="50"/>
      <c r="BP79" s="50"/>
      <c r="BQ79" s="254"/>
      <c r="BR79" s="50"/>
      <c r="BS79" s="50"/>
      <c r="BT79" s="50"/>
      <c r="BU79" s="50"/>
      <c r="BV79" s="50"/>
      <c r="BW79" s="50"/>
      <c r="BX79" s="50"/>
      <c r="BY79" s="50"/>
      <c r="BZ79" s="50"/>
      <c r="CA79" s="50"/>
      <c r="CB79" s="50"/>
      <c r="CC79" s="50"/>
      <c r="CD79" s="50"/>
      <c r="CE79" s="50"/>
      <c r="CF79" s="50"/>
      <c r="CG79" s="50"/>
      <c r="CH79" s="50"/>
      <c r="CI79" s="50"/>
      <c r="CJ79" s="50"/>
      <c r="CK79" s="50"/>
      <c r="CL79" s="50"/>
      <c r="CM79" s="50"/>
      <c r="CN79" s="50"/>
      <c r="CO79" s="50"/>
      <c r="CP79" s="50"/>
      <c r="CQ79" s="50"/>
      <c r="CR79" s="50"/>
      <c r="CS79" s="50"/>
      <c r="CT79" s="50"/>
    </row>
    <row r="80" spans="2:98" s="32" customFormat="1" ht="30.75" x14ac:dyDescent="0.25">
      <c r="B80" s="240">
        <v>75</v>
      </c>
      <c r="C80" s="190">
        <v>43539</v>
      </c>
      <c r="D80" s="238" t="s">
        <v>209</v>
      </c>
      <c r="E80" s="242" t="s">
        <v>56</v>
      </c>
      <c r="F80" s="242" t="s">
        <v>60</v>
      </c>
      <c r="G80" s="243" t="s">
        <v>53</v>
      </c>
      <c r="H80" s="238" t="s">
        <v>223</v>
      </c>
      <c r="I80" s="244" t="s">
        <v>80</v>
      </c>
      <c r="J80" s="244" t="s">
        <v>99</v>
      </c>
      <c r="K80" s="336" t="s">
        <v>382</v>
      </c>
      <c r="L80" s="240">
        <v>4</v>
      </c>
      <c r="M80" s="241">
        <v>1</v>
      </c>
      <c r="N80" s="240">
        <v>5</v>
      </c>
      <c r="O80" s="247">
        <v>4</v>
      </c>
      <c r="P80" s="248">
        <v>5</v>
      </c>
      <c r="Q80" s="240">
        <v>5</v>
      </c>
      <c r="R80" s="247">
        <v>4</v>
      </c>
      <c r="S80" s="247">
        <v>5</v>
      </c>
      <c r="T80" s="247"/>
      <c r="U80" s="247"/>
      <c r="V80" s="248">
        <v>5</v>
      </c>
      <c r="W80" s="240"/>
      <c r="X80" s="248"/>
      <c r="Y80" s="249">
        <v>5</v>
      </c>
      <c r="Z80" s="248">
        <v>4</v>
      </c>
      <c r="AA80" s="250"/>
      <c r="AB80" s="255"/>
      <c r="AC80" s="253"/>
      <c r="AD80" s="253"/>
      <c r="AE80" s="256"/>
      <c r="AF80" s="256"/>
      <c r="AG80" s="256"/>
      <c r="AH80" s="256"/>
      <c r="AI80" s="256"/>
      <c r="AJ80" s="256"/>
      <c r="AK80" s="256"/>
      <c r="AL80" s="256"/>
      <c r="AM80" s="256"/>
      <c r="AN80" s="256"/>
      <c r="AO80" s="256"/>
      <c r="AP80" s="50"/>
      <c r="AQ80" s="50"/>
      <c r="AR80" s="50"/>
      <c r="AS80" s="50"/>
      <c r="AT80" s="50"/>
      <c r="AU80" s="50"/>
      <c r="AV80" s="50"/>
      <c r="AW80" s="50"/>
      <c r="AX80" s="50"/>
      <c r="AY80" s="50"/>
      <c r="BA80" s="50"/>
      <c r="BB80" s="50"/>
      <c r="BC80" s="50"/>
      <c r="BD80" s="50"/>
      <c r="BE80" s="50"/>
      <c r="BF80" s="50"/>
      <c r="BG80" s="50"/>
      <c r="BH80" s="50"/>
      <c r="BI80" s="50"/>
      <c r="BJ80" s="50"/>
      <c r="BK80" s="50"/>
      <c r="BL80" s="50"/>
      <c r="BM80" s="50"/>
      <c r="BN80" s="50"/>
      <c r="BO80" s="50"/>
      <c r="BP80" s="50"/>
      <c r="BQ80" s="254"/>
      <c r="BR80" s="50"/>
      <c r="BS80" s="50"/>
      <c r="BT80" s="50"/>
      <c r="BU80" s="50"/>
      <c r="BV80" s="50"/>
      <c r="BW80" s="50"/>
      <c r="BX80" s="50"/>
      <c r="BY80" s="50"/>
      <c r="BZ80" s="50"/>
      <c r="CA80" s="50"/>
      <c r="CB80" s="50"/>
      <c r="CC80" s="50"/>
      <c r="CD80" s="50"/>
      <c r="CE80" s="50"/>
      <c r="CF80" s="50"/>
      <c r="CG80" s="50"/>
      <c r="CH80" s="50"/>
      <c r="CI80" s="50"/>
      <c r="CJ80" s="50"/>
      <c r="CK80" s="50"/>
      <c r="CL80" s="50"/>
      <c r="CM80" s="50"/>
      <c r="CN80" s="50"/>
      <c r="CO80" s="50"/>
      <c r="CP80" s="50"/>
      <c r="CQ80" s="50"/>
      <c r="CR80" s="50"/>
      <c r="CS80" s="50"/>
      <c r="CT80" s="50"/>
    </row>
    <row r="81" spans="2:98" s="32" customFormat="1" ht="30.75" x14ac:dyDescent="0.25">
      <c r="B81" s="240">
        <v>76</v>
      </c>
      <c r="C81" s="190">
        <v>43539</v>
      </c>
      <c r="D81" s="238" t="s">
        <v>207</v>
      </c>
      <c r="E81" s="242" t="s">
        <v>56</v>
      </c>
      <c r="F81" s="242" t="s">
        <v>305</v>
      </c>
      <c r="G81" s="243" t="s">
        <v>217</v>
      </c>
      <c r="H81" s="238" t="s">
        <v>222</v>
      </c>
      <c r="I81" s="244" t="s">
        <v>74</v>
      </c>
      <c r="J81" s="244" t="s">
        <v>353</v>
      </c>
      <c r="K81" s="336" t="s">
        <v>383</v>
      </c>
      <c r="L81" s="240">
        <v>5</v>
      </c>
      <c r="M81" s="241">
        <v>1</v>
      </c>
      <c r="N81" s="240">
        <v>4</v>
      </c>
      <c r="O81" s="247">
        <v>4</v>
      </c>
      <c r="P81" s="248">
        <v>4</v>
      </c>
      <c r="Q81" s="240">
        <v>4</v>
      </c>
      <c r="R81" s="247">
        <v>3</v>
      </c>
      <c r="S81" s="247">
        <v>4</v>
      </c>
      <c r="T81" s="247">
        <v>4</v>
      </c>
      <c r="U81" s="247">
        <v>3</v>
      </c>
      <c r="V81" s="248">
        <v>4</v>
      </c>
      <c r="W81" s="240">
        <v>4</v>
      </c>
      <c r="X81" s="248">
        <v>4</v>
      </c>
      <c r="Y81" s="249">
        <v>1</v>
      </c>
      <c r="Z81" s="248">
        <v>4</v>
      </c>
      <c r="AA81" s="250"/>
      <c r="AB81" s="255"/>
      <c r="AC81" s="253"/>
      <c r="AD81" s="253"/>
      <c r="AE81" s="256"/>
      <c r="AF81" s="256"/>
      <c r="AG81" s="256"/>
      <c r="AH81" s="256"/>
      <c r="AI81" s="256"/>
      <c r="AJ81" s="256"/>
      <c r="AK81" s="256"/>
      <c r="AL81" s="256"/>
      <c r="AM81" s="256"/>
      <c r="AN81" s="256"/>
      <c r="AO81" s="256"/>
      <c r="AP81" s="50"/>
      <c r="AQ81" s="50"/>
      <c r="AR81" s="50"/>
      <c r="AS81" s="50"/>
      <c r="AT81" s="50"/>
      <c r="AU81" s="50"/>
      <c r="AV81" s="50"/>
      <c r="AW81" s="50"/>
      <c r="AX81" s="50"/>
      <c r="AY81" s="50"/>
      <c r="BA81" s="50"/>
      <c r="BB81" s="50"/>
      <c r="BC81" s="50"/>
      <c r="BD81" s="50"/>
      <c r="BE81" s="50"/>
      <c r="BF81" s="50"/>
      <c r="BG81" s="50"/>
      <c r="BH81" s="50"/>
      <c r="BI81" s="50"/>
      <c r="BJ81" s="50"/>
      <c r="BK81" s="50"/>
      <c r="BL81" s="50"/>
      <c r="BM81" s="50"/>
      <c r="BN81" s="50"/>
      <c r="BO81" s="50"/>
      <c r="BP81" s="50"/>
      <c r="BQ81" s="254"/>
      <c r="BR81" s="50"/>
      <c r="BS81" s="50"/>
      <c r="BT81" s="50"/>
      <c r="BU81" s="50"/>
      <c r="BV81" s="50"/>
      <c r="BW81" s="50"/>
      <c r="BX81" s="50"/>
      <c r="BY81" s="50"/>
      <c r="BZ81" s="50"/>
      <c r="CA81" s="50"/>
      <c r="CB81" s="50"/>
      <c r="CC81" s="50"/>
      <c r="CD81" s="50"/>
      <c r="CE81" s="50"/>
      <c r="CF81" s="50"/>
      <c r="CG81" s="50"/>
      <c r="CH81" s="50"/>
      <c r="CI81" s="50"/>
      <c r="CJ81" s="50"/>
      <c r="CK81" s="50"/>
      <c r="CL81" s="50"/>
      <c r="CM81" s="50"/>
      <c r="CN81" s="50"/>
      <c r="CO81" s="50"/>
      <c r="CP81" s="50"/>
      <c r="CQ81" s="50"/>
      <c r="CR81" s="50"/>
      <c r="CS81" s="50"/>
      <c r="CT81" s="50"/>
    </row>
    <row r="82" spans="2:98" s="32" customFormat="1" ht="30.75" x14ac:dyDescent="0.25">
      <c r="B82" s="240">
        <v>77</v>
      </c>
      <c r="C82" s="190">
        <v>43540</v>
      </c>
      <c r="D82" s="238" t="s">
        <v>209</v>
      </c>
      <c r="E82" s="242" t="s">
        <v>56</v>
      </c>
      <c r="F82" s="242" t="s">
        <v>60</v>
      </c>
      <c r="G82" s="243" t="s">
        <v>53</v>
      </c>
      <c r="H82" s="238" t="s">
        <v>222</v>
      </c>
      <c r="I82" s="244" t="s">
        <v>90</v>
      </c>
      <c r="J82" s="244" t="s">
        <v>345</v>
      </c>
      <c r="K82" s="336" t="s">
        <v>382</v>
      </c>
      <c r="L82" s="240">
        <v>4</v>
      </c>
      <c r="M82" s="241">
        <v>1</v>
      </c>
      <c r="N82" s="240">
        <v>4</v>
      </c>
      <c r="O82" s="247">
        <v>3</v>
      </c>
      <c r="P82" s="248">
        <v>3</v>
      </c>
      <c r="Q82" s="240">
        <v>5</v>
      </c>
      <c r="R82" s="247">
        <v>5</v>
      </c>
      <c r="S82" s="247">
        <v>5</v>
      </c>
      <c r="T82" s="247">
        <v>5</v>
      </c>
      <c r="U82" s="247">
        <v>5</v>
      </c>
      <c r="V82" s="248">
        <v>5</v>
      </c>
      <c r="W82" s="240">
        <v>5</v>
      </c>
      <c r="X82" s="248">
        <v>5</v>
      </c>
      <c r="Y82" s="249">
        <v>5</v>
      </c>
      <c r="Z82" s="248">
        <v>5</v>
      </c>
      <c r="AA82" s="250"/>
      <c r="AB82" s="255"/>
      <c r="AC82" s="253"/>
      <c r="AD82" s="253"/>
      <c r="AE82" s="256"/>
      <c r="AF82" s="256"/>
      <c r="AG82" s="256"/>
      <c r="AH82" s="256"/>
      <c r="AI82" s="256"/>
      <c r="AJ82" s="256"/>
      <c r="AK82" s="256"/>
      <c r="AL82" s="256"/>
      <c r="AM82" s="256"/>
      <c r="AN82" s="256"/>
      <c r="AO82" s="256"/>
      <c r="AP82" s="50"/>
      <c r="AQ82" s="50"/>
      <c r="AR82" s="50"/>
      <c r="AS82" s="50"/>
      <c r="AT82" s="50"/>
      <c r="AU82" s="50"/>
      <c r="AV82" s="50"/>
      <c r="AW82" s="50"/>
      <c r="AX82" s="50"/>
      <c r="AY82" s="50"/>
      <c r="BA82" s="50"/>
      <c r="BB82" s="50"/>
      <c r="BC82" s="50"/>
      <c r="BD82" s="50"/>
      <c r="BE82" s="50"/>
      <c r="BF82" s="50"/>
      <c r="BG82" s="50"/>
      <c r="BH82" s="50"/>
      <c r="BI82" s="50"/>
      <c r="BJ82" s="50"/>
      <c r="BK82" s="50"/>
      <c r="BL82" s="50"/>
      <c r="BM82" s="50"/>
      <c r="BN82" s="50"/>
      <c r="BO82" s="50"/>
      <c r="BP82" s="50"/>
      <c r="BQ82" s="254"/>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row>
    <row r="83" spans="2:98" s="32" customFormat="1" ht="30.75" x14ac:dyDescent="0.25">
      <c r="B83" s="240">
        <v>78</v>
      </c>
      <c r="C83" s="190">
        <v>43540</v>
      </c>
      <c r="D83" s="238" t="s">
        <v>207</v>
      </c>
      <c r="E83" s="242" t="s">
        <v>56</v>
      </c>
      <c r="F83" s="242" t="s">
        <v>300</v>
      </c>
      <c r="G83" s="243" t="s">
        <v>52</v>
      </c>
      <c r="H83" s="238" t="s">
        <v>223</v>
      </c>
      <c r="I83" s="244" t="s">
        <v>70</v>
      </c>
      <c r="J83" s="244" t="s">
        <v>352</v>
      </c>
      <c r="K83" s="336" t="s">
        <v>383</v>
      </c>
      <c r="L83" s="240">
        <v>4</v>
      </c>
      <c r="M83" s="241">
        <v>1</v>
      </c>
      <c r="N83" s="240">
        <v>3</v>
      </c>
      <c r="O83" s="247">
        <v>2</v>
      </c>
      <c r="P83" s="248">
        <v>2</v>
      </c>
      <c r="Q83" s="240">
        <v>5</v>
      </c>
      <c r="R83" s="247">
        <v>5</v>
      </c>
      <c r="S83" s="247">
        <v>5</v>
      </c>
      <c r="T83" s="247">
        <v>5</v>
      </c>
      <c r="U83" s="247">
        <v>3</v>
      </c>
      <c r="V83" s="248">
        <v>3</v>
      </c>
      <c r="W83" s="240">
        <v>4</v>
      </c>
      <c r="X83" s="248">
        <v>4</v>
      </c>
      <c r="Y83" s="249"/>
      <c r="Z83" s="248"/>
      <c r="AA83" s="250"/>
      <c r="AB83" s="255"/>
      <c r="AC83" s="253"/>
      <c r="AD83" s="253"/>
      <c r="AE83" s="256"/>
      <c r="AF83" s="256"/>
      <c r="AG83" s="256"/>
      <c r="AH83" s="256"/>
      <c r="AI83" s="256"/>
      <c r="AJ83" s="256"/>
      <c r="AK83" s="256"/>
      <c r="AL83" s="256"/>
      <c r="AM83" s="256"/>
      <c r="AN83" s="256"/>
      <c r="AO83" s="256"/>
      <c r="AP83" s="50"/>
      <c r="AQ83" s="50"/>
      <c r="AR83" s="50"/>
      <c r="AS83" s="50"/>
      <c r="AT83" s="50"/>
      <c r="AU83" s="50"/>
      <c r="AV83" s="50"/>
      <c r="AW83" s="50"/>
      <c r="AX83" s="50"/>
      <c r="AY83" s="50"/>
      <c r="BA83" s="50"/>
      <c r="BB83" s="50"/>
      <c r="BC83" s="50"/>
      <c r="BD83" s="50"/>
      <c r="BE83" s="50"/>
      <c r="BF83" s="50"/>
      <c r="BG83" s="50"/>
      <c r="BH83" s="50"/>
      <c r="BI83" s="50"/>
      <c r="BJ83" s="50"/>
      <c r="BK83" s="50"/>
      <c r="BL83" s="50"/>
      <c r="BM83" s="50"/>
      <c r="BN83" s="50"/>
      <c r="BO83" s="50"/>
      <c r="BP83" s="50"/>
      <c r="BQ83" s="254"/>
      <c r="BR83" s="50"/>
      <c r="BS83" s="50"/>
      <c r="BT83" s="50"/>
      <c r="BU83" s="50"/>
      <c r="BV83" s="50"/>
      <c r="BW83" s="50"/>
      <c r="BX83" s="50"/>
      <c r="BY83" s="50"/>
      <c r="BZ83" s="50"/>
      <c r="CA83" s="50"/>
      <c r="CB83" s="50"/>
      <c r="CC83" s="50"/>
      <c r="CD83" s="50"/>
      <c r="CE83" s="50"/>
      <c r="CF83" s="50"/>
      <c r="CG83" s="50"/>
      <c r="CH83" s="50"/>
      <c r="CI83" s="50"/>
      <c r="CJ83" s="50"/>
      <c r="CK83" s="50"/>
      <c r="CL83" s="50"/>
      <c r="CM83" s="50"/>
      <c r="CN83" s="50"/>
      <c r="CO83" s="50"/>
      <c r="CP83" s="50"/>
      <c r="CQ83" s="50"/>
      <c r="CR83" s="50"/>
      <c r="CS83" s="50"/>
      <c r="CT83" s="50"/>
    </row>
    <row r="84" spans="2:98" s="32" customFormat="1" ht="30.75" x14ac:dyDescent="0.25">
      <c r="B84" s="240">
        <v>79</v>
      </c>
      <c r="C84" s="190">
        <v>43540</v>
      </c>
      <c r="D84" s="238"/>
      <c r="E84" s="242" t="s">
        <v>56</v>
      </c>
      <c r="F84" s="242"/>
      <c r="G84" s="243"/>
      <c r="H84" s="238" t="s">
        <v>223</v>
      </c>
      <c r="I84" s="244" t="s">
        <v>225</v>
      </c>
      <c r="J84" s="244" t="s">
        <v>100</v>
      </c>
      <c r="K84" s="336" t="s">
        <v>382</v>
      </c>
      <c r="L84" s="240"/>
      <c r="M84" s="241">
        <v>5</v>
      </c>
      <c r="N84" s="240">
        <v>4</v>
      </c>
      <c r="O84" s="247">
        <v>4</v>
      </c>
      <c r="P84" s="248">
        <v>4</v>
      </c>
      <c r="Q84" s="240">
        <v>5</v>
      </c>
      <c r="R84" s="247">
        <v>5</v>
      </c>
      <c r="S84" s="247">
        <v>5</v>
      </c>
      <c r="T84" s="247">
        <v>5</v>
      </c>
      <c r="U84" s="247">
        <v>5</v>
      </c>
      <c r="V84" s="248">
        <v>5</v>
      </c>
      <c r="W84" s="240">
        <v>4</v>
      </c>
      <c r="X84" s="248">
        <v>4</v>
      </c>
      <c r="Y84" s="249"/>
      <c r="Z84" s="248">
        <v>4</v>
      </c>
      <c r="AA84" s="250"/>
      <c r="AB84" s="255"/>
      <c r="AC84" s="253"/>
      <c r="AD84" s="253"/>
      <c r="AE84" s="256"/>
      <c r="AF84" s="256"/>
      <c r="AG84" s="256"/>
      <c r="AH84" s="256"/>
      <c r="AI84" s="256"/>
      <c r="AJ84" s="256"/>
      <c r="AK84" s="256"/>
      <c r="AL84" s="256"/>
      <c r="AM84" s="256"/>
      <c r="AN84" s="256"/>
      <c r="AO84" s="256"/>
      <c r="AP84" s="50"/>
      <c r="AQ84" s="50"/>
      <c r="AR84" s="50"/>
      <c r="AS84" s="50"/>
      <c r="AT84" s="50"/>
      <c r="AU84" s="50"/>
      <c r="AV84" s="50"/>
      <c r="AW84" s="50"/>
      <c r="AX84" s="50"/>
      <c r="AY84" s="50"/>
      <c r="BA84" s="50"/>
      <c r="BB84" s="50"/>
      <c r="BC84" s="50"/>
      <c r="BD84" s="50"/>
      <c r="BE84" s="50"/>
      <c r="BF84" s="50"/>
      <c r="BG84" s="50"/>
      <c r="BH84" s="50"/>
      <c r="BI84" s="50"/>
      <c r="BJ84" s="50"/>
      <c r="BK84" s="50"/>
      <c r="BL84" s="50"/>
      <c r="BM84" s="50"/>
      <c r="BN84" s="50"/>
      <c r="BO84" s="50"/>
      <c r="BP84" s="50"/>
      <c r="BQ84" s="254"/>
      <c r="BR84" s="50"/>
      <c r="BS84" s="50"/>
      <c r="BT84" s="50"/>
      <c r="BU84" s="50"/>
      <c r="BV84" s="50"/>
      <c r="BW84" s="50"/>
      <c r="BX84" s="50"/>
      <c r="BY84" s="50"/>
      <c r="BZ84" s="50"/>
      <c r="CA84" s="50"/>
      <c r="CB84" s="50"/>
      <c r="CC84" s="50"/>
      <c r="CD84" s="50"/>
      <c r="CE84" s="50"/>
      <c r="CF84" s="50"/>
      <c r="CG84" s="50"/>
      <c r="CH84" s="50"/>
      <c r="CI84" s="50"/>
      <c r="CJ84" s="50"/>
      <c r="CK84" s="50"/>
      <c r="CL84" s="50"/>
      <c r="CM84" s="50"/>
      <c r="CN84" s="50"/>
      <c r="CO84" s="50"/>
      <c r="CP84" s="50"/>
      <c r="CQ84" s="50"/>
      <c r="CR84" s="50"/>
      <c r="CS84" s="50"/>
      <c r="CT84" s="50"/>
    </row>
    <row r="85" spans="2:98" s="32" customFormat="1" ht="30.75" x14ac:dyDescent="0.25">
      <c r="B85" s="240">
        <v>80</v>
      </c>
      <c r="C85" s="190">
        <v>43540</v>
      </c>
      <c r="D85" s="238"/>
      <c r="E85" s="242" t="s">
        <v>56</v>
      </c>
      <c r="F85" s="242"/>
      <c r="G85" s="243"/>
      <c r="H85" s="238" t="s">
        <v>223</v>
      </c>
      <c r="I85" s="244" t="s">
        <v>72</v>
      </c>
      <c r="J85" s="244" t="s">
        <v>343</v>
      </c>
      <c r="K85" s="336" t="s">
        <v>382</v>
      </c>
      <c r="L85" s="240">
        <v>5</v>
      </c>
      <c r="M85" s="241">
        <v>5</v>
      </c>
      <c r="N85" s="240">
        <v>5</v>
      </c>
      <c r="O85" s="247">
        <v>5</v>
      </c>
      <c r="P85" s="248">
        <v>5</v>
      </c>
      <c r="Q85" s="240">
        <v>5</v>
      </c>
      <c r="R85" s="247">
        <v>5</v>
      </c>
      <c r="S85" s="247">
        <v>5</v>
      </c>
      <c r="T85" s="247">
        <v>5</v>
      </c>
      <c r="U85" s="247">
        <v>5</v>
      </c>
      <c r="V85" s="248">
        <v>5</v>
      </c>
      <c r="W85" s="240">
        <v>5</v>
      </c>
      <c r="X85" s="248">
        <v>5</v>
      </c>
      <c r="Y85" s="249">
        <v>5</v>
      </c>
      <c r="Z85" s="248">
        <v>5</v>
      </c>
      <c r="AA85" s="250"/>
      <c r="AB85" s="255"/>
      <c r="AC85" s="253"/>
      <c r="AD85" s="253"/>
      <c r="AE85" s="256"/>
      <c r="AF85" s="256"/>
      <c r="AG85" s="256"/>
      <c r="AH85" s="256"/>
      <c r="AI85" s="256"/>
      <c r="AJ85" s="256"/>
      <c r="AK85" s="256"/>
      <c r="AL85" s="256"/>
      <c r="AM85" s="256"/>
      <c r="AN85" s="256"/>
      <c r="AO85" s="256"/>
      <c r="AP85" s="50"/>
      <c r="AQ85" s="50"/>
      <c r="AR85" s="50"/>
      <c r="AS85" s="50"/>
      <c r="AT85" s="50"/>
      <c r="AU85" s="50"/>
      <c r="AV85" s="50"/>
      <c r="AW85" s="50"/>
      <c r="AX85" s="50"/>
      <c r="AY85" s="50"/>
      <c r="BA85" s="50"/>
      <c r="BB85" s="50"/>
      <c r="BC85" s="50"/>
      <c r="BD85" s="50"/>
      <c r="BE85" s="50"/>
      <c r="BF85" s="50"/>
      <c r="BG85" s="50"/>
      <c r="BH85" s="50"/>
      <c r="BI85" s="50"/>
      <c r="BJ85" s="50"/>
      <c r="BK85" s="50"/>
      <c r="BL85" s="50"/>
      <c r="BM85" s="50"/>
      <c r="BN85" s="50"/>
      <c r="BO85" s="50"/>
      <c r="BP85" s="50"/>
      <c r="BQ85" s="254"/>
      <c r="BR85" s="50"/>
      <c r="BS85" s="50"/>
      <c r="BT85" s="50"/>
      <c r="BU85" s="50"/>
      <c r="BV85" s="50"/>
      <c r="BW85" s="50"/>
      <c r="BX85" s="50"/>
      <c r="BY85" s="50"/>
      <c r="BZ85" s="50"/>
      <c r="CA85" s="50"/>
      <c r="CB85" s="50"/>
      <c r="CC85" s="50"/>
      <c r="CD85" s="50"/>
      <c r="CE85" s="50"/>
      <c r="CF85" s="50"/>
      <c r="CG85" s="50"/>
      <c r="CH85" s="50"/>
      <c r="CI85" s="50"/>
      <c r="CJ85" s="50"/>
      <c r="CK85" s="50"/>
      <c r="CL85" s="50"/>
      <c r="CM85" s="50"/>
      <c r="CN85" s="50"/>
      <c r="CO85" s="50"/>
      <c r="CP85" s="50"/>
      <c r="CQ85" s="50"/>
      <c r="CR85" s="50"/>
      <c r="CS85" s="50"/>
      <c r="CT85" s="50"/>
    </row>
    <row r="86" spans="2:98" s="32" customFormat="1" ht="30.75" x14ac:dyDescent="0.25">
      <c r="B86" s="240">
        <v>81</v>
      </c>
      <c r="C86" s="190">
        <v>43540</v>
      </c>
      <c r="D86" s="238" t="s">
        <v>366</v>
      </c>
      <c r="E86" s="242" t="s">
        <v>57</v>
      </c>
      <c r="F86" s="242" t="s">
        <v>301</v>
      </c>
      <c r="G86" s="243" t="s">
        <v>334</v>
      </c>
      <c r="H86" s="238" t="s">
        <v>223</v>
      </c>
      <c r="I86" s="244" t="s">
        <v>65</v>
      </c>
      <c r="J86" s="244" t="s">
        <v>338</v>
      </c>
      <c r="K86" s="336" t="s">
        <v>382</v>
      </c>
      <c r="L86" s="240">
        <v>4</v>
      </c>
      <c r="M86" s="241">
        <v>5</v>
      </c>
      <c r="N86" s="240">
        <v>4</v>
      </c>
      <c r="O86" s="247">
        <v>4</v>
      </c>
      <c r="P86" s="248">
        <v>4</v>
      </c>
      <c r="Q86" s="240">
        <v>5</v>
      </c>
      <c r="R86" s="247">
        <v>5</v>
      </c>
      <c r="S86" s="247">
        <v>5</v>
      </c>
      <c r="T86" s="247">
        <v>5</v>
      </c>
      <c r="U86" s="247">
        <v>4</v>
      </c>
      <c r="V86" s="248">
        <v>4</v>
      </c>
      <c r="W86" s="240">
        <v>3</v>
      </c>
      <c r="X86" s="248">
        <v>4</v>
      </c>
      <c r="Y86" s="249">
        <v>5</v>
      </c>
      <c r="Z86" s="248">
        <v>5</v>
      </c>
      <c r="AA86" s="250"/>
      <c r="AB86" s="255"/>
      <c r="AC86" s="253"/>
      <c r="AD86" s="253"/>
      <c r="AE86" s="256"/>
      <c r="AF86" s="256"/>
      <c r="AG86" s="256"/>
      <c r="AH86" s="256"/>
      <c r="AI86" s="256"/>
      <c r="AJ86" s="256"/>
      <c r="AK86" s="256"/>
      <c r="AL86" s="256"/>
      <c r="AM86" s="256"/>
      <c r="AN86" s="256"/>
      <c r="AO86" s="256"/>
      <c r="AP86" s="50"/>
      <c r="AQ86" s="50"/>
      <c r="AR86" s="50"/>
      <c r="AS86" s="50"/>
      <c r="AT86" s="50"/>
      <c r="AU86" s="50"/>
      <c r="AV86" s="50"/>
      <c r="AW86" s="50"/>
      <c r="AX86" s="50"/>
      <c r="AY86" s="50"/>
      <c r="BA86" s="50"/>
      <c r="BB86" s="50"/>
      <c r="BC86" s="50"/>
      <c r="BD86" s="50"/>
      <c r="BE86" s="50"/>
      <c r="BF86" s="50"/>
      <c r="BG86" s="50"/>
      <c r="BH86" s="50"/>
      <c r="BI86" s="50"/>
      <c r="BJ86" s="50"/>
      <c r="BK86" s="50"/>
      <c r="BL86" s="50"/>
      <c r="BM86" s="50"/>
      <c r="BN86" s="50"/>
      <c r="BO86" s="50"/>
      <c r="BP86" s="50"/>
      <c r="BQ86" s="254"/>
      <c r="BR86" s="50"/>
      <c r="BS86" s="50"/>
      <c r="BT86" s="50"/>
      <c r="BU86" s="50"/>
      <c r="BV86" s="50"/>
      <c r="BW86" s="50"/>
      <c r="BX86" s="50"/>
      <c r="BY86" s="50"/>
      <c r="BZ86" s="50"/>
      <c r="CA86" s="50"/>
      <c r="CB86" s="50"/>
      <c r="CC86" s="50"/>
      <c r="CD86" s="50"/>
      <c r="CE86" s="50"/>
      <c r="CF86" s="50"/>
      <c r="CG86" s="50"/>
      <c r="CH86" s="50"/>
      <c r="CI86" s="50"/>
      <c r="CJ86" s="50"/>
      <c r="CK86" s="50"/>
      <c r="CL86" s="50"/>
      <c r="CM86" s="50"/>
      <c r="CN86" s="50"/>
      <c r="CO86" s="50"/>
      <c r="CP86" s="50"/>
      <c r="CQ86" s="50"/>
      <c r="CR86" s="50"/>
      <c r="CS86" s="50"/>
      <c r="CT86" s="50"/>
    </row>
    <row r="87" spans="2:98" s="32" customFormat="1" ht="30.75" x14ac:dyDescent="0.25">
      <c r="B87" s="240">
        <v>82</v>
      </c>
      <c r="C87" s="190">
        <v>43540</v>
      </c>
      <c r="D87" s="238" t="s">
        <v>209</v>
      </c>
      <c r="E87" s="242" t="s">
        <v>56</v>
      </c>
      <c r="F87" s="242" t="s">
        <v>60</v>
      </c>
      <c r="G87" s="243" t="s">
        <v>53</v>
      </c>
      <c r="H87" s="238" t="s">
        <v>223</v>
      </c>
      <c r="I87" s="244" t="s">
        <v>350</v>
      </c>
      <c r="J87" s="244" t="s">
        <v>351</v>
      </c>
      <c r="K87" s="336" t="s">
        <v>383</v>
      </c>
      <c r="L87" s="240">
        <v>4</v>
      </c>
      <c r="M87" s="241">
        <v>1</v>
      </c>
      <c r="N87" s="240">
        <v>4</v>
      </c>
      <c r="O87" s="247">
        <v>4</v>
      </c>
      <c r="P87" s="248">
        <v>4</v>
      </c>
      <c r="Q87" s="240">
        <v>5</v>
      </c>
      <c r="R87" s="247">
        <v>5</v>
      </c>
      <c r="S87" s="247">
        <v>5</v>
      </c>
      <c r="T87" s="247">
        <v>4</v>
      </c>
      <c r="U87" s="247">
        <v>5</v>
      </c>
      <c r="V87" s="248"/>
      <c r="W87" s="240"/>
      <c r="X87" s="248"/>
      <c r="Y87" s="249">
        <v>5</v>
      </c>
      <c r="Z87" s="248">
        <v>4</v>
      </c>
      <c r="AA87" s="250"/>
      <c r="AB87" s="255"/>
      <c r="AC87" s="253"/>
      <c r="AD87" s="253"/>
      <c r="AE87" s="256"/>
      <c r="AF87" s="256"/>
      <c r="AG87" s="256"/>
      <c r="AH87" s="256"/>
      <c r="AI87" s="256"/>
      <c r="AJ87" s="256"/>
      <c r="AK87" s="256"/>
      <c r="AL87" s="256"/>
      <c r="AM87" s="256"/>
      <c r="AN87" s="256"/>
      <c r="AO87" s="256"/>
      <c r="AP87" s="50"/>
      <c r="AQ87" s="50"/>
      <c r="AR87" s="50"/>
      <c r="AS87" s="50"/>
      <c r="AT87" s="50"/>
      <c r="AU87" s="50"/>
      <c r="AV87" s="50"/>
      <c r="AW87" s="50"/>
      <c r="AX87" s="50"/>
      <c r="AY87" s="50"/>
      <c r="BA87" s="50"/>
      <c r="BB87" s="50"/>
      <c r="BC87" s="50"/>
      <c r="BD87" s="50"/>
      <c r="BE87" s="50"/>
      <c r="BF87" s="50"/>
      <c r="BG87" s="50"/>
      <c r="BH87" s="50"/>
      <c r="BI87" s="50"/>
      <c r="BJ87" s="50"/>
      <c r="BK87" s="50"/>
      <c r="BL87" s="50"/>
      <c r="BM87" s="50"/>
      <c r="BN87" s="50"/>
      <c r="BO87" s="50"/>
      <c r="BP87" s="50"/>
      <c r="BQ87" s="254"/>
      <c r="BR87" s="50"/>
      <c r="BS87" s="50"/>
      <c r="BT87" s="50"/>
      <c r="BU87" s="50"/>
      <c r="BV87" s="50"/>
      <c r="BW87" s="50"/>
      <c r="BX87" s="50"/>
      <c r="BY87" s="50"/>
      <c r="BZ87" s="50"/>
      <c r="CA87" s="50"/>
      <c r="CB87" s="50"/>
      <c r="CC87" s="50"/>
      <c r="CD87" s="50"/>
      <c r="CE87" s="50"/>
      <c r="CF87" s="50"/>
      <c r="CG87" s="50"/>
      <c r="CH87" s="50"/>
      <c r="CI87" s="50"/>
      <c r="CJ87" s="50"/>
      <c r="CK87" s="50"/>
      <c r="CL87" s="50"/>
      <c r="CM87" s="50"/>
      <c r="CN87" s="50"/>
      <c r="CO87" s="50"/>
      <c r="CP87" s="50"/>
      <c r="CQ87" s="50"/>
      <c r="CR87" s="50"/>
      <c r="CS87" s="50"/>
      <c r="CT87" s="50"/>
    </row>
    <row r="88" spans="2:98" s="32" customFormat="1" ht="30.75" x14ac:dyDescent="0.25">
      <c r="B88" s="240">
        <v>83</v>
      </c>
      <c r="C88" s="190">
        <v>43540</v>
      </c>
      <c r="D88" s="238" t="s">
        <v>207</v>
      </c>
      <c r="E88" s="242" t="s">
        <v>56</v>
      </c>
      <c r="F88" s="242" t="s">
        <v>305</v>
      </c>
      <c r="G88" s="243" t="s">
        <v>217</v>
      </c>
      <c r="H88" s="238" t="s">
        <v>223</v>
      </c>
      <c r="I88" s="244" t="s">
        <v>90</v>
      </c>
      <c r="J88" s="244" t="s">
        <v>345</v>
      </c>
      <c r="K88" s="336" t="s">
        <v>383</v>
      </c>
      <c r="L88" s="240"/>
      <c r="M88" s="241">
        <v>1</v>
      </c>
      <c r="N88" s="240">
        <v>3</v>
      </c>
      <c r="O88" s="247">
        <v>3</v>
      </c>
      <c r="P88" s="248">
        <v>3</v>
      </c>
      <c r="Q88" s="240">
        <v>4</v>
      </c>
      <c r="R88" s="247">
        <v>4</v>
      </c>
      <c r="S88" s="247">
        <v>5</v>
      </c>
      <c r="T88" s="247">
        <v>2</v>
      </c>
      <c r="U88" s="247">
        <v>3</v>
      </c>
      <c r="V88" s="248">
        <v>3</v>
      </c>
      <c r="W88" s="240">
        <v>3</v>
      </c>
      <c r="X88" s="248">
        <v>3</v>
      </c>
      <c r="Y88" s="249">
        <v>5</v>
      </c>
      <c r="Z88" s="248">
        <v>3</v>
      </c>
      <c r="AA88" s="250"/>
      <c r="AB88" s="255"/>
      <c r="AC88" s="253"/>
      <c r="AD88" s="253"/>
      <c r="AE88" s="256"/>
      <c r="AF88" s="256"/>
      <c r="AG88" s="256"/>
      <c r="AH88" s="256"/>
      <c r="AI88" s="256"/>
      <c r="AJ88" s="256"/>
      <c r="AK88" s="256"/>
      <c r="AL88" s="256"/>
      <c r="AM88" s="256"/>
      <c r="AN88" s="256"/>
      <c r="AO88" s="256"/>
      <c r="AP88" s="50"/>
      <c r="AQ88" s="50"/>
      <c r="AR88" s="50"/>
      <c r="AS88" s="50"/>
      <c r="AT88" s="50"/>
      <c r="AU88" s="50"/>
      <c r="AV88" s="50"/>
      <c r="AW88" s="50"/>
      <c r="AX88" s="50"/>
      <c r="AY88" s="50"/>
      <c r="BA88" s="50"/>
      <c r="BB88" s="50"/>
      <c r="BC88" s="50"/>
      <c r="BD88" s="50"/>
      <c r="BE88" s="50"/>
      <c r="BF88" s="50"/>
      <c r="BG88" s="50"/>
      <c r="BH88" s="50"/>
      <c r="BI88" s="50"/>
      <c r="BJ88" s="50"/>
      <c r="BK88" s="50"/>
      <c r="BL88" s="50"/>
      <c r="BM88" s="50"/>
      <c r="BN88" s="50"/>
      <c r="BO88" s="50"/>
      <c r="BP88" s="50"/>
      <c r="BQ88" s="254"/>
      <c r="BR88" s="50"/>
      <c r="BS88" s="50"/>
      <c r="BT88" s="50"/>
      <c r="BU88" s="50"/>
      <c r="BV88" s="50"/>
      <c r="BW88" s="50"/>
      <c r="BX88" s="50"/>
      <c r="BY88" s="50"/>
      <c r="BZ88" s="50"/>
      <c r="CA88" s="50"/>
      <c r="CB88" s="50"/>
      <c r="CC88" s="50"/>
      <c r="CD88" s="50"/>
      <c r="CE88" s="50"/>
      <c r="CF88" s="50"/>
      <c r="CG88" s="50"/>
      <c r="CH88" s="50"/>
      <c r="CI88" s="50"/>
      <c r="CJ88" s="50"/>
      <c r="CK88" s="50"/>
      <c r="CL88" s="50"/>
      <c r="CM88" s="50"/>
      <c r="CN88" s="50"/>
      <c r="CO88" s="50"/>
      <c r="CP88" s="50"/>
      <c r="CQ88" s="50"/>
      <c r="CR88" s="50"/>
      <c r="CS88" s="50"/>
      <c r="CT88" s="50"/>
    </row>
    <row r="89" spans="2:98" s="32" customFormat="1" ht="30.75" x14ac:dyDescent="0.25">
      <c r="B89" s="240">
        <v>84</v>
      </c>
      <c r="C89" s="190">
        <v>43540</v>
      </c>
      <c r="D89" s="238" t="s">
        <v>274</v>
      </c>
      <c r="E89" s="242" t="s">
        <v>56</v>
      </c>
      <c r="F89" s="242" t="s">
        <v>302</v>
      </c>
      <c r="G89" s="243" t="s">
        <v>220</v>
      </c>
      <c r="H89" s="238" t="s">
        <v>222</v>
      </c>
      <c r="I89" s="244" t="s">
        <v>72</v>
      </c>
      <c r="J89" s="244" t="s">
        <v>343</v>
      </c>
      <c r="K89" s="336" t="s">
        <v>383</v>
      </c>
      <c r="L89" s="240">
        <v>3</v>
      </c>
      <c r="M89" s="241">
        <v>5</v>
      </c>
      <c r="N89" s="240">
        <v>5</v>
      </c>
      <c r="O89" s="247">
        <v>5</v>
      </c>
      <c r="P89" s="248">
        <v>5</v>
      </c>
      <c r="Q89" s="240">
        <v>5</v>
      </c>
      <c r="R89" s="247">
        <v>5</v>
      </c>
      <c r="S89" s="247">
        <v>5</v>
      </c>
      <c r="T89" s="247">
        <v>5</v>
      </c>
      <c r="U89" s="247">
        <v>5</v>
      </c>
      <c r="V89" s="248">
        <v>5</v>
      </c>
      <c r="W89" s="240">
        <v>5</v>
      </c>
      <c r="X89" s="248"/>
      <c r="Y89" s="249">
        <v>5</v>
      </c>
      <c r="Z89" s="248">
        <v>5</v>
      </c>
      <c r="AA89" s="250"/>
      <c r="AB89" s="255"/>
      <c r="AC89" s="253"/>
      <c r="AD89" s="253"/>
      <c r="AE89" s="256"/>
      <c r="AF89" s="256"/>
      <c r="AG89" s="256"/>
      <c r="AH89" s="256"/>
      <c r="AI89" s="256"/>
      <c r="AJ89" s="256"/>
      <c r="AK89" s="256"/>
      <c r="AL89" s="256"/>
      <c r="AM89" s="256"/>
      <c r="AN89" s="256"/>
      <c r="AO89" s="256"/>
      <c r="AP89" s="50"/>
      <c r="AQ89" s="50"/>
      <c r="AR89" s="50"/>
      <c r="AS89" s="50"/>
      <c r="AT89" s="50"/>
      <c r="AU89" s="50"/>
      <c r="AV89" s="50"/>
      <c r="AW89" s="50"/>
      <c r="AX89" s="50"/>
      <c r="AY89" s="50"/>
      <c r="BA89" s="50"/>
      <c r="BB89" s="50"/>
      <c r="BC89" s="50"/>
      <c r="BD89" s="50"/>
      <c r="BE89" s="50"/>
      <c r="BF89" s="50"/>
      <c r="BG89" s="50"/>
      <c r="BH89" s="50"/>
      <c r="BI89" s="50"/>
      <c r="BJ89" s="50"/>
      <c r="BK89" s="50"/>
      <c r="BL89" s="50"/>
      <c r="BM89" s="50"/>
      <c r="BN89" s="50"/>
      <c r="BO89" s="50"/>
      <c r="BP89" s="50"/>
      <c r="BQ89" s="254"/>
      <c r="BR89" s="50"/>
      <c r="BS89" s="50"/>
      <c r="BT89" s="50"/>
      <c r="BU89" s="50"/>
      <c r="BV89" s="50"/>
      <c r="BW89" s="50"/>
      <c r="BX89" s="50"/>
      <c r="BY89" s="50"/>
      <c r="BZ89" s="50"/>
      <c r="CA89" s="50"/>
      <c r="CB89" s="50"/>
      <c r="CC89" s="50"/>
      <c r="CD89" s="50"/>
      <c r="CE89" s="50"/>
      <c r="CF89" s="50"/>
      <c r="CG89" s="50"/>
      <c r="CH89" s="50"/>
      <c r="CI89" s="50"/>
      <c r="CJ89" s="50"/>
      <c r="CK89" s="50"/>
      <c r="CL89" s="50"/>
      <c r="CM89" s="50"/>
      <c r="CN89" s="50"/>
      <c r="CO89" s="50"/>
      <c r="CP89" s="50"/>
      <c r="CQ89" s="50"/>
      <c r="CR89" s="50"/>
      <c r="CS89" s="50"/>
      <c r="CT89" s="50"/>
    </row>
    <row r="90" spans="2:98" s="32" customFormat="1" ht="30.75" x14ac:dyDescent="0.25">
      <c r="B90" s="240">
        <v>85</v>
      </c>
      <c r="C90" s="190">
        <v>43541</v>
      </c>
      <c r="D90" s="238" t="s">
        <v>209</v>
      </c>
      <c r="E90" s="242" t="s">
        <v>56</v>
      </c>
      <c r="F90" s="242" t="s">
        <v>303</v>
      </c>
      <c r="G90" s="243" t="s">
        <v>53</v>
      </c>
      <c r="H90" s="238" t="s">
        <v>223</v>
      </c>
      <c r="I90" s="244" t="s">
        <v>74</v>
      </c>
      <c r="J90" s="244" t="s">
        <v>353</v>
      </c>
      <c r="K90" s="336" t="s">
        <v>383</v>
      </c>
      <c r="L90" s="240">
        <v>5</v>
      </c>
      <c r="M90" s="241">
        <v>1</v>
      </c>
      <c r="N90" s="240">
        <v>5</v>
      </c>
      <c r="O90" s="247"/>
      <c r="P90" s="248">
        <v>5</v>
      </c>
      <c r="Q90" s="240">
        <v>5</v>
      </c>
      <c r="R90" s="247">
        <v>5</v>
      </c>
      <c r="S90" s="247">
        <v>5</v>
      </c>
      <c r="T90" s="247">
        <v>5</v>
      </c>
      <c r="U90" s="247">
        <v>5</v>
      </c>
      <c r="V90" s="248">
        <v>5</v>
      </c>
      <c r="W90" s="240"/>
      <c r="X90" s="248">
        <v>5</v>
      </c>
      <c r="Y90" s="249">
        <v>5</v>
      </c>
      <c r="Z90" s="248">
        <v>5</v>
      </c>
      <c r="AA90" s="250"/>
      <c r="AB90" s="255"/>
      <c r="AC90" s="253"/>
      <c r="AD90" s="253"/>
      <c r="AE90" s="256"/>
      <c r="AF90" s="256"/>
      <c r="AG90" s="256"/>
      <c r="AH90" s="256"/>
      <c r="AI90" s="256"/>
      <c r="AJ90" s="256"/>
      <c r="AK90" s="256"/>
      <c r="AL90" s="256"/>
      <c r="AM90" s="256"/>
      <c r="AN90" s="256"/>
      <c r="AO90" s="256"/>
      <c r="AP90" s="50"/>
      <c r="AQ90" s="50"/>
      <c r="AR90" s="50"/>
      <c r="AS90" s="50"/>
      <c r="AT90" s="50"/>
      <c r="AU90" s="50"/>
      <c r="AV90" s="50"/>
      <c r="AW90" s="50"/>
      <c r="AX90" s="50"/>
      <c r="AY90" s="50"/>
      <c r="BA90" s="50"/>
      <c r="BB90" s="50"/>
      <c r="BC90" s="50"/>
      <c r="BD90" s="50"/>
      <c r="BE90" s="50"/>
      <c r="BF90" s="50"/>
      <c r="BG90" s="50"/>
      <c r="BH90" s="50"/>
      <c r="BI90" s="50"/>
      <c r="BJ90" s="50"/>
      <c r="BK90" s="50"/>
      <c r="BL90" s="50"/>
      <c r="BM90" s="50"/>
      <c r="BN90" s="50"/>
      <c r="BO90" s="50"/>
      <c r="BP90" s="50"/>
      <c r="BQ90" s="254"/>
      <c r="BR90" s="50"/>
      <c r="BS90" s="50"/>
      <c r="BT90" s="50"/>
      <c r="BU90" s="50"/>
      <c r="BV90" s="50"/>
      <c r="BW90" s="50"/>
      <c r="BX90" s="50"/>
      <c r="BY90" s="50"/>
      <c r="BZ90" s="50"/>
      <c r="CA90" s="50"/>
      <c r="CB90" s="50"/>
      <c r="CC90" s="50"/>
      <c r="CD90" s="50"/>
      <c r="CE90" s="50"/>
      <c r="CF90" s="50"/>
      <c r="CG90" s="50"/>
      <c r="CH90" s="50"/>
      <c r="CI90" s="50"/>
      <c r="CJ90" s="50"/>
      <c r="CK90" s="50"/>
      <c r="CL90" s="50"/>
      <c r="CM90" s="50"/>
      <c r="CN90" s="50"/>
      <c r="CO90" s="50"/>
      <c r="CP90" s="50"/>
      <c r="CQ90" s="50"/>
      <c r="CR90" s="50"/>
      <c r="CS90" s="50"/>
      <c r="CT90" s="50"/>
    </row>
    <row r="91" spans="2:98" s="32" customFormat="1" ht="45.75" x14ac:dyDescent="0.25">
      <c r="B91" s="240">
        <v>86</v>
      </c>
      <c r="C91" s="190">
        <v>43541</v>
      </c>
      <c r="D91" s="238" t="s">
        <v>209</v>
      </c>
      <c r="E91" s="242" t="s">
        <v>56</v>
      </c>
      <c r="F91" s="242" t="s">
        <v>289</v>
      </c>
      <c r="G91" s="243" t="s">
        <v>53</v>
      </c>
      <c r="H91" s="238" t="s">
        <v>223</v>
      </c>
      <c r="I91" s="244" t="s">
        <v>350</v>
      </c>
      <c r="J91" s="244" t="s">
        <v>351</v>
      </c>
      <c r="K91" s="336" t="s">
        <v>383</v>
      </c>
      <c r="L91" s="240">
        <v>5</v>
      </c>
      <c r="M91" s="241"/>
      <c r="N91" s="240">
        <v>4</v>
      </c>
      <c r="O91" s="247">
        <v>4</v>
      </c>
      <c r="P91" s="248">
        <v>5</v>
      </c>
      <c r="Q91" s="240">
        <v>4</v>
      </c>
      <c r="R91" s="247">
        <v>5</v>
      </c>
      <c r="S91" s="247">
        <v>5</v>
      </c>
      <c r="T91" s="247"/>
      <c r="U91" s="247">
        <v>5</v>
      </c>
      <c r="V91" s="248">
        <v>4</v>
      </c>
      <c r="W91" s="240">
        <v>4</v>
      </c>
      <c r="X91" s="248">
        <v>4</v>
      </c>
      <c r="Y91" s="249"/>
      <c r="Z91" s="248">
        <v>5</v>
      </c>
      <c r="AA91" s="250"/>
      <c r="AB91" s="255"/>
      <c r="AC91" s="253"/>
      <c r="AD91" s="253"/>
      <c r="AE91" s="256"/>
      <c r="AF91" s="256"/>
      <c r="AG91" s="256"/>
      <c r="AH91" s="256"/>
      <c r="AI91" s="256"/>
      <c r="AJ91" s="256"/>
      <c r="AK91" s="256"/>
      <c r="AL91" s="256"/>
      <c r="AM91" s="256"/>
      <c r="AN91" s="256"/>
      <c r="AO91" s="256"/>
      <c r="AP91" s="50"/>
      <c r="AQ91" s="50"/>
      <c r="AR91" s="50"/>
      <c r="AS91" s="50"/>
      <c r="AT91" s="50"/>
      <c r="AU91" s="50"/>
      <c r="AV91" s="50"/>
      <c r="AW91" s="50"/>
      <c r="AX91" s="50"/>
      <c r="AY91" s="50"/>
      <c r="BA91" s="50"/>
      <c r="BB91" s="50"/>
      <c r="BC91" s="50"/>
      <c r="BD91" s="50"/>
      <c r="BE91" s="50"/>
      <c r="BF91" s="50"/>
      <c r="BG91" s="50"/>
      <c r="BH91" s="50"/>
      <c r="BI91" s="50"/>
      <c r="BJ91" s="50"/>
      <c r="BK91" s="50"/>
      <c r="BL91" s="50"/>
      <c r="BM91" s="50"/>
      <c r="BN91" s="50"/>
      <c r="BO91" s="50"/>
      <c r="BP91" s="50"/>
      <c r="BQ91" s="254"/>
      <c r="BR91" s="50"/>
      <c r="BS91" s="50"/>
      <c r="BT91" s="50"/>
      <c r="BU91" s="50"/>
      <c r="BV91" s="50"/>
      <c r="BW91" s="50"/>
      <c r="BX91" s="50"/>
      <c r="BY91" s="50"/>
      <c r="BZ91" s="50"/>
      <c r="CA91" s="50"/>
      <c r="CB91" s="50"/>
      <c r="CC91" s="50"/>
      <c r="CD91" s="50"/>
      <c r="CE91" s="50"/>
      <c r="CF91" s="50"/>
      <c r="CG91" s="50"/>
      <c r="CH91" s="50"/>
      <c r="CI91" s="50"/>
      <c r="CJ91" s="50"/>
      <c r="CK91" s="50"/>
      <c r="CL91" s="50"/>
      <c r="CM91" s="50"/>
      <c r="CN91" s="50"/>
      <c r="CO91" s="50"/>
      <c r="CP91" s="50"/>
      <c r="CQ91" s="50"/>
      <c r="CR91" s="50"/>
      <c r="CS91" s="50"/>
      <c r="CT91" s="50"/>
    </row>
    <row r="92" spans="2:98" s="32" customFormat="1" ht="15.75" x14ac:dyDescent="0.25">
      <c r="B92" s="240">
        <v>87</v>
      </c>
      <c r="C92" s="190"/>
      <c r="D92" s="238" t="s">
        <v>275</v>
      </c>
      <c r="E92" s="242" t="s">
        <v>56</v>
      </c>
      <c r="F92" s="242" t="s">
        <v>304</v>
      </c>
      <c r="G92" s="243" t="s">
        <v>175</v>
      </c>
      <c r="H92" s="238" t="s">
        <v>223</v>
      </c>
      <c r="I92" s="244" t="e">
        <v>#N/A</v>
      </c>
      <c r="J92" s="244" t="e">
        <v>#N/A</v>
      </c>
      <c r="K92" s="336" t="s">
        <v>382</v>
      </c>
      <c r="L92" s="240"/>
      <c r="M92" s="241"/>
      <c r="N92" s="240"/>
      <c r="O92" s="247"/>
      <c r="P92" s="248"/>
      <c r="Q92" s="240"/>
      <c r="R92" s="247"/>
      <c r="S92" s="247"/>
      <c r="T92" s="247"/>
      <c r="U92" s="247"/>
      <c r="V92" s="248"/>
      <c r="W92" s="240"/>
      <c r="X92" s="248"/>
      <c r="Y92" s="249"/>
      <c r="Z92" s="248"/>
      <c r="AA92" s="250"/>
      <c r="AB92" s="255"/>
      <c r="AC92" s="253"/>
      <c r="AD92" s="253"/>
      <c r="AE92" s="256"/>
      <c r="AF92" s="256"/>
      <c r="AG92" s="256"/>
      <c r="AH92" s="256"/>
      <c r="AI92" s="256"/>
      <c r="AJ92" s="256"/>
      <c r="AK92" s="256"/>
      <c r="AL92" s="256"/>
      <c r="AM92" s="256"/>
      <c r="AN92" s="256"/>
      <c r="AO92" s="256"/>
      <c r="AP92" s="50"/>
      <c r="AQ92" s="50"/>
      <c r="AR92" s="50"/>
      <c r="AS92" s="50"/>
      <c r="AT92" s="50"/>
      <c r="AU92" s="50"/>
      <c r="AV92" s="50"/>
      <c r="AW92" s="50"/>
      <c r="AX92" s="50"/>
      <c r="AY92" s="50"/>
      <c r="BA92" s="50"/>
      <c r="BB92" s="50"/>
      <c r="BC92" s="50"/>
      <c r="BD92" s="50"/>
      <c r="BE92" s="50"/>
      <c r="BF92" s="50"/>
      <c r="BG92" s="50"/>
      <c r="BH92" s="50"/>
      <c r="BI92" s="50"/>
      <c r="BJ92" s="50"/>
      <c r="BK92" s="50"/>
      <c r="BL92" s="50"/>
      <c r="BM92" s="50"/>
      <c r="BN92" s="50"/>
      <c r="BO92" s="50"/>
      <c r="BP92" s="50"/>
      <c r="BQ92" s="254"/>
      <c r="BR92" s="50"/>
      <c r="BS92" s="50"/>
      <c r="BT92" s="50"/>
      <c r="BU92" s="50"/>
      <c r="BV92" s="50"/>
      <c r="BW92" s="50"/>
      <c r="BX92" s="50"/>
      <c r="BY92" s="50"/>
      <c r="BZ92" s="50"/>
      <c r="CA92" s="50"/>
      <c r="CB92" s="50"/>
      <c r="CC92" s="50"/>
      <c r="CD92" s="50"/>
      <c r="CE92" s="50"/>
      <c r="CF92" s="50"/>
      <c r="CG92" s="50"/>
      <c r="CH92" s="50"/>
      <c r="CI92" s="50"/>
      <c r="CJ92" s="50"/>
      <c r="CK92" s="50"/>
      <c r="CL92" s="50"/>
      <c r="CM92" s="50"/>
      <c r="CN92" s="50"/>
      <c r="CO92" s="50"/>
      <c r="CP92" s="50"/>
      <c r="CQ92" s="50"/>
      <c r="CR92" s="50"/>
      <c r="CS92" s="50"/>
      <c r="CT92" s="50"/>
    </row>
    <row r="93" spans="2:98" s="32" customFormat="1" ht="30.75" x14ac:dyDescent="0.25">
      <c r="B93" s="240">
        <v>88</v>
      </c>
      <c r="C93" s="190">
        <v>43542</v>
      </c>
      <c r="D93" s="238" t="s">
        <v>207</v>
      </c>
      <c r="E93" s="242" t="s">
        <v>56</v>
      </c>
      <c r="F93" s="242" t="s">
        <v>25</v>
      </c>
      <c r="G93" s="243" t="s">
        <v>216</v>
      </c>
      <c r="H93" s="238" t="s">
        <v>223</v>
      </c>
      <c r="I93" s="244" t="s">
        <v>90</v>
      </c>
      <c r="J93" s="244" t="s">
        <v>345</v>
      </c>
      <c r="K93" s="336" t="s">
        <v>383</v>
      </c>
      <c r="L93" s="240">
        <v>1</v>
      </c>
      <c r="M93" s="241">
        <v>1</v>
      </c>
      <c r="N93" s="240">
        <v>3</v>
      </c>
      <c r="O93" s="247">
        <v>1</v>
      </c>
      <c r="P93" s="248">
        <v>2</v>
      </c>
      <c r="Q93" s="240">
        <v>2</v>
      </c>
      <c r="R93" s="247">
        <v>1</v>
      </c>
      <c r="S93" s="247">
        <v>1</v>
      </c>
      <c r="T93" s="247">
        <v>1</v>
      </c>
      <c r="U93" s="247">
        <v>1</v>
      </c>
      <c r="V93" s="248">
        <v>1</v>
      </c>
      <c r="W93" s="240">
        <v>1</v>
      </c>
      <c r="X93" s="248">
        <v>3</v>
      </c>
      <c r="Y93" s="249">
        <v>5</v>
      </c>
      <c r="Z93" s="248">
        <v>2</v>
      </c>
      <c r="AA93" s="250"/>
      <c r="AB93" s="255"/>
      <c r="AC93" s="253"/>
      <c r="AD93" s="253"/>
      <c r="AE93" s="256"/>
      <c r="AF93" s="256"/>
      <c r="AG93" s="256"/>
      <c r="AH93" s="256"/>
      <c r="AI93" s="256"/>
      <c r="AJ93" s="256"/>
      <c r="AK93" s="256"/>
      <c r="AL93" s="256"/>
      <c r="AM93" s="256"/>
      <c r="AN93" s="256"/>
      <c r="AO93" s="256"/>
      <c r="AP93" s="50"/>
      <c r="AQ93" s="50"/>
      <c r="AR93" s="50"/>
      <c r="AS93" s="50"/>
      <c r="AT93" s="50"/>
      <c r="AU93" s="50"/>
      <c r="AV93" s="50"/>
      <c r="AW93" s="50"/>
      <c r="AX93" s="50"/>
      <c r="AY93" s="50"/>
      <c r="BA93" s="50"/>
      <c r="BB93" s="50"/>
      <c r="BC93" s="50"/>
      <c r="BD93" s="50"/>
      <c r="BE93" s="50"/>
      <c r="BF93" s="50"/>
      <c r="BG93" s="50"/>
      <c r="BH93" s="50"/>
      <c r="BI93" s="50"/>
      <c r="BJ93" s="50"/>
      <c r="BK93" s="50"/>
      <c r="BL93" s="50"/>
      <c r="BM93" s="50"/>
      <c r="BN93" s="50"/>
      <c r="BO93" s="50"/>
      <c r="BP93" s="50"/>
      <c r="BQ93" s="254"/>
      <c r="BR93" s="50"/>
      <c r="BS93" s="50"/>
      <c r="BT93" s="50"/>
      <c r="BU93" s="50"/>
      <c r="BV93" s="50"/>
      <c r="BW93" s="50"/>
      <c r="BX93" s="50"/>
      <c r="BY93" s="50"/>
      <c r="BZ93" s="50"/>
      <c r="CA93" s="50"/>
      <c r="CB93" s="50"/>
      <c r="CC93" s="50"/>
      <c r="CD93" s="50"/>
      <c r="CE93" s="50"/>
      <c r="CF93" s="50"/>
      <c r="CG93" s="50"/>
      <c r="CH93" s="50"/>
      <c r="CI93" s="50"/>
      <c r="CJ93" s="50"/>
      <c r="CK93" s="50"/>
      <c r="CL93" s="50"/>
      <c r="CM93" s="50"/>
      <c r="CN93" s="50"/>
      <c r="CO93" s="50"/>
      <c r="CP93" s="50"/>
      <c r="CQ93" s="50"/>
      <c r="CR93" s="50"/>
      <c r="CS93" s="50"/>
      <c r="CT93" s="50"/>
    </row>
    <row r="94" spans="2:98" s="32" customFormat="1" ht="30.75" x14ac:dyDescent="0.25">
      <c r="B94" s="240">
        <v>89</v>
      </c>
      <c r="C94" s="190">
        <v>43542</v>
      </c>
      <c r="D94" s="238" t="s">
        <v>207</v>
      </c>
      <c r="E94" s="242" t="s">
        <v>56</v>
      </c>
      <c r="F94" s="242" t="s">
        <v>25</v>
      </c>
      <c r="G94" s="243" t="s">
        <v>216</v>
      </c>
      <c r="H94" s="238" t="s">
        <v>223</v>
      </c>
      <c r="I94" s="244" t="s">
        <v>67</v>
      </c>
      <c r="J94" s="244" t="s">
        <v>96</v>
      </c>
      <c r="K94" s="336" t="s">
        <v>383</v>
      </c>
      <c r="L94" s="240">
        <v>3</v>
      </c>
      <c r="M94" s="241">
        <v>1</v>
      </c>
      <c r="N94" s="240">
        <v>4</v>
      </c>
      <c r="O94" s="247">
        <v>3</v>
      </c>
      <c r="P94" s="248">
        <v>3</v>
      </c>
      <c r="Q94" s="240"/>
      <c r="R94" s="247">
        <v>1</v>
      </c>
      <c r="S94" s="247"/>
      <c r="T94" s="247"/>
      <c r="U94" s="247">
        <v>3</v>
      </c>
      <c r="V94" s="248">
        <v>3</v>
      </c>
      <c r="W94" s="240"/>
      <c r="X94" s="248"/>
      <c r="Y94" s="249">
        <v>1</v>
      </c>
      <c r="Z94" s="248">
        <v>3</v>
      </c>
      <c r="AA94" s="250"/>
      <c r="AB94" s="255"/>
      <c r="AC94" s="253"/>
      <c r="AD94" s="253"/>
      <c r="AE94" s="256"/>
      <c r="AF94" s="256"/>
      <c r="AG94" s="256"/>
      <c r="AH94" s="256"/>
      <c r="AI94" s="256"/>
      <c r="AJ94" s="256"/>
      <c r="AK94" s="256"/>
      <c r="AL94" s="256"/>
      <c r="AM94" s="256"/>
      <c r="AN94" s="256"/>
      <c r="AO94" s="256"/>
      <c r="AP94" s="50"/>
      <c r="AQ94" s="50"/>
      <c r="AR94" s="50"/>
      <c r="AS94" s="50"/>
      <c r="AT94" s="50"/>
      <c r="AU94" s="50"/>
      <c r="AV94" s="50"/>
      <c r="AW94" s="50"/>
      <c r="AX94" s="50"/>
      <c r="AY94" s="50"/>
      <c r="BA94" s="50"/>
      <c r="BB94" s="50"/>
      <c r="BC94" s="50"/>
      <c r="BD94" s="50"/>
      <c r="BE94" s="50"/>
      <c r="BF94" s="50"/>
      <c r="BG94" s="50"/>
      <c r="BH94" s="50"/>
      <c r="BI94" s="50"/>
      <c r="BJ94" s="50"/>
      <c r="BK94" s="50"/>
      <c r="BL94" s="50"/>
      <c r="BM94" s="50"/>
      <c r="BN94" s="50"/>
      <c r="BO94" s="50"/>
      <c r="BP94" s="50"/>
      <c r="BQ94" s="254"/>
      <c r="BR94" s="50"/>
      <c r="BS94" s="50"/>
      <c r="BT94" s="50"/>
      <c r="BU94" s="50"/>
      <c r="BV94" s="50"/>
      <c r="BW94" s="50"/>
      <c r="BX94" s="50"/>
      <c r="BY94" s="50"/>
      <c r="BZ94" s="50"/>
      <c r="CA94" s="50"/>
      <c r="CB94" s="50"/>
      <c r="CC94" s="50"/>
      <c r="CD94" s="50"/>
      <c r="CE94" s="50"/>
      <c r="CF94" s="50"/>
      <c r="CG94" s="50"/>
      <c r="CH94" s="50"/>
      <c r="CI94" s="50"/>
      <c r="CJ94" s="50"/>
      <c r="CK94" s="50"/>
      <c r="CL94" s="50"/>
      <c r="CM94" s="50"/>
      <c r="CN94" s="50"/>
      <c r="CO94" s="50"/>
      <c r="CP94" s="50"/>
      <c r="CQ94" s="50"/>
      <c r="CR94" s="50"/>
      <c r="CS94" s="50"/>
      <c r="CT94" s="50"/>
    </row>
    <row r="95" spans="2:98" s="32" customFormat="1" ht="15.75" x14ac:dyDescent="0.25">
      <c r="B95" s="240">
        <v>90</v>
      </c>
      <c r="C95" s="190">
        <v>43542</v>
      </c>
      <c r="D95" s="238" t="s">
        <v>209</v>
      </c>
      <c r="E95" s="242" t="s">
        <v>56</v>
      </c>
      <c r="F95" s="242"/>
      <c r="G95" s="243"/>
      <c r="H95" s="238" t="s">
        <v>223</v>
      </c>
      <c r="I95" s="244" t="e">
        <v>#N/A</v>
      </c>
      <c r="J95" s="244" t="e">
        <v>#N/A</v>
      </c>
      <c r="K95" s="336" t="s">
        <v>382</v>
      </c>
      <c r="L95" s="240">
        <v>4</v>
      </c>
      <c r="M95" s="241">
        <v>1</v>
      </c>
      <c r="N95" s="240">
        <v>4</v>
      </c>
      <c r="O95" s="247">
        <v>4</v>
      </c>
      <c r="P95" s="248">
        <v>5</v>
      </c>
      <c r="Q95" s="240">
        <v>5</v>
      </c>
      <c r="R95" s="247">
        <v>5</v>
      </c>
      <c r="S95" s="247">
        <v>5</v>
      </c>
      <c r="T95" s="247">
        <v>5</v>
      </c>
      <c r="U95" s="247">
        <v>4</v>
      </c>
      <c r="V95" s="248">
        <v>4</v>
      </c>
      <c r="W95" s="240"/>
      <c r="X95" s="248">
        <v>4</v>
      </c>
      <c r="Y95" s="249">
        <v>5</v>
      </c>
      <c r="Z95" s="248">
        <v>5</v>
      </c>
      <c r="AA95" s="250"/>
      <c r="AB95" s="255"/>
      <c r="AC95" s="253"/>
      <c r="AD95" s="253"/>
      <c r="AE95" s="256"/>
      <c r="AF95" s="256"/>
      <c r="AG95" s="256"/>
      <c r="AH95" s="256"/>
      <c r="AI95" s="256"/>
      <c r="AJ95" s="256"/>
      <c r="AK95" s="256"/>
      <c r="AL95" s="256"/>
      <c r="AM95" s="256"/>
      <c r="AN95" s="256"/>
      <c r="AO95" s="256"/>
      <c r="AP95" s="50"/>
      <c r="AQ95" s="50"/>
      <c r="AR95" s="50"/>
      <c r="AS95" s="50"/>
      <c r="AT95" s="50"/>
      <c r="AU95" s="50"/>
      <c r="AV95" s="50"/>
      <c r="AW95" s="50"/>
      <c r="AX95" s="50"/>
      <c r="AY95" s="50"/>
      <c r="BA95" s="50"/>
      <c r="BB95" s="50"/>
      <c r="BC95" s="50"/>
      <c r="BD95" s="50"/>
      <c r="BE95" s="50"/>
      <c r="BF95" s="50"/>
      <c r="BG95" s="50"/>
      <c r="BH95" s="50"/>
      <c r="BI95" s="50"/>
      <c r="BJ95" s="50"/>
      <c r="BK95" s="50"/>
      <c r="BL95" s="50"/>
      <c r="BM95" s="50"/>
      <c r="BN95" s="50"/>
      <c r="BO95" s="50"/>
      <c r="BP95" s="50"/>
      <c r="BQ95" s="254"/>
      <c r="BR95" s="50"/>
      <c r="BS95" s="50"/>
      <c r="BT95" s="50"/>
      <c r="BU95" s="50"/>
      <c r="BV95" s="50"/>
      <c r="BW95" s="50"/>
      <c r="BX95" s="50"/>
      <c r="BY95" s="50"/>
      <c r="BZ95" s="50"/>
      <c r="CA95" s="50"/>
      <c r="CB95" s="50"/>
      <c r="CC95" s="50"/>
      <c r="CD95" s="50"/>
      <c r="CE95" s="50"/>
      <c r="CF95" s="50"/>
      <c r="CG95" s="50"/>
      <c r="CH95" s="50"/>
      <c r="CI95" s="50"/>
      <c r="CJ95" s="50"/>
      <c r="CK95" s="50"/>
      <c r="CL95" s="50"/>
      <c r="CM95" s="50"/>
      <c r="CN95" s="50"/>
      <c r="CO95" s="50"/>
      <c r="CP95" s="50"/>
      <c r="CQ95" s="50"/>
      <c r="CR95" s="50"/>
      <c r="CS95" s="50"/>
      <c r="CT95" s="50"/>
    </row>
    <row r="96" spans="2:98" s="32" customFormat="1" ht="30.75" x14ac:dyDescent="0.25">
      <c r="B96" s="240">
        <v>91</v>
      </c>
      <c r="C96" s="190">
        <v>43543</v>
      </c>
      <c r="D96" s="238" t="s">
        <v>207</v>
      </c>
      <c r="E96" s="242" t="s">
        <v>56</v>
      </c>
      <c r="F96" s="242" t="s">
        <v>305</v>
      </c>
      <c r="G96" s="243" t="s">
        <v>217</v>
      </c>
      <c r="H96" s="238" t="s">
        <v>222</v>
      </c>
      <c r="I96" s="244" t="s">
        <v>79</v>
      </c>
      <c r="J96" s="244" t="s">
        <v>354</v>
      </c>
      <c r="K96" s="336" t="s">
        <v>382</v>
      </c>
      <c r="L96" s="240">
        <v>3</v>
      </c>
      <c r="M96" s="241">
        <v>5</v>
      </c>
      <c r="N96" s="240">
        <v>3</v>
      </c>
      <c r="O96" s="247">
        <v>3</v>
      </c>
      <c r="P96" s="248">
        <v>3</v>
      </c>
      <c r="Q96" s="240">
        <v>5</v>
      </c>
      <c r="R96" s="247">
        <v>5</v>
      </c>
      <c r="S96" s="247">
        <v>5</v>
      </c>
      <c r="T96" s="247">
        <v>5</v>
      </c>
      <c r="U96" s="247">
        <v>4</v>
      </c>
      <c r="V96" s="248">
        <v>4</v>
      </c>
      <c r="W96" s="240">
        <v>4</v>
      </c>
      <c r="X96" s="248">
        <v>3</v>
      </c>
      <c r="Y96" s="249">
        <v>5</v>
      </c>
      <c r="Z96" s="248">
        <v>4</v>
      </c>
      <c r="AA96" s="250"/>
      <c r="AB96" s="255"/>
      <c r="AC96" s="253"/>
      <c r="AD96" s="253"/>
      <c r="AE96" s="256"/>
      <c r="AF96" s="256"/>
      <c r="AG96" s="256"/>
      <c r="AH96" s="256"/>
      <c r="AI96" s="256"/>
      <c r="AJ96" s="256"/>
      <c r="AK96" s="256"/>
      <c r="AL96" s="256"/>
      <c r="AM96" s="256"/>
      <c r="AN96" s="256"/>
      <c r="AO96" s="256"/>
      <c r="AP96" s="50"/>
      <c r="AQ96" s="50"/>
      <c r="AR96" s="50"/>
      <c r="AS96" s="50"/>
      <c r="AT96" s="50"/>
      <c r="AU96" s="50"/>
      <c r="AV96" s="50"/>
      <c r="AW96" s="50"/>
      <c r="AX96" s="50"/>
      <c r="AY96" s="50"/>
      <c r="BA96" s="50"/>
      <c r="BB96" s="50"/>
      <c r="BC96" s="50"/>
      <c r="BD96" s="50"/>
      <c r="BE96" s="50"/>
      <c r="BF96" s="50"/>
      <c r="BG96" s="50"/>
      <c r="BH96" s="50"/>
      <c r="BI96" s="50"/>
      <c r="BJ96" s="50"/>
      <c r="BK96" s="50"/>
      <c r="BL96" s="50"/>
      <c r="BM96" s="50"/>
      <c r="BN96" s="50"/>
      <c r="BO96" s="50"/>
      <c r="BP96" s="50"/>
      <c r="BQ96" s="254"/>
      <c r="BR96" s="50"/>
      <c r="BS96" s="50"/>
      <c r="BT96" s="50"/>
      <c r="BU96" s="50"/>
      <c r="BV96" s="50"/>
      <c r="BW96" s="50"/>
      <c r="BX96" s="50"/>
      <c r="BY96" s="50"/>
      <c r="BZ96" s="50"/>
      <c r="CA96" s="50"/>
      <c r="CB96" s="50"/>
      <c r="CC96" s="50"/>
      <c r="CD96" s="50"/>
      <c r="CE96" s="50"/>
      <c r="CF96" s="50"/>
      <c r="CG96" s="50"/>
      <c r="CH96" s="50"/>
      <c r="CI96" s="50"/>
      <c r="CJ96" s="50"/>
      <c r="CK96" s="50"/>
      <c r="CL96" s="50"/>
      <c r="CM96" s="50"/>
      <c r="CN96" s="50"/>
      <c r="CO96" s="50"/>
      <c r="CP96" s="50"/>
      <c r="CQ96" s="50"/>
      <c r="CR96" s="50"/>
      <c r="CS96" s="50"/>
      <c r="CT96" s="50"/>
    </row>
    <row r="97" spans="2:98" s="32" customFormat="1" ht="30.75" x14ac:dyDescent="0.25">
      <c r="B97" s="240">
        <v>92</v>
      </c>
      <c r="C97" s="190">
        <v>43543</v>
      </c>
      <c r="D97" s="238" t="s">
        <v>365</v>
      </c>
      <c r="E97" s="242" t="s">
        <v>56</v>
      </c>
      <c r="F97" s="242" t="s">
        <v>333</v>
      </c>
      <c r="G97" s="243" t="s">
        <v>53</v>
      </c>
      <c r="H97" s="238"/>
      <c r="I97" s="244" t="s">
        <v>81</v>
      </c>
      <c r="J97" s="244" t="s">
        <v>360</v>
      </c>
      <c r="K97" s="336" t="s">
        <v>383</v>
      </c>
      <c r="L97" s="240">
        <v>5</v>
      </c>
      <c r="M97" s="241">
        <v>1</v>
      </c>
      <c r="N97" s="240">
        <v>5</v>
      </c>
      <c r="O97" s="247">
        <v>4</v>
      </c>
      <c r="P97" s="248"/>
      <c r="Q97" s="240">
        <v>5</v>
      </c>
      <c r="R97" s="247"/>
      <c r="S97" s="247"/>
      <c r="T97" s="247">
        <v>5</v>
      </c>
      <c r="U97" s="247">
        <v>5</v>
      </c>
      <c r="V97" s="248">
        <v>5</v>
      </c>
      <c r="W97" s="240">
        <v>5</v>
      </c>
      <c r="X97" s="248">
        <v>5</v>
      </c>
      <c r="Y97" s="249">
        <v>5</v>
      </c>
      <c r="Z97" s="248">
        <v>5</v>
      </c>
      <c r="AA97" s="250"/>
      <c r="AB97" s="255"/>
      <c r="AC97" s="253"/>
      <c r="AD97" s="253"/>
      <c r="AE97" s="256"/>
      <c r="AF97" s="256"/>
      <c r="AG97" s="256"/>
      <c r="AH97" s="256"/>
      <c r="AI97" s="256"/>
      <c r="AJ97" s="256"/>
      <c r="AK97" s="256"/>
      <c r="AL97" s="256"/>
      <c r="AM97" s="256"/>
      <c r="AN97" s="256"/>
      <c r="AO97" s="256"/>
      <c r="AP97" s="50"/>
      <c r="AQ97" s="50"/>
      <c r="AR97" s="50"/>
      <c r="AS97" s="50"/>
      <c r="AT97" s="50"/>
      <c r="AU97" s="50"/>
      <c r="AV97" s="50"/>
      <c r="AW97" s="50"/>
      <c r="AX97" s="50"/>
      <c r="AY97" s="50"/>
      <c r="BA97" s="50"/>
      <c r="BB97" s="50"/>
      <c r="BC97" s="50"/>
      <c r="BD97" s="50"/>
      <c r="BE97" s="50"/>
      <c r="BF97" s="50"/>
      <c r="BG97" s="50"/>
      <c r="BH97" s="50"/>
      <c r="BI97" s="50"/>
      <c r="BJ97" s="50"/>
      <c r="BK97" s="50"/>
      <c r="BL97" s="50"/>
      <c r="BM97" s="50"/>
      <c r="BN97" s="50"/>
      <c r="BO97" s="50"/>
      <c r="BP97" s="50"/>
      <c r="BQ97" s="254"/>
      <c r="BR97" s="50"/>
      <c r="BS97" s="50"/>
      <c r="BT97" s="50"/>
      <c r="BU97" s="50"/>
      <c r="BV97" s="50"/>
      <c r="BW97" s="50"/>
      <c r="BX97" s="50"/>
      <c r="BY97" s="50"/>
      <c r="BZ97" s="50"/>
      <c r="CA97" s="50"/>
      <c r="CB97" s="50"/>
      <c r="CC97" s="50"/>
      <c r="CD97" s="50"/>
      <c r="CE97" s="50"/>
      <c r="CF97" s="50"/>
      <c r="CG97" s="50"/>
      <c r="CH97" s="50"/>
      <c r="CI97" s="50"/>
      <c r="CJ97" s="50"/>
      <c r="CK97" s="50"/>
      <c r="CL97" s="50"/>
      <c r="CM97" s="50"/>
      <c r="CN97" s="50"/>
      <c r="CO97" s="50"/>
      <c r="CP97" s="50"/>
      <c r="CQ97" s="50"/>
      <c r="CR97" s="50"/>
      <c r="CS97" s="50"/>
      <c r="CT97" s="50"/>
    </row>
    <row r="98" spans="2:98" s="32" customFormat="1" ht="30.75" x14ac:dyDescent="0.25">
      <c r="B98" s="240">
        <v>93</v>
      </c>
      <c r="C98" s="190">
        <v>43545</v>
      </c>
      <c r="D98" s="238" t="s">
        <v>209</v>
      </c>
      <c r="E98" s="242" t="s">
        <v>56</v>
      </c>
      <c r="F98" s="242" t="s">
        <v>62</v>
      </c>
      <c r="G98" s="243" t="s">
        <v>53</v>
      </c>
      <c r="H98" s="238" t="s">
        <v>223</v>
      </c>
      <c r="I98" s="244" t="s">
        <v>82</v>
      </c>
      <c r="J98" s="244" t="s">
        <v>335</v>
      </c>
      <c r="K98" s="336" t="s">
        <v>382</v>
      </c>
      <c r="L98" s="240">
        <v>5</v>
      </c>
      <c r="M98" s="241">
        <v>1</v>
      </c>
      <c r="N98" s="240">
        <v>4</v>
      </c>
      <c r="O98" s="247">
        <v>4</v>
      </c>
      <c r="P98" s="248">
        <v>4</v>
      </c>
      <c r="Q98" s="240">
        <v>5</v>
      </c>
      <c r="R98" s="247">
        <v>5</v>
      </c>
      <c r="S98" s="247">
        <v>5</v>
      </c>
      <c r="T98" s="247">
        <v>5</v>
      </c>
      <c r="U98" s="247"/>
      <c r="V98" s="248">
        <v>4</v>
      </c>
      <c r="W98" s="240">
        <v>5</v>
      </c>
      <c r="X98" s="248">
        <v>5</v>
      </c>
      <c r="Y98" s="249">
        <v>5</v>
      </c>
      <c r="Z98" s="248">
        <v>5</v>
      </c>
      <c r="AA98" s="250"/>
      <c r="AB98" s="255"/>
      <c r="AC98" s="253"/>
      <c r="AD98" s="253"/>
      <c r="AE98" s="256"/>
      <c r="AF98" s="256"/>
      <c r="AG98" s="256"/>
      <c r="AH98" s="256"/>
      <c r="AI98" s="256"/>
      <c r="AJ98" s="256"/>
      <c r="AK98" s="256"/>
      <c r="AL98" s="256"/>
      <c r="AM98" s="256"/>
      <c r="AN98" s="256"/>
      <c r="AO98" s="256"/>
      <c r="AP98" s="50"/>
      <c r="AQ98" s="50"/>
      <c r="AR98" s="50"/>
      <c r="AS98" s="50"/>
      <c r="AT98" s="50"/>
      <c r="AU98" s="50"/>
      <c r="AV98" s="50"/>
      <c r="AW98" s="50"/>
      <c r="AX98" s="50"/>
      <c r="AY98" s="50"/>
      <c r="BA98" s="50"/>
      <c r="BB98" s="50"/>
      <c r="BC98" s="50"/>
      <c r="BD98" s="50"/>
      <c r="BE98" s="50"/>
      <c r="BF98" s="50"/>
      <c r="BG98" s="50"/>
      <c r="BH98" s="50"/>
      <c r="BI98" s="50"/>
      <c r="BJ98" s="50"/>
      <c r="BK98" s="50"/>
      <c r="BL98" s="50"/>
      <c r="BM98" s="50"/>
      <c r="BN98" s="50"/>
      <c r="BO98" s="50"/>
      <c r="BP98" s="50"/>
      <c r="BQ98" s="254"/>
      <c r="BR98" s="50"/>
      <c r="BS98" s="50"/>
      <c r="BT98" s="50"/>
      <c r="BU98" s="50"/>
      <c r="BV98" s="50"/>
      <c r="BW98" s="50"/>
      <c r="BX98" s="50"/>
      <c r="BY98" s="50"/>
      <c r="BZ98" s="50"/>
      <c r="CA98" s="50"/>
      <c r="CB98" s="50"/>
      <c r="CC98" s="50"/>
      <c r="CD98" s="50"/>
      <c r="CE98" s="50"/>
      <c r="CF98" s="50"/>
      <c r="CG98" s="50"/>
      <c r="CH98" s="50"/>
      <c r="CI98" s="50"/>
      <c r="CJ98" s="50"/>
      <c r="CK98" s="50"/>
      <c r="CL98" s="50"/>
      <c r="CM98" s="50"/>
      <c r="CN98" s="50"/>
      <c r="CO98" s="50"/>
      <c r="CP98" s="50"/>
      <c r="CQ98" s="50"/>
      <c r="CR98" s="50"/>
      <c r="CS98" s="50"/>
      <c r="CT98" s="50"/>
    </row>
    <row r="99" spans="2:98" s="32" customFormat="1" ht="30.75" x14ac:dyDescent="0.25">
      <c r="B99" s="240">
        <v>94</v>
      </c>
      <c r="C99" s="190">
        <v>43546</v>
      </c>
      <c r="D99" s="238" t="s">
        <v>210</v>
      </c>
      <c r="E99" s="242" t="s">
        <v>56</v>
      </c>
      <c r="F99" s="242" t="s">
        <v>306</v>
      </c>
      <c r="G99" s="243" t="s">
        <v>53</v>
      </c>
      <c r="H99" s="238" t="s">
        <v>223</v>
      </c>
      <c r="I99" s="244" t="s">
        <v>82</v>
      </c>
      <c r="J99" s="244" t="s">
        <v>335</v>
      </c>
      <c r="K99" s="336" t="s">
        <v>383</v>
      </c>
      <c r="L99" s="240">
        <v>5</v>
      </c>
      <c r="M99" s="241">
        <v>1</v>
      </c>
      <c r="N99" s="240">
        <v>4</v>
      </c>
      <c r="O99" s="247">
        <v>5</v>
      </c>
      <c r="P99" s="248">
        <v>5</v>
      </c>
      <c r="Q99" s="240">
        <v>5</v>
      </c>
      <c r="R99" s="247">
        <v>5</v>
      </c>
      <c r="S99" s="247">
        <v>5</v>
      </c>
      <c r="T99" s="247">
        <v>4</v>
      </c>
      <c r="U99" s="247">
        <v>5</v>
      </c>
      <c r="V99" s="248">
        <v>5</v>
      </c>
      <c r="W99" s="240">
        <v>4</v>
      </c>
      <c r="X99" s="248">
        <v>5</v>
      </c>
      <c r="Y99" s="249">
        <v>5</v>
      </c>
      <c r="Z99" s="248">
        <v>5</v>
      </c>
      <c r="AA99" s="250"/>
      <c r="AB99" s="255"/>
      <c r="AC99" s="253"/>
      <c r="AD99" s="253"/>
      <c r="AE99" s="256"/>
      <c r="AF99" s="256"/>
      <c r="AG99" s="256"/>
      <c r="AH99" s="256"/>
      <c r="AI99" s="256"/>
      <c r="AJ99" s="256"/>
      <c r="AK99" s="256"/>
      <c r="AL99" s="256"/>
      <c r="AM99" s="256"/>
      <c r="AN99" s="256"/>
      <c r="AO99" s="256"/>
      <c r="AP99" s="50"/>
      <c r="AQ99" s="50"/>
      <c r="AR99" s="50"/>
      <c r="AS99" s="50"/>
      <c r="AT99" s="50"/>
      <c r="AU99" s="50"/>
      <c r="AV99" s="50"/>
      <c r="AW99" s="50"/>
      <c r="AX99" s="50"/>
      <c r="AY99" s="50"/>
      <c r="BA99" s="50"/>
      <c r="BB99" s="50"/>
      <c r="BC99" s="50"/>
      <c r="BD99" s="50"/>
      <c r="BE99" s="50"/>
      <c r="BF99" s="50"/>
      <c r="BG99" s="50"/>
      <c r="BH99" s="50"/>
      <c r="BI99" s="50"/>
      <c r="BJ99" s="50"/>
      <c r="BK99" s="50"/>
      <c r="BL99" s="50"/>
      <c r="BM99" s="50"/>
      <c r="BN99" s="50"/>
      <c r="BO99" s="50"/>
      <c r="BP99" s="50"/>
      <c r="BQ99" s="254"/>
      <c r="BR99" s="50"/>
      <c r="BS99" s="50"/>
      <c r="BT99" s="50"/>
      <c r="BU99" s="50"/>
      <c r="BV99" s="50"/>
      <c r="BW99" s="50"/>
      <c r="BX99" s="50"/>
      <c r="BY99" s="50"/>
      <c r="BZ99" s="50"/>
      <c r="CA99" s="50"/>
      <c r="CB99" s="50"/>
      <c r="CC99" s="50"/>
      <c r="CD99" s="50"/>
      <c r="CE99" s="50"/>
      <c r="CF99" s="50"/>
      <c r="CG99" s="50"/>
      <c r="CH99" s="50"/>
      <c r="CI99" s="50"/>
      <c r="CJ99" s="50"/>
      <c r="CK99" s="50"/>
      <c r="CL99" s="50"/>
      <c r="CM99" s="50"/>
      <c r="CN99" s="50"/>
      <c r="CO99" s="50"/>
      <c r="CP99" s="50"/>
      <c r="CQ99" s="50"/>
      <c r="CR99" s="50"/>
      <c r="CS99" s="50"/>
      <c r="CT99" s="50"/>
    </row>
    <row r="100" spans="2:98" s="32" customFormat="1" ht="30.75" x14ac:dyDescent="0.25">
      <c r="B100" s="240">
        <v>95</v>
      </c>
      <c r="C100" s="190">
        <v>43547</v>
      </c>
      <c r="D100" s="238" t="s">
        <v>207</v>
      </c>
      <c r="E100" s="242" t="s">
        <v>56</v>
      </c>
      <c r="F100" s="242" t="s">
        <v>307</v>
      </c>
      <c r="G100" s="243" t="s">
        <v>52</v>
      </c>
      <c r="H100" s="238" t="s">
        <v>223</v>
      </c>
      <c r="I100" s="244" t="s">
        <v>75</v>
      </c>
      <c r="J100" s="244" t="s">
        <v>357</v>
      </c>
      <c r="K100" s="336" t="s">
        <v>383</v>
      </c>
      <c r="L100" s="240">
        <v>5</v>
      </c>
      <c r="M100" s="241"/>
      <c r="N100" s="240">
        <v>5</v>
      </c>
      <c r="O100" s="247">
        <v>5</v>
      </c>
      <c r="P100" s="248">
        <v>5</v>
      </c>
      <c r="Q100" s="240">
        <v>4</v>
      </c>
      <c r="R100" s="247">
        <v>5</v>
      </c>
      <c r="S100" s="247">
        <v>5</v>
      </c>
      <c r="T100" s="247">
        <v>5</v>
      </c>
      <c r="U100" s="247">
        <v>5</v>
      </c>
      <c r="V100" s="248">
        <v>5</v>
      </c>
      <c r="W100" s="240">
        <v>4</v>
      </c>
      <c r="X100" s="248">
        <v>5</v>
      </c>
      <c r="Y100" s="249">
        <v>5</v>
      </c>
      <c r="Z100" s="248">
        <v>5</v>
      </c>
      <c r="AA100" s="250"/>
      <c r="AB100" s="255"/>
      <c r="AC100" s="253"/>
      <c r="AD100" s="253"/>
      <c r="AE100" s="256"/>
      <c r="AF100" s="256"/>
      <c r="AG100" s="256"/>
      <c r="AH100" s="256"/>
      <c r="AI100" s="256"/>
      <c r="AJ100" s="256"/>
      <c r="AK100" s="256"/>
      <c r="AL100" s="256"/>
      <c r="AM100" s="256"/>
      <c r="AN100" s="256"/>
      <c r="AO100" s="256"/>
      <c r="AP100" s="50"/>
      <c r="AQ100" s="50"/>
      <c r="AR100" s="50"/>
      <c r="AS100" s="50"/>
      <c r="AT100" s="50"/>
      <c r="AU100" s="50"/>
      <c r="AV100" s="50"/>
      <c r="AW100" s="50"/>
      <c r="AX100" s="50"/>
      <c r="AY100" s="50"/>
      <c r="BA100" s="50"/>
      <c r="BB100" s="50"/>
      <c r="BC100" s="50"/>
      <c r="BD100" s="50"/>
      <c r="BE100" s="50"/>
      <c r="BF100" s="50"/>
      <c r="BG100" s="50"/>
      <c r="BH100" s="50"/>
      <c r="BI100" s="50"/>
      <c r="BJ100" s="50"/>
      <c r="BK100" s="50"/>
      <c r="BL100" s="50"/>
      <c r="BM100" s="50"/>
      <c r="BN100" s="50"/>
      <c r="BO100" s="50"/>
      <c r="BP100" s="50"/>
      <c r="BQ100" s="254"/>
      <c r="BR100" s="50"/>
      <c r="BS100" s="50"/>
      <c r="BT100" s="50"/>
      <c r="BU100" s="50"/>
      <c r="BV100" s="50"/>
      <c r="BW100" s="50"/>
      <c r="BX100" s="50"/>
      <c r="BY100" s="50"/>
      <c r="BZ100" s="50"/>
      <c r="CA100" s="50"/>
      <c r="CB100" s="50"/>
      <c r="CC100" s="50"/>
      <c r="CD100" s="50"/>
      <c r="CE100" s="50"/>
      <c r="CF100" s="50"/>
      <c r="CG100" s="50"/>
      <c r="CH100" s="50"/>
      <c r="CI100" s="50"/>
      <c r="CJ100" s="50"/>
      <c r="CK100" s="50"/>
      <c r="CL100" s="50"/>
      <c r="CM100" s="50"/>
      <c r="CN100" s="50"/>
      <c r="CO100" s="50"/>
      <c r="CP100" s="50"/>
      <c r="CQ100" s="50"/>
      <c r="CR100" s="50"/>
      <c r="CS100" s="50"/>
      <c r="CT100" s="50"/>
    </row>
    <row r="101" spans="2:98" s="32" customFormat="1" ht="30.75" x14ac:dyDescent="0.25">
      <c r="B101" s="240">
        <v>96</v>
      </c>
      <c r="C101" s="190">
        <v>43547</v>
      </c>
      <c r="D101" s="238" t="s">
        <v>276</v>
      </c>
      <c r="E101" s="242" t="s">
        <v>56</v>
      </c>
      <c r="F101" s="242" t="s">
        <v>308</v>
      </c>
      <c r="G101" s="243" t="s">
        <v>216</v>
      </c>
      <c r="H101" s="238" t="s">
        <v>222</v>
      </c>
      <c r="I101" s="244" t="e">
        <v>#N/A</v>
      </c>
      <c r="J101" s="244" t="e">
        <v>#N/A</v>
      </c>
      <c r="K101" s="336" t="s">
        <v>382</v>
      </c>
      <c r="L101" s="240">
        <v>5</v>
      </c>
      <c r="M101" s="241">
        <v>5</v>
      </c>
      <c r="N101" s="240">
        <v>5</v>
      </c>
      <c r="O101" s="247">
        <v>5</v>
      </c>
      <c r="P101" s="248">
        <v>5</v>
      </c>
      <c r="Q101" s="240"/>
      <c r="R101" s="247">
        <v>5</v>
      </c>
      <c r="S101" s="247">
        <v>5</v>
      </c>
      <c r="T101" s="247">
        <v>4</v>
      </c>
      <c r="U101" s="247"/>
      <c r="V101" s="248"/>
      <c r="W101" s="240">
        <v>5</v>
      </c>
      <c r="X101" s="248">
        <v>5</v>
      </c>
      <c r="Y101" s="249">
        <v>5</v>
      </c>
      <c r="Z101" s="248">
        <v>5</v>
      </c>
      <c r="AA101" s="250"/>
      <c r="AB101" s="255"/>
      <c r="AC101" s="253"/>
      <c r="AD101" s="253"/>
      <c r="AE101" s="256"/>
      <c r="AF101" s="256"/>
      <c r="AG101" s="256"/>
      <c r="AH101" s="256"/>
      <c r="AI101" s="256"/>
      <c r="AJ101" s="256"/>
      <c r="AK101" s="256"/>
      <c r="AL101" s="256"/>
      <c r="AM101" s="256"/>
      <c r="AN101" s="256"/>
      <c r="AO101" s="256"/>
      <c r="AP101" s="50"/>
      <c r="AQ101" s="50"/>
      <c r="AR101" s="50"/>
      <c r="AS101" s="50"/>
      <c r="AT101" s="50"/>
      <c r="AU101" s="50"/>
      <c r="AV101" s="50"/>
      <c r="AW101" s="50"/>
      <c r="AX101" s="50"/>
      <c r="AY101" s="50"/>
      <c r="BA101" s="50"/>
      <c r="BB101" s="50"/>
      <c r="BC101" s="50"/>
      <c r="BD101" s="50"/>
      <c r="BE101" s="50"/>
      <c r="BF101" s="50"/>
      <c r="BG101" s="50"/>
      <c r="BH101" s="50"/>
      <c r="BI101" s="50"/>
      <c r="BJ101" s="50"/>
      <c r="BK101" s="50"/>
      <c r="BL101" s="50"/>
      <c r="BM101" s="50"/>
      <c r="BN101" s="50"/>
      <c r="BO101" s="50"/>
      <c r="BP101" s="50"/>
      <c r="BQ101" s="254"/>
      <c r="BR101" s="50"/>
      <c r="BS101" s="50"/>
      <c r="BT101" s="50"/>
      <c r="BU101" s="50"/>
      <c r="BV101" s="50"/>
      <c r="BW101" s="50"/>
      <c r="BX101" s="50"/>
      <c r="BY101" s="50"/>
      <c r="BZ101" s="50"/>
      <c r="CA101" s="50"/>
      <c r="CB101" s="50"/>
      <c r="CC101" s="50"/>
      <c r="CD101" s="50"/>
      <c r="CE101" s="50"/>
      <c r="CF101" s="50"/>
      <c r="CG101" s="50"/>
      <c r="CH101" s="50"/>
      <c r="CI101" s="50"/>
      <c r="CJ101" s="50"/>
      <c r="CK101" s="50"/>
      <c r="CL101" s="50"/>
      <c r="CM101" s="50"/>
      <c r="CN101" s="50"/>
      <c r="CO101" s="50"/>
      <c r="CP101" s="50"/>
      <c r="CQ101" s="50"/>
      <c r="CR101" s="50"/>
      <c r="CS101" s="50"/>
      <c r="CT101" s="50"/>
    </row>
    <row r="102" spans="2:98" s="32" customFormat="1" ht="30.75" x14ac:dyDescent="0.25">
      <c r="B102" s="240">
        <v>97</v>
      </c>
      <c r="C102" s="190">
        <v>43547</v>
      </c>
      <c r="D102" s="238" t="s">
        <v>207</v>
      </c>
      <c r="E102" s="242" t="s">
        <v>56</v>
      </c>
      <c r="F102" s="242" t="s">
        <v>218</v>
      </c>
      <c r="G102" s="243" t="s">
        <v>52</v>
      </c>
      <c r="H102" s="238" t="s">
        <v>223</v>
      </c>
      <c r="I102" s="244" t="s">
        <v>73</v>
      </c>
      <c r="J102" s="244" t="s">
        <v>348</v>
      </c>
      <c r="K102" s="336" t="s">
        <v>383</v>
      </c>
      <c r="L102" s="240">
        <v>4</v>
      </c>
      <c r="M102" s="241">
        <v>5</v>
      </c>
      <c r="N102" s="240">
        <v>4</v>
      </c>
      <c r="O102" s="247">
        <v>4</v>
      </c>
      <c r="P102" s="248">
        <v>4</v>
      </c>
      <c r="Q102" s="240">
        <v>5</v>
      </c>
      <c r="R102" s="247">
        <v>4</v>
      </c>
      <c r="S102" s="247">
        <v>4</v>
      </c>
      <c r="T102" s="247">
        <v>3</v>
      </c>
      <c r="U102" s="247"/>
      <c r="V102" s="248"/>
      <c r="W102" s="240"/>
      <c r="X102" s="248"/>
      <c r="Y102" s="249">
        <v>1</v>
      </c>
      <c r="Z102" s="248">
        <v>4</v>
      </c>
      <c r="AA102" s="250"/>
      <c r="AB102" s="255"/>
      <c r="AC102" s="253"/>
      <c r="AD102" s="253"/>
      <c r="AE102" s="256"/>
      <c r="AF102" s="256"/>
      <c r="AG102" s="256"/>
      <c r="AH102" s="256"/>
      <c r="AI102" s="256"/>
      <c r="AJ102" s="256"/>
      <c r="AK102" s="256"/>
      <c r="AL102" s="256"/>
      <c r="AM102" s="256"/>
      <c r="AN102" s="256"/>
      <c r="AO102" s="256"/>
      <c r="AP102" s="50"/>
      <c r="AQ102" s="50"/>
      <c r="AR102" s="50"/>
      <c r="AS102" s="50"/>
      <c r="AT102" s="50"/>
      <c r="AU102" s="50"/>
      <c r="AV102" s="50"/>
      <c r="AW102" s="50"/>
      <c r="AX102" s="50"/>
      <c r="AY102" s="50"/>
      <c r="BA102" s="50"/>
      <c r="BB102" s="50"/>
      <c r="BC102" s="50"/>
      <c r="BD102" s="50"/>
      <c r="BE102" s="50"/>
      <c r="BF102" s="50"/>
      <c r="BG102" s="50"/>
      <c r="BH102" s="50"/>
      <c r="BI102" s="50"/>
      <c r="BJ102" s="50"/>
      <c r="BK102" s="50"/>
      <c r="BL102" s="50"/>
      <c r="BM102" s="50"/>
      <c r="BN102" s="50"/>
      <c r="BO102" s="50"/>
      <c r="BP102" s="50"/>
      <c r="BQ102" s="254"/>
      <c r="BR102" s="50"/>
      <c r="BS102" s="50"/>
      <c r="BT102" s="50"/>
      <c r="BU102" s="50"/>
      <c r="BV102" s="50"/>
      <c r="BW102" s="50"/>
      <c r="BX102" s="50"/>
      <c r="BY102" s="50"/>
      <c r="BZ102" s="50"/>
      <c r="CA102" s="50"/>
      <c r="CB102" s="50"/>
      <c r="CC102" s="50"/>
      <c r="CD102" s="50"/>
      <c r="CE102" s="50"/>
      <c r="CF102" s="50"/>
      <c r="CG102" s="50"/>
      <c r="CH102" s="50"/>
      <c r="CI102" s="50"/>
      <c r="CJ102" s="50"/>
      <c r="CK102" s="50"/>
      <c r="CL102" s="50"/>
      <c r="CM102" s="50"/>
      <c r="CN102" s="50"/>
      <c r="CO102" s="50"/>
      <c r="CP102" s="50"/>
      <c r="CQ102" s="50"/>
      <c r="CR102" s="50"/>
      <c r="CS102" s="50"/>
      <c r="CT102" s="50"/>
    </row>
    <row r="103" spans="2:98" s="32" customFormat="1" ht="30.75" x14ac:dyDescent="0.25">
      <c r="B103" s="240">
        <v>98</v>
      </c>
      <c r="C103" s="190">
        <v>43549</v>
      </c>
      <c r="D103" s="238" t="s">
        <v>207</v>
      </c>
      <c r="E103" s="242" t="s">
        <v>57</v>
      </c>
      <c r="F103" s="242" t="s">
        <v>305</v>
      </c>
      <c r="G103" s="243" t="s">
        <v>217</v>
      </c>
      <c r="H103" s="238" t="s">
        <v>222</v>
      </c>
      <c r="I103" s="244" t="s">
        <v>78</v>
      </c>
      <c r="J103" s="244" t="s">
        <v>339</v>
      </c>
      <c r="K103" s="336" t="s">
        <v>383</v>
      </c>
      <c r="L103" s="240">
        <v>3</v>
      </c>
      <c r="M103" s="241">
        <v>5</v>
      </c>
      <c r="N103" s="240">
        <v>4</v>
      </c>
      <c r="O103" s="247">
        <v>4</v>
      </c>
      <c r="P103" s="248">
        <v>4</v>
      </c>
      <c r="Q103" s="240">
        <v>4</v>
      </c>
      <c r="R103" s="247">
        <v>5</v>
      </c>
      <c r="S103" s="247">
        <v>5</v>
      </c>
      <c r="T103" s="247">
        <v>3</v>
      </c>
      <c r="U103" s="247">
        <v>4</v>
      </c>
      <c r="V103" s="248">
        <v>3</v>
      </c>
      <c r="W103" s="240">
        <v>4</v>
      </c>
      <c r="X103" s="248">
        <v>4</v>
      </c>
      <c r="Y103" s="249">
        <v>5</v>
      </c>
      <c r="Z103" s="248">
        <v>4</v>
      </c>
      <c r="AA103" s="250"/>
      <c r="AB103" s="255"/>
      <c r="AC103" s="253"/>
      <c r="AD103" s="253"/>
      <c r="AE103" s="256"/>
      <c r="AF103" s="256"/>
      <c r="AG103" s="256"/>
      <c r="AH103" s="256"/>
      <c r="AI103" s="256"/>
      <c r="AJ103" s="256"/>
      <c r="AK103" s="256"/>
      <c r="AL103" s="256"/>
      <c r="AM103" s="256"/>
      <c r="AN103" s="256"/>
      <c r="AO103" s="256"/>
      <c r="AP103" s="50"/>
      <c r="AQ103" s="50"/>
      <c r="AR103" s="50"/>
      <c r="AS103" s="50"/>
      <c r="AT103" s="50"/>
      <c r="AU103" s="50"/>
      <c r="AV103" s="50"/>
      <c r="AW103" s="50"/>
      <c r="AX103" s="50"/>
      <c r="AY103" s="50"/>
      <c r="BA103" s="50"/>
      <c r="BB103" s="50"/>
      <c r="BC103" s="50"/>
      <c r="BD103" s="50"/>
      <c r="BE103" s="50"/>
      <c r="BF103" s="50"/>
      <c r="BG103" s="50"/>
      <c r="BH103" s="50"/>
      <c r="BI103" s="50"/>
      <c r="BJ103" s="50"/>
      <c r="BK103" s="50"/>
      <c r="BL103" s="50"/>
      <c r="BM103" s="50"/>
      <c r="BN103" s="50"/>
      <c r="BO103" s="50"/>
      <c r="BP103" s="50"/>
      <c r="BQ103" s="254"/>
      <c r="BR103" s="50"/>
      <c r="BS103" s="50"/>
      <c r="BT103" s="50"/>
      <c r="BU103" s="50"/>
      <c r="BV103" s="50"/>
      <c r="BW103" s="50"/>
      <c r="BX103" s="50"/>
      <c r="BY103" s="50"/>
      <c r="BZ103" s="50"/>
      <c r="CA103" s="50"/>
      <c r="CB103" s="50"/>
      <c r="CC103" s="50"/>
      <c r="CD103" s="50"/>
      <c r="CE103" s="50"/>
      <c r="CF103" s="50"/>
      <c r="CG103" s="50"/>
      <c r="CH103" s="50"/>
      <c r="CI103" s="50"/>
      <c r="CJ103" s="50"/>
      <c r="CK103" s="50"/>
      <c r="CL103" s="50"/>
      <c r="CM103" s="50"/>
      <c r="CN103" s="50"/>
      <c r="CO103" s="50"/>
      <c r="CP103" s="50"/>
      <c r="CQ103" s="50"/>
      <c r="CR103" s="50"/>
      <c r="CS103" s="50"/>
      <c r="CT103" s="50"/>
    </row>
    <row r="104" spans="2:98" s="32" customFormat="1" ht="30.75" x14ac:dyDescent="0.25">
      <c r="B104" s="240">
        <v>99</v>
      </c>
      <c r="C104" s="190">
        <v>43549</v>
      </c>
      <c r="D104" s="238" t="s">
        <v>209</v>
      </c>
      <c r="E104" s="242" t="s">
        <v>56</v>
      </c>
      <c r="F104" s="242" t="s">
        <v>25</v>
      </c>
      <c r="G104" s="243" t="s">
        <v>216</v>
      </c>
      <c r="H104" s="238" t="s">
        <v>222</v>
      </c>
      <c r="I104" s="244" t="s">
        <v>70</v>
      </c>
      <c r="J104" s="244" t="s">
        <v>352</v>
      </c>
      <c r="K104" s="336" t="s">
        <v>383</v>
      </c>
      <c r="L104" s="240">
        <v>5</v>
      </c>
      <c r="M104" s="241">
        <v>1</v>
      </c>
      <c r="N104" s="240">
        <v>4</v>
      </c>
      <c r="O104" s="247">
        <v>4</v>
      </c>
      <c r="P104" s="248">
        <v>4</v>
      </c>
      <c r="Q104" s="240">
        <v>5</v>
      </c>
      <c r="R104" s="247">
        <v>5</v>
      </c>
      <c r="S104" s="247">
        <v>5</v>
      </c>
      <c r="T104" s="247">
        <v>3</v>
      </c>
      <c r="U104" s="247">
        <v>5</v>
      </c>
      <c r="V104" s="248">
        <v>5</v>
      </c>
      <c r="W104" s="240">
        <v>3</v>
      </c>
      <c r="X104" s="248">
        <v>5</v>
      </c>
      <c r="Y104" s="249">
        <v>5</v>
      </c>
      <c r="Z104" s="248">
        <v>4</v>
      </c>
      <c r="AA104" s="250"/>
      <c r="AB104" s="255"/>
      <c r="AC104" s="253"/>
      <c r="AD104" s="253"/>
      <c r="AE104" s="256"/>
      <c r="AF104" s="256"/>
      <c r="AG104" s="256"/>
      <c r="AH104" s="256"/>
      <c r="AI104" s="256"/>
      <c r="AJ104" s="256"/>
      <c r="AK104" s="256"/>
      <c r="AL104" s="256"/>
      <c r="AM104" s="256"/>
      <c r="AN104" s="256"/>
      <c r="AO104" s="256"/>
      <c r="AP104" s="50"/>
      <c r="AQ104" s="50"/>
      <c r="AR104" s="50"/>
      <c r="AS104" s="50"/>
      <c r="AT104" s="50"/>
      <c r="AU104" s="50"/>
      <c r="AV104" s="50"/>
      <c r="AW104" s="50"/>
      <c r="AX104" s="50"/>
      <c r="AY104" s="50"/>
      <c r="BA104" s="50"/>
      <c r="BB104" s="50"/>
      <c r="BC104" s="50"/>
      <c r="BD104" s="50"/>
      <c r="BE104" s="50"/>
      <c r="BF104" s="50"/>
      <c r="BG104" s="50"/>
      <c r="BH104" s="50"/>
      <c r="BI104" s="50"/>
      <c r="BJ104" s="50"/>
      <c r="BK104" s="50"/>
      <c r="BL104" s="50"/>
      <c r="BM104" s="50"/>
      <c r="BN104" s="50"/>
      <c r="BO104" s="50"/>
      <c r="BP104" s="50"/>
      <c r="BQ104" s="254"/>
      <c r="BR104" s="50"/>
      <c r="BS104" s="50"/>
      <c r="BT104" s="50"/>
      <c r="BU104" s="50"/>
      <c r="BV104" s="50"/>
      <c r="BW104" s="50"/>
      <c r="BX104" s="50"/>
      <c r="BY104" s="50"/>
      <c r="BZ104" s="50"/>
      <c r="CA104" s="50"/>
      <c r="CB104" s="50"/>
      <c r="CC104" s="50"/>
      <c r="CD104" s="50"/>
      <c r="CE104" s="50"/>
      <c r="CF104" s="50"/>
      <c r="CG104" s="50"/>
      <c r="CH104" s="50"/>
      <c r="CI104" s="50"/>
      <c r="CJ104" s="50"/>
      <c r="CK104" s="50"/>
      <c r="CL104" s="50"/>
      <c r="CM104" s="50"/>
      <c r="CN104" s="50"/>
      <c r="CO104" s="50"/>
      <c r="CP104" s="50"/>
      <c r="CQ104" s="50"/>
      <c r="CR104" s="50"/>
      <c r="CS104" s="50"/>
      <c r="CT104" s="50"/>
    </row>
    <row r="105" spans="2:98" s="32" customFormat="1" ht="30.75" x14ac:dyDescent="0.25">
      <c r="B105" s="240">
        <v>100</v>
      </c>
      <c r="C105" s="190">
        <v>43550</v>
      </c>
      <c r="D105" s="238" t="s">
        <v>277</v>
      </c>
      <c r="E105" s="242" t="s">
        <v>56</v>
      </c>
      <c r="F105" s="242" t="s">
        <v>309</v>
      </c>
      <c r="G105" s="243" t="s">
        <v>176</v>
      </c>
      <c r="H105" s="238" t="s">
        <v>223</v>
      </c>
      <c r="I105" s="244" t="s">
        <v>78</v>
      </c>
      <c r="J105" s="244" t="s">
        <v>339</v>
      </c>
      <c r="K105" s="336" t="s">
        <v>383</v>
      </c>
      <c r="L105" s="240">
        <v>3</v>
      </c>
      <c r="M105" s="241"/>
      <c r="N105" s="240">
        <v>1</v>
      </c>
      <c r="O105" s="247">
        <v>1</v>
      </c>
      <c r="P105" s="248">
        <v>2</v>
      </c>
      <c r="Q105" s="240">
        <v>1</v>
      </c>
      <c r="R105" s="247"/>
      <c r="S105" s="247">
        <v>1</v>
      </c>
      <c r="T105" s="247"/>
      <c r="U105" s="247">
        <v>1</v>
      </c>
      <c r="V105" s="248"/>
      <c r="W105" s="240">
        <v>3</v>
      </c>
      <c r="X105" s="248"/>
      <c r="Y105" s="249">
        <v>5</v>
      </c>
      <c r="Z105" s="248">
        <v>3</v>
      </c>
      <c r="AA105" s="250"/>
      <c r="AB105" s="255"/>
      <c r="AC105" s="253"/>
      <c r="AD105" s="253"/>
      <c r="AE105" s="256"/>
      <c r="AF105" s="256"/>
      <c r="AG105" s="256"/>
      <c r="AH105" s="256"/>
      <c r="AI105" s="256"/>
      <c r="AJ105" s="256"/>
      <c r="AK105" s="256"/>
      <c r="AL105" s="256"/>
      <c r="AM105" s="256"/>
      <c r="AN105" s="256"/>
      <c r="AO105" s="256"/>
      <c r="AP105" s="50"/>
      <c r="AQ105" s="50"/>
      <c r="AR105" s="50"/>
      <c r="AS105" s="50"/>
      <c r="AT105" s="50"/>
      <c r="AU105" s="50"/>
      <c r="AV105" s="50"/>
      <c r="AW105" s="50"/>
      <c r="AX105" s="50"/>
      <c r="AY105" s="50"/>
      <c r="BA105" s="50"/>
      <c r="BB105" s="50"/>
      <c r="BC105" s="50"/>
      <c r="BD105" s="50"/>
      <c r="BE105" s="50"/>
      <c r="BF105" s="50"/>
      <c r="BG105" s="50"/>
      <c r="BH105" s="50"/>
      <c r="BI105" s="50"/>
      <c r="BJ105" s="50"/>
      <c r="BK105" s="50"/>
      <c r="BL105" s="50"/>
      <c r="BM105" s="50"/>
      <c r="BN105" s="50"/>
      <c r="BO105" s="50"/>
      <c r="BP105" s="50"/>
      <c r="BQ105" s="254"/>
      <c r="BR105" s="50"/>
      <c r="BS105" s="50"/>
      <c r="BT105" s="50"/>
      <c r="BU105" s="50"/>
      <c r="BV105" s="50"/>
      <c r="BW105" s="50"/>
      <c r="BX105" s="50"/>
      <c r="BY105" s="50"/>
      <c r="BZ105" s="50"/>
      <c r="CA105" s="50"/>
      <c r="CB105" s="50"/>
      <c r="CC105" s="50"/>
      <c r="CD105" s="50"/>
      <c r="CE105" s="50"/>
      <c r="CF105" s="50"/>
      <c r="CG105" s="50"/>
      <c r="CH105" s="50"/>
      <c r="CI105" s="50"/>
      <c r="CJ105" s="50"/>
      <c r="CK105" s="50"/>
      <c r="CL105" s="50"/>
      <c r="CM105" s="50"/>
      <c r="CN105" s="50"/>
      <c r="CO105" s="50"/>
      <c r="CP105" s="50"/>
      <c r="CQ105" s="50"/>
      <c r="CR105" s="50"/>
      <c r="CS105" s="50"/>
      <c r="CT105" s="50"/>
    </row>
    <row r="106" spans="2:98" s="32" customFormat="1" ht="30.75" x14ac:dyDescent="0.25">
      <c r="B106" s="240">
        <v>101</v>
      </c>
      <c r="C106" s="190">
        <v>43550</v>
      </c>
      <c r="D106" s="238" t="s">
        <v>207</v>
      </c>
      <c r="E106" s="242" t="s">
        <v>56</v>
      </c>
      <c r="F106" s="242" t="s">
        <v>25</v>
      </c>
      <c r="G106" s="243" t="s">
        <v>216</v>
      </c>
      <c r="H106" s="238" t="s">
        <v>222</v>
      </c>
      <c r="I106" s="244" t="s">
        <v>336</v>
      </c>
      <c r="J106" s="244" t="s">
        <v>337</v>
      </c>
      <c r="K106" s="336" t="s">
        <v>382</v>
      </c>
      <c r="L106" s="240">
        <v>5</v>
      </c>
      <c r="M106" s="241">
        <v>5</v>
      </c>
      <c r="N106" s="240">
        <v>5</v>
      </c>
      <c r="O106" s="247">
        <v>2</v>
      </c>
      <c r="P106" s="248">
        <v>2</v>
      </c>
      <c r="Q106" s="240">
        <v>5</v>
      </c>
      <c r="R106" s="247">
        <v>5</v>
      </c>
      <c r="S106" s="247">
        <v>5</v>
      </c>
      <c r="T106" s="247">
        <v>5</v>
      </c>
      <c r="U106" s="247">
        <v>5</v>
      </c>
      <c r="V106" s="248">
        <v>5</v>
      </c>
      <c r="W106" s="240">
        <v>5</v>
      </c>
      <c r="X106" s="248">
        <v>5</v>
      </c>
      <c r="Y106" s="249">
        <v>5</v>
      </c>
      <c r="Z106" s="248">
        <v>5</v>
      </c>
      <c r="AA106" s="250"/>
      <c r="AB106" s="255"/>
      <c r="AC106" s="253"/>
      <c r="AD106" s="253"/>
      <c r="AE106" s="256"/>
      <c r="AF106" s="256"/>
      <c r="AG106" s="256"/>
      <c r="AH106" s="256"/>
      <c r="AI106" s="256"/>
      <c r="AJ106" s="256"/>
      <c r="AK106" s="256"/>
      <c r="AL106" s="256"/>
      <c r="AM106" s="256"/>
      <c r="AN106" s="256"/>
      <c r="AO106" s="256"/>
      <c r="AP106" s="50"/>
      <c r="AQ106" s="50"/>
      <c r="AR106" s="50"/>
      <c r="AS106" s="50"/>
      <c r="AT106" s="50"/>
      <c r="AU106" s="50"/>
      <c r="AV106" s="50"/>
      <c r="AW106" s="50"/>
      <c r="AX106" s="50"/>
      <c r="AY106" s="50"/>
      <c r="BA106" s="50"/>
      <c r="BB106" s="50"/>
      <c r="BC106" s="50"/>
      <c r="BD106" s="50"/>
      <c r="BE106" s="50"/>
      <c r="BF106" s="50"/>
      <c r="BG106" s="50"/>
      <c r="BH106" s="50"/>
      <c r="BI106" s="50"/>
      <c r="BJ106" s="50"/>
      <c r="BK106" s="50"/>
      <c r="BL106" s="50"/>
      <c r="BM106" s="50"/>
      <c r="BN106" s="50"/>
      <c r="BO106" s="50"/>
      <c r="BP106" s="50"/>
      <c r="BQ106" s="254"/>
      <c r="BR106" s="50"/>
      <c r="BS106" s="50"/>
      <c r="BT106" s="50"/>
      <c r="BU106" s="50"/>
      <c r="BV106" s="50"/>
      <c r="BW106" s="50"/>
      <c r="BX106" s="50"/>
      <c r="BY106" s="50"/>
      <c r="BZ106" s="50"/>
      <c r="CA106" s="50"/>
      <c r="CB106" s="50"/>
      <c r="CC106" s="50"/>
      <c r="CD106" s="50"/>
      <c r="CE106" s="50"/>
      <c r="CF106" s="50"/>
      <c r="CG106" s="50"/>
      <c r="CH106" s="50"/>
      <c r="CI106" s="50"/>
      <c r="CJ106" s="50"/>
      <c r="CK106" s="50"/>
      <c r="CL106" s="50"/>
      <c r="CM106" s="50"/>
      <c r="CN106" s="50"/>
      <c r="CO106" s="50"/>
      <c r="CP106" s="50"/>
      <c r="CQ106" s="50"/>
      <c r="CR106" s="50"/>
      <c r="CS106" s="50"/>
      <c r="CT106" s="50"/>
    </row>
    <row r="107" spans="2:98" s="32" customFormat="1" ht="30.75" x14ac:dyDescent="0.25">
      <c r="B107" s="240">
        <v>102</v>
      </c>
      <c r="C107" s="190">
        <v>43553</v>
      </c>
      <c r="D107" s="238" t="s">
        <v>209</v>
      </c>
      <c r="E107" s="242" t="s">
        <v>56</v>
      </c>
      <c r="F107" s="242" t="s">
        <v>62</v>
      </c>
      <c r="G107" s="243" t="s">
        <v>53</v>
      </c>
      <c r="H107" s="238" t="s">
        <v>223</v>
      </c>
      <c r="I107" s="244" t="s">
        <v>70</v>
      </c>
      <c r="J107" s="244" t="s">
        <v>352</v>
      </c>
      <c r="K107" s="336" t="s">
        <v>382</v>
      </c>
      <c r="L107" s="240">
        <v>5</v>
      </c>
      <c r="M107" s="241">
        <v>5</v>
      </c>
      <c r="N107" s="240">
        <v>5</v>
      </c>
      <c r="O107" s="247"/>
      <c r="P107" s="248">
        <v>5</v>
      </c>
      <c r="Q107" s="240">
        <v>5</v>
      </c>
      <c r="R107" s="247">
        <v>5</v>
      </c>
      <c r="S107" s="247">
        <v>5</v>
      </c>
      <c r="T107" s="247">
        <v>5</v>
      </c>
      <c r="U107" s="247">
        <v>5</v>
      </c>
      <c r="V107" s="248">
        <v>5</v>
      </c>
      <c r="W107" s="240">
        <v>5</v>
      </c>
      <c r="X107" s="248">
        <v>5</v>
      </c>
      <c r="Y107" s="249">
        <v>5</v>
      </c>
      <c r="Z107" s="248">
        <v>5</v>
      </c>
      <c r="AA107" s="250"/>
      <c r="AB107" s="255"/>
      <c r="AC107" s="253"/>
      <c r="AD107" s="253"/>
      <c r="AE107" s="256"/>
      <c r="AF107" s="256"/>
      <c r="AG107" s="256"/>
      <c r="AH107" s="256"/>
      <c r="AI107" s="256"/>
      <c r="AJ107" s="256"/>
      <c r="AK107" s="256"/>
      <c r="AL107" s="256"/>
      <c r="AM107" s="256"/>
      <c r="AN107" s="256"/>
      <c r="AO107" s="256"/>
      <c r="AP107" s="50"/>
      <c r="AQ107" s="50"/>
      <c r="AR107" s="50"/>
      <c r="AS107" s="50"/>
      <c r="AT107" s="50"/>
      <c r="AU107" s="50"/>
      <c r="AV107" s="50"/>
      <c r="AW107" s="50"/>
      <c r="AX107" s="50"/>
      <c r="AY107" s="50"/>
      <c r="BA107" s="50"/>
      <c r="BB107" s="50"/>
      <c r="BC107" s="50"/>
      <c r="BD107" s="50"/>
      <c r="BE107" s="50"/>
      <c r="BF107" s="50"/>
      <c r="BG107" s="50"/>
      <c r="BH107" s="50"/>
      <c r="BI107" s="50"/>
      <c r="BJ107" s="50"/>
      <c r="BK107" s="50"/>
      <c r="BL107" s="50"/>
      <c r="BM107" s="50"/>
      <c r="BN107" s="50"/>
      <c r="BO107" s="50"/>
      <c r="BP107" s="50"/>
      <c r="BQ107" s="254"/>
      <c r="BR107" s="50"/>
      <c r="BS107" s="50"/>
      <c r="BT107" s="50"/>
      <c r="BU107" s="50"/>
      <c r="BV107" s="50"/>
      <c r="BW107" s="50"/>
      <c r="BX107" s="50"/>
      <c r="BY107" s="50"/>
      <c r="BZ107" s="50"/>
      <c r="CA107" s="50"/>
      <c r="CB107" s="50"/>
      <c r="CC107" s="50"/>
      <c r="CD107" s="50"/>
      <c r="CE107" s="50"/>
      <c r="CF107" s="50"/>
      <c r="CG107" s="50"/>
      <c r="CH107" s="50"/>
      <c r="CI107" s="50"/>
      <c r="CJ107" s="50"/>
      <c r="CK107" s="50"/>
      <c r="CL107" s="50"/>
      <c r="CM107" s="50"/>
      <c r="CN107" s="50"/>
      <c r="CO107" s="50"/>
      <c r="CP107" s="50"/>
      <c r="CQ107" s="50"/>
      <c r="CR107" s="50"/>
      <c r="CS107" s="50"/>
      <c r="CT107" s="50"/>
    </row>
    <row r="108" spans="2:98" s="32" customFormat="1" ht="30.75" x14ac:dyDescent="0.25">
      <c r="B108" s="240">
        <v>103</v>
      </c>
      <c r="C108" s="190">
        <v>43556</v>
      </c>
      <c r="D108" s="238" t="s">
        <v>207</v>
      </c>
      <c r="E108" s="242" t="s">
        <v>56</v>
      </c>
      <c r="F108" s="242" t="s">
        <v>25</v>
      </c>
      <c r="G108" s="243" t="s">
        <v>216</v>
      </c>
      <c r="H108" s="238" t="s">
        <v>222</v>
      </c>
      <c r="I108" s="244" t="s">
        <v>78</v>
      </c>
      <c r="J108" s="244" t="s">
        <v>339</v>
      </c>
      <c r="K108" s="336" t="s">
        <v>383</v>
      </c>
      <c r="L108" s="240">
        <v>4</v>
      </c>
      <c r="M108" s="241"/>
      <c r="N108" s="240">
        <v>5</v>
      </c>
      <c r="O108" s="247">
        <v>4</v>
      </c>
      <c r="P108" s="248">
        <v>5</v>
      </c>
      <c r="Q108" s="240">
        <v>5</v>
      </c>
      <c r="R108" s="247">
        <v>5</v>
      </c>
      <c r="S108" s="247">
        <v>5</v>
      </c>
      <c r="T108" s="247">
        <v>5</v>
      </c>
      <c r="U108" s="247">
        <v>5</v>
      </c>
      <c r="V108" s="248">
        <v>5</v>
      </c>
      <c r="W108" s="240">
        <v>5</v>
      </c>
      <c r="X108" s="248">
        <v>5</v>
      </c>
      <c r="Y108" s="249"/>
      <c r="Z108" s="248">
        <v>5</v>
      </c>
      <c r="AA108" s="250"/>
      <c r="AB108" s="255"/>
      <c r="AC108" s="253"/>
      <c r="AD108" s="253"/>
      <c r="AE108" s="256"/>
      <c r="AF108" s="256"/>
      <c r="AG108" s="256"/>
      <c r="AH108" s="256"/>
      <c r="AI108" s="256"/>
      <c r="AJ108" s="256"/>
      <c r="AK108" s="256"/>
      <c r="AL108" s="256"/>
      <c r="AM108" s="256"/>
      <c r="AN108" s="256"/>
      <c r="AO108" s="256"/>
      <c r="AP108" s="50"/>
      <c r="AQ108" s="50"/>
      <c r="AR108" s="50"/>
      <c r="AS108" s="50"/>
      <c r="AT108" s="50"/>
      <c r="AU108" s="50"/>
      <c r="AV108" s="50"/>
      <c r="AW108" s="50"/>
      <c r="AX108" s="50"/>
      <c r="AY108" s="50"/>
      <c r="BA108" s="50"/>
      <c r="BB108" s="50"/>
      <c r="BC108" s="50"/>
      <c r="BD108" s="50"/>
      <c r="BE108" s="50"/>
      <c r="BF108" s="50"/>
      <c r="BG108" s="50"/>
      <c r="BH108" s="50"/>
      <c r="BI108" s="50"/>
      <c r="BJ108" s="50"/>
      <c r="BK108" s="50"/>
      <c r="BL108" s="50"/>
      <c r="BM108" s="50"/>
      <c r="BN108" s="50"/>
      <c r="BO108" s="50"/>
      <c r="BP108" s="50"/>
      <c r="BQ108" s="254"/>
      <c r="BR108" s="50"/>
      <c r="BS108" s="50"/>
      <c r="BT108" s="50"/>
      <c r="BU108" s="50"/>
      <c r="BV108" s="50"/>
      <c r="BW108" s="50"/>
      <c r="BX108" s="50"/>
      <c r="BY108" s="50"/>
      <c r="BZ108" s="50"/>
      <c r="CA108" s="50"/>
      <c r="CB108" s="50"/>
      <c r="CC108" s="50"/>
      <c r="CD108" s="50"/>
      <c r="CE108" s="50"/>
      <c r="CF108" s="50"/>
      <c r="CG108" s="50"/>
      <c r="CH108" s="50"/>
      <c r="CI108" s="50"/>
      <c r="CJ108" s="50"/>
      <c r="CK108" s="50"/>
      <c r="CL108" s="50"/>
      <c r="CM108" s="50"/>
      <c r="CN108" s="50"/>
      <c r="CO108" s="50"/>
      <c r="CP108" s="50"/>
      <c r="CQ108" s="50"/>
      <c r="CR108" s="50"/>
      <c r="CS108" s="50"/>
      <c r="CT108" s="50"/>
    </row>
    <row r="109" spans="2:98" s="32" customFormat="1" ht="30.75" x14ac:dyDescent="0.25">
      <c r="B109" s="240">
        <v>104</v>
      </c>
      <c r="C109" s="190"/>
      <c r="D109" s="238"/>
      <c r="E109" s="242" t="s">
        <v>283</v>
      </c>
      <c r="F109" s="242"/>
      <c r="G109" s="243"/>
      <c r="H109" s="238"/>
      <c r="I109" s="244" t="s">
        <v>78</v>
      </c>
      <c r="J109" s="244" t="s">
        <v>339</v>
      </c>
      <c r="K109" s="336" t="s">
        <v>383</v>
      </c>
      <c r="L109" s="240"/>
      <c r="M109" s="241"/>
      <c r="N109" s="240"/>
      <c r="O109" s="247"/>
      <c r="P109" s="248"/>
      <c r="Q109" s="240"/>
      <c r="R109" s="247"/>
      <c r="S109" s="247"/>
      <c r="T109" s="247"/>
      <c r="U109" s="247"/>
      <c r="V109" s="248"/>
      <c r="W109" s="240"/>
      <c r="X109" s="248"/>
      <c r="Y109" s="249"/>
      <c r="Z109" s="248"/>
      <c r="AA109" s="250"/>
      <c r="AB109" s="255"/>
      <c r="AC109" s="253"/>
      <c r="AD109" s="253"/>
      <c r="AE109" s="256"/>
      <c r="AF109" s="256"/>
      <c r="AG109" s="256"/>
      <c r="AH109" s="256"/>
      <c r="AI109" s="256"/>
      <c r="AJ109" s="256"/>
      <c r="AK109" s="256"/>
      <c r="AL109" s="256"/>
      <c r="AM109" s="256"/>
      <c r="AN109" s="256"/>
      <c r="AO109" s="256"/>
      <c r="AP109" s="50"/>
      <c r="AQ109" s="50"/>
      <c r="AR109" s="50"/>
      <c r="AS109" s="50"/>
      <c r="AT109" s="50"/>
      <c r="AU109" s="50"/>
      <c r="AV109" s="50"/>
      <c r="AW109" s="50"/>
      <c r="AX109" s="50"/>
      <c r="AY109" s="50"/>
      <c r="BA109" s="50"/>
      <c r="BB109" s="50"/>
      <c r="BC109" s="50"/>
      <c r="BD109" s="50"/>
      <c r="BE109" s="50"/>
      <c r="BF109" s="50"/>
      <c r="BG109" s="50"/>
      <c r="BH109" s="50"/>
      <c r="BI109" s="50"/>
      <c r="BJ109" s="50"/>
      <c r="BK109" s="50"/>
      <c r="BL109" s="50"/>
      <c r="BM109" s="50"/>
      <c r="BN109" s="50"/>
      <c r="BO109" s="50"/>
      <c r="BP109" s="50"/>
      <c r="BQ109" s="254"/>
      <c r="BR109" s="50"/>
      <c r="BS109" s="50"/>
      <c r="BT109" s="50"/>
      <c r="BU109" s="50"/>
      <c r="BV109" s="50"/>
      <c r="BW109" s="50"/>
      <c r="BX109" s="50"/>
      <c r="BY109" s="50"/>
      <c r="BZ109" s="50"/>
      <c r="CA109" s="50"/>
      <c r="CB109" s="50"/>
      <c r="CC109" s="50"/>
      <c r="CD109" s="50"/>
      <c r="CE109" s="50"/>
      <c r="CF109" s="50"/>
      <c r="CG109" s="50"/>
      <c r="CH109" s="50"/>
      <c r="CI109" s="50"/>
      <c r="CJ109" s="50"/>
      <c r="CK109" s="50"/>
      <c r="CL109" s="50"/>
      <c r="CM109" s="50"/>
      <c r="CN109" s="50"/>
      <c r="CO109" s="50"/>
      <c r="CP109" s="50"/>
      <c r="CQ109" s="50"/>
      <c r="CR109" s="50"/>
      <c r="CS109" s="50"/>
      <c r="CT109" s="50"/>
    </row>
    <row r="110" spans="2:98" s="32" customFormat="1" ht="30.75" x14ac:dyDescent="0.25">
      <c r="B110" s="240">
        <v>105</v>
      </c>
      <c r="C110" s="190">
        <v>43556</v>
      </c>
      <c r="D110" s="238" t="s">
        <v>207</v>
      </c>
      <c r="E110" s="242" t="s">
        <v>56</v>
      </c>
      <c r="F110" s="242" t="s">
        <v>305</v>
      </c>
      <c r="G110" s="243" t="s">
        <v>217</v>
      </c>
      <c r="H110" s="238" t="s">
        <v>222</v>
      </c>
      <c r="I110" s="244" t="s">
        <v>90</v>
      </c>
      <c r="J110" s="244" t="s">
        <v>345</v>
      </c>
      <c r="K110" s="336" t="s">
        <v>382</v>
      </c>
      <c r="L110" s="240">
        <v>4</v>
      </c>
      <c r="M110" s="241">
        <v>5</v>
      </c>
      <c r="N110" s="240">
        <v>4</v>
      </c>
      <c r="O110" s="247">
        <v>4</v>
      </c>
      <c r="P110" s="248">
        <v>5</v>
      </c>
      <c r="Q110" s="240">
        <v>5</v>
      </c>
      <c r="R110" s="247">
        <v>5</v>
      </c>
      <c r="S110" s="247">
        <v>5</v>
      </c>
      <c r="T110" s="247">
        <v>5</v>
      </c>
      <c r="U110" s="247">
        <v>5</v>
      </c>
      <c r="V110" s="248">
        <v>5</v>
      </c>
      <c r="W110" s="240">
        <v>5</v>
      </c>
      <c r="X110" s="248">
        <v>5</v>
      </c>
      <c r="Y110" s="249">
        <v>1</v>
      </c>
      <c r="Z110" s="248">
        <v>5</v>
      </c>
      <c r="AA110" s="250"/>
      <c r="AB110" s="255"/>
      <c r="AC110" s="253"/>
      <c r="AD110" s="253"/>
      <c r="AE110" s="256"/>
      <c r="AF110" s="256"/>
      <c r="AG110" s="256"/>
      <c r="AH110" s="256"/>
      <c r="AI110" s="256"/>
      <c r="AJ110" s="256"/>
      <c r="AK110" s="256"/>
      <c r="AL110" s="256"/>
      <c r="AM110" s="256"/>
      <c r="AN110" s="256"/>
      <c r="AO110" s="256"/>
      <c r="AP110" s="50"/>
      <c r="AQ110" s="50"/>
      <c r="AR110" s="50"/>
      <c r="AS110" s="50"/>
      <c r="AT110" s="50"/>
      <c r="AU110" s="50"/>
      <c r="AV110" s="50"/>
      <c r="AW110" s="50"/>
      <c r="AX110" s="50"/>
      <c r="AY110" s="50"/>
      <c r="BA110" s="50"/>
      <c r="BB110" s="50"/>
      <c r="BC110" s="50"/>
      <c r="BD110" s="50"/>
      <c r="BE110" s="50"/>
      <c r="BF110" s="50"/>
      <c r="BG110" s="50"/>
      <c r="BH110" s="50"/>
      <c r="BI110" s="50"/>
      <c r="BJ110" s="50"/>
      <c r="BK110" s="50"/>
      <c r="BL110" s="50"/>
      <c r="BM110" s="50"/>
      <c r="BN110" s="50"/>
      <c r="BO110" s="50"/>
      <c r="BP110" s="50"/>
      <c r="BQ110" s="254"/>
      <c r="BR110" s="50"/>
      <c r="BS110" s="50"/>
      <c r="BT110" s="50"/>
      <c r="BU110" s="50"/>
      <c r="BV110" s="50"/>
      <c r="BW110" s="50"/>
      <c r="BX110" s="50"/>
      <c r="BY110" s="50"/>
      <c r="BZ110" s="50"/>
      <c r="CA110" s="50"/>
      <c r="CB110" s="50"/>
      <c r="CC110" s="50"/>
      <c r="CD110" s="50"/>
      <c r="CE110" s="50"/>
      <c r="CF110" s="50"/>
      <c r="CG110" s="50"/>
      <c r="CH110" s="50"/>
      <c r="CI110" s="50"/>
      <c r="CJ110" s="50"/>
      <c r="CK110" s="50"/>
      <c r="CL110" s="50"/>
      <c r="CM110" s="50"/>
      <c r="CN110" s="50"/>
      <c r="CO110" s="50"/>
      <c r="CP110" s="50"/>
      <c r="CQ110" s="50"/>
      <c r="CR110" s="50"/>
      <c r="CS110" s="50"/>
      <c r="CT110" s="50"/>
    </row>
    <row r="111" spans="2:98" s="32" customFormat="1" ht="30.75" x14ac:dyDescent="0.25">
      <c r="B111" s="240">
        <v>106</v>
      </c>
      <c r="C111" s="190">
        <v>43556</v>
      </c>
      <c r="D111" s="238" t="s">
        <v>207</v>
      </c>
      <c r="E111" s="242" t="s">
        <v>57</v>
      </c>
      <c r="F111" s="242" t="s">
        <v>219</v>
      </c>
      <c r="G111" s="243" t="s">
        <v>221</v>
      </c>
      <c r="H111" s="238" t="s">
        <v>222</v>
      </c>
      <c r="I111" s="244" t="s">
        <v>350</v>
      </c>
      <c r="J111" s="244" t="s">
        <v>351</v>
      </c>
      <c r="K111" s="336" t="s">
        <v>382</v>
      </c>
      <c r="L111" s="240">
        <v>3</v>
      </c>
      <c r="M111" s="241">
        <v>5</v>
      </c>
      <c r="N111" s="240">
        <v>3</v>
      </c>
      <c r="O111" s="247">
        <v>3</v>
      </c>
      <c r="P111" s="248">
        <v>4</v>
      </c>
      <c r="Q111" s="240">
        <v>4</v>
      </c>
      <c r="R111" s="247">
        <v>5</v>
      </c>
      <c r="S111" s="247">
        <v>5</v>
      </c>
      <c r="T111" s="247">
        <v>5</v>
      </c>
      <c r="U111" s="247">
        <v>4</v>
      </c>
      <c r="V111" s="248">
        <v>4</v>
      </c>
      <c r="W111" s="240">
        <v>4</v>
      </c>
      <c r="X111" s="248">
        <v>4</v>
      </c>
      <c r="Y111" s="249"/>
      <c r="Z111" s="248">
        <v>4</v>
      </c>
      <c r="AA111" s="250"/>
      <c r="AB111" s="255"/>
      <c r="AC111" s="253"/>
      <c r="AD111" s="253"/>
      <c r="AE111" s="256"/>
      <c r="AF111" s="256"/>
      <c r="AG111" s="256"/>
      <c r="AH111" s="256"/>
      <c r="AI111" s="256"/>
      <c r="AJ111" s="256"/>
      <c r="AK111" s="256"/>
      <c r="AL111" s="256"/>
      <c r="AM111" s="256"/>
      <c r="AN111" s="256"/>
      <c r="AO111" s="256"/>
      <c r="AP111" s="50"/>
      <c r="AQ111" s="50"/>
      <c r="AR111" s="50"/>
      <c r="AS111" s="50"/>
      <c r="AT111" s="50"/>
      <c r="AU111" s="50"/>
      <c r="AV111" s="50"/>
      <c r="AW111" s="50"/>
      <c r="AX111" s="50"/>
      <c r="AY111" s="50"/>
      <c r="BA111" s="50"/>
      <c r="BB111" s="50"/>
      <c r="BC111" s="50"/>
      <c r="BD111" s="50"/>
      <c r="BE111" s="50"/>
      <c r="BF111" s="50"/>
      <c r="BG111" s="50"/>
      <c r="BH111" s="50"/>
      <c r="BI111" s="50"/>
      <c r="BJ111" s="50"/>
      <c r="BK111" s="50"/>
      <c r="BL111" s="50"/>
      <c r="BM111" s="50"/>
      <c r="BN111" s="50"/>
      <c r="BO111" s="50"/>
      <c r="BP111" s="50"/>
      <c r="BQ111" s="254"/>
      <c r="BR111" s="50"/>
      <c r="BS111" s="50"/>
      <c r="BT111" s="50"/>
      <c r="BU111" s="50"/>
      <c r="BV111" s="50"/>
      <c r="BW111" s="50"/>
      <c r="BX111" s="50"/>
      <c r="BY111" s="50"/>
      <c r="BZ111" s="50"/>
      <c r="CA111" s="50"/>
      <c r="CB111" s="50"/>
      <c r="CC111" s="50"/>
      <c r="CD111" s="50"/>
      <c r="CE111" s="50"/>
      <c r="CF111" s="50"/>
      <c r="CG111" s="50"/>
      <c r="CH111" s="50"/>
      <c r="CI111" s="50"/>
      <c r="CJ111" s="50"/>
      <c r="CK111" s="50"/>
      <c r="CL111" s="50"/>
      <c r="CM111" s="50"/>
      <c r="CN111" s="50"/>
      <c r="CO111" s="50"/>
      <c r="CP111" s="50"/>
      <c r="CQ111" s="50"/>
      <c r="CR111" s="50"/>
      <c r="CS111" s="50"/>
      <c r="CT111" s="50"/>
    </row>
    <row r="112" spans="2:98" s="32" customFormat="1" ht="30.75" x14ac:dyDescent="0.25">
      <c r="B112" s="240">
        <v>107</v>
      </c>
      <c r="C112" s="190">
        <v>43556</v>
      </c>
      <c r="D112" s="238" t="s">
        <v>207</v>
      </c>
      <c r="E112" s="242" t="s">
        <v>56</v>
      </c>
      <c r="F112" s="242" t="s">
        <v>25</v>
      </c>
      <c r="G112" s="243" t="s">
        <v>216</v>
      </c>
      <c r="H112" s="238" t="s">
        <v>223</v>
      </c>
      <c r="I112" s="244" t="s">
        <v>336</v>
      </c>
      <c r="J112" s="244" t="s">
        <v>337</v>
      </c>
      <c r="K112" s="336" t="s">
        <v>383</v>
      </c>
      <c r="L112" s="240">
        <v>3</v>
      </c>
      <c r="M112" s="241">
        <v>1</v>
      </c>
      <c r="N112" s="240">
        <v>2</v>
      </c>
      <c r="O112" s="247">
        <v>1</v>
      </c>
      <c r="P112" s="248">
        <v>3</v>
      </c>
      <c r="Q112" s="240">
        <v>2</v>
      </c>
      <c r="R112" s="247">
        <v>5</v>
      </c>
      <c r="S112" s="247">
        <v>5</v>
      </c>
      <c r="T112" s="247">
        <v>3</v>
      </c>
      <c r="U112" s="247">
        <v>3</v>
      </c>
      <c r="V112" s="248">
        <v>3</v>
      </c>
      <c r="W112" s="240">
        <v>2</v>
      </c>
      <c r="X112" s="248">
        <v>3</v>
      </c>
      <c r="Y112" s="249">
        <v>5</v>
      </c>
      <c r="Z112" s="248">
        <v>3</v>
      </c>
      <c r="AA112" s="250"/>
      <c r="AB112" s="255"/>
      <c r="AC112" s="253"/>
      <c r="AD112" s="253"/>
      <c r="AE112" s="256"/>
      <c r="AF112" s="256"/>
      <c r="AG112" s="256"/>
      <c r="AH112" s="256"/>
      <c r="AI112" s="256"/>
      <c r="AJ112" s="256"/>
      <c r="AK112" s="256"/>
      <c r="AL112" s="256"/>
      <c r="AM112" s="256"/>
      <c r="AN112" s="256"/>
      <c r="AO112" s="256"/>
      <c r="AP112" s="50"/>
      <c r="AQ112" s="50"/>
      <c r="AR112" s="50"/>
      <c r="AS112" s="50"/>
      <c r="AT112" s="50"/>
      <c r="AU112" s="50"/>
      <c r="AV112" s="50"/>
      <c r="AW112" s="50"/>
      <c r="AX112" s="50"/>
      <c r="AY112" s="50"/>
      <c r="BA112" s="50"/>
      <c r="BB112" s="50"/>
      <c r="BC112" s="50"/>
      <c r="BD112" s="50"/>
      <c r="BE112" s="50"/>
      <c r="BF112" s="50"/>
      <c r="BG112" s="50"/>
      <c r="BH112" s="50"/>
      <c r="BI112" s="50"/>
      <c r="BJ112" s="50"/>
      <c r="BK112" s="50"/>
      <c r="BL112" s="50"/>
      <c r="BM112" s="50"/>
      <c r="BN112" s="50"/>
      <c r="BO112" s="50"/>
      <c r="BP112" s="50"/>
      <c r="BQ112" s="254"/>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row>
    <row r="113" spans="2:98" s="32" customFormat="1" ht="30.75" x14ac:dyDescent="0.25">
      <c r="B113" s="240">
        <v>108</v>
      </c>
      <c r="C113" s="190">
        <v>43556</v>
      </c>
      <c r="D113" s="238" t="s">
        <v>278</v>
      </c>
      <c r="E113" s="242" t="s">
        <v>56</v>
      </c>
      <c r="F113" s="242" t="s">
        <v>25</v>
      </c>
      <c r="G113" s="243" t="s">
        <v>216</v>
      </c>
      <c r="H113" s="238" t="s">
        <v>222</v>
      </c>
      <c r="I113" s="244" t="s">
        <v>82</v>
      </c>
      <c r="J113" s="244" t="s">
        <v>335</v>
      </c>
      <c r="K113" s="336" t="s">
        <v>383</v>
      </c>
      <c r="L113" s="240">
        <v>3</v>
      </c>
      <c r="M113" s="241">
        <v>1</v>
      </c>
      <c r="N113" s="240">
        <v>3</v>
      </c>
      <c r="O113" s="247">
        <v>3</v>
      </c>
      <c r="P113" s="248">
        <v>4</v>
      </c>
      <c r="Q113" s="240">
        <v>4</v>
      </c>
      <c r="R113" s="247">
        <v>5</v>
      </c>
      <c r="S113" s="247">
        <v>5</v>
      </c>
      <c r="T113" s="247">
        <v>4</v>
      </c>
      <c r="U113" s="247">
        <v>3</v>
      </c>
      <c r="V113" s="248">
        <v>4</v>
      </c>
      <c r="W113" s="240">
        <v>4</v>
      </c>
      <c r="X113" s="248">
        <v>5</v>
      </c>
      <c r="Y113" s="249">
        <v>1</v>
      </c>
      <c r="Z113" s="248">
        <v>4</v>
      </c>
      <c r="AA113" s="250"/>
      <c r="AB113" s="255"/>
      <c r="AC113" s="253"/>
      <c r="AD113" s="253"/>
      <c r="AE113" s="256"/>
      <c r="AF113" s="256"/>
      <c r="AG113" s="256"/>
      <c r="AH113" s="256"/>
      <c r="AI113" s="256"/>
      <c r="AJ113" s="256"/>
      <c r="AK113" s="256"/>
      <c r="AL113" s="256"/>
      <c r="AM113" s="256"/>
      <c r="AN113" s="256"/>
      <c r="AO113" s="256"/>
      <c r="AP113" s="50"/>
      <c r="AQ113" s="50"/>
      <c r="AR113" s="50"/>
      <c r="AS113" s="50"/>
      <c r="AT113" s="50"/>
      <c r="AU113" s="50"/>
      <c r="AV113" s="50"/>
      <c r="AW113" s="50"/>
      <c r="AX113" s="50"/>
      <c r="AY113" s="50"/>
      <c r="BA113" s="50"/>
      <c r="BB113" s="50"/>
      <c r="BC113" s="50"/>
      <c r="BD113" s="50"/>
      <c r="BE113" s="50"/>
      <c r="BF113" s="50"/>
      <c r="BG113" s="50"/>
      <c r="BH113" s="50"/>
      <c r="BI113" s="50"/>
      <c r="BJ113" s="50"/>
      <c r="BK113" s="50"/>
      <c r="BL113" s="50"/>
      <c r="BM113" s="50"/>
      <c r="BN113" s="50"/>
      <c r="BO113" s="50"/>
      <c r="BP113" s="50"/>
      <c r="BQ113" s="254"/>
      <c r="BR113" s="50"/>
      <c r="BS113" s="50"/>
      <c r="BT113" s="50"/>
      <c r="BU113" s="50"/>
      <c r="BV113" s="50"/>
      <c r="BW113" s="50"/>
      <c r="BX113" s="50"/>
      <c r="BY113" s="50"/>
      <c r="BZ113" s="50"/>
      <c r="CA113" s="50"/>
      <c r="CB113" s="50"/>
      <c r="CC113" s="50"/>
      <c r="CD113" s="50"/>
      <c r="CE113" s="50"/>
      <c r="CF113" s="50"/>
      <c r="CG113" s="50"/>
      <c r="CH113" s="50"/>
      <c r="CI113" s="50"/>
      <c r="CJ113" s="50"/>
      <c r="CK113" s="50"/>
      <c r="CL113" s="50"/>
      <c r="CM113" s="50"/>
      <c r="CN113" s="50"/>
      <c r="CO113" s="50"/>
      <c r="CP113" s="50"/>
      <c r="CQ113" s="50"/>
      <c r="CR113" s="50"/>
      <c r="CS113" s="50"/>
      <c r="CT113" s="50"/>
    </row>
    <row r="114" spans="2:98" s="32" customFormat="1" ht="45.75" x14ac:dyDescent="0.25">
      <c r="B114" s="240">
        <v>109</v>
      </c>
      <c r="C114" s="190">
        <v>43556</v>
      </c>
      <c r="D114" s="238" t="s">
        <v>209</v>
      </c>
      <c r="E114" s="242" t="s">
        <v>56</v>
      </c>
      <c r="F114" s="242" t="s">
        <v>289</v>
      </c>
      <c r="G114" s="243" t="s">
        <v>53</v>
      </c>
      <c r="H114" s="238" t="s">
        <v>223</v>
      </c>
      <c r="I114" s="244" t="e">
        <v>#N/A</v>
      </c>
      <c r="J114" s="244" t="e">
        <v>#N/A</v>
      </c>
      <c r="K114" s="336" t="s">
        <v>382</v>
      </c>
      <c r="L114" s="240">
        <v>5</v>
      </c>
      <c r="M114" s="241"/>
      <c r="N114" s="240">
        <v>5</v>
      </c>
      <c r="O114" s="247"/>
      <c r="P114" s="248"/>
      <c r="Q114" s="240">
        <v>5</v>
      </c>
      <c r="R114" s="247">
        <v>5</v>
      </c>
      <c r="S114" s="247">
        <v>5</v>
      </c>
      <c r="T114" s="247">
        <v>5</v>
      </c>
      <c r="U114" s="247">
        <v>5</v>
      </c>
      <c r="V114" s="248">
        <v>5</v>
      </c>
      <c r="W114" s="240"/>
      <c r="X114" s="248"/>
      <c r="Y114" s="249">
        <v>5</v>
      </c>
      <c r="Z114" s="248">
        <v>5</v>
      </c>
      <c r="AA114" s="250"/>
      <c r="AB114" s="255"/>
      <c r="AC114" s="253"/>
      <c r="AD114" s="253"/>
      <c r="AE114" s="256"/>
      <c r="AF114" s="256"/>
      <c r="AG114" s="256"/>
      <c r="AH114" s="256"/>
      <c r="AI114" s="256"/>
      <c r="AJ114" s="256"/>
      <c r="AK114" s="256"/>
      <c r="AL114" s="256"/>
      <c r="AM114" s="256"/>
      <c r="AN114" s="256"/>
      <c r="AO114" s="256"/>
      <c r="AP114" s="50"/>
      <c r="AQ114" s="50"/>
      <c r="AR114" s="50"/>
      <c r="AS114" s="50"/>
      <c r="AT114" s="50"/>
      <c r="AU114" s="50"/>
      <c r="AV114" s="50"/>
      <c r="AW114" s="50"/>
      <c r="AX114" s="50"/>
      <c r="AY114" s="50"/>
      <c r="BA114" s="50"/>
      <c r="BB114" s="50"/>
      <c r="BC114" s="50"/>
      <c r="BD114" s="50"/>
      <c r="BE114" s="50"/>
      <c r="BF114" s="50"/>
      <c r="BG114" s="50"/>
      <c r="BH114" s="50"/>
      <c r="BI114" s="50"/>
      <c r="BJ114" s="50"/>
      <c r="BK114" s="50"/>
      <c r="BL114" s="50"/>
      <c r="BM114" s="50"/>
      <c r="BN114" s="50"/>
      <c r="BO114" s="50"/>
      <c r="BP114" s="50"/>
      <c r="BQ114" s="254"/>
      <c r="BR114" s="50"/>
      <c r="BS114" s="50"/>
      <c r="BT114" s="50"/>
      <c r="BU114" s="50"/>
      <c r="BV114" s="50"/>
      <c r="BW114" s="50"/>
      <c r="BX114" s="50"/>
      <c r="BY114" s="50"/>
      <c r="BZ114" s="50"/>
      <c r="CA114" s="50"/>
      <c r="CB114" s="50"/>
      <c r="CC114" s="50"/>
      <c r="CD114" s="50"/>
      <c r="CE114" s="50"/>
      <c r="CF114" s="50"/>
      <c r="CG114" s="50"/>
      <c r="CH114" s="50"/>
      <c r="CI114" s="50"/>
      <c r="CJ114" s="50"/>
      <c r="CK114" s="50"/>
      <c r="CL114" s="50"/>
      <c r="CM114" s="50"/>
      <c r="CN114" s="50"/>
      <c r="CO114" s="50"/>
      <c r="CP114" s="50"/>
      <c r="CQ114" s="50"/>
      <c r="CR114" s="50"/>
      <c r="CS114" s="50"/>
      <c r="CT114" s="50"/>
    </row>
    <row r="115" spans="2:98" s="32" customFormat="1" ht="30.75" x14ac:dyDescent="0.25">
      <c r="B115" s="240">
        <v>110</v>
      </c>
      <c r="C115" s="190">
        <v>43556</v>
      </c>
      <c r="D115" s="238"/>
      <c r="E115" s="242" t="s">
        <v>56</v>
      </c>
      <c r="F115" s="242"/>
      <c r="G115" s="243"/>
      <c r="H115" s="238" t="s">
        <v>223</v>
      </c>
      <c r="I115" s="244" t="s">
        <v>82</v>
      </c>
      <c r="J115" s="244" t="s">
        <v>335</v>
      </c>
      <c r="K115" s="336" t="s">
        <v>382</v>
      </c>
      <c r="L115" s="240">
        <v>3</v>
      </c>
      <c r="M115" s="241">
        <v>1</v>
      </c>
      <c r="N115" s="240">
        <v>4</v>
      </c>
      <c r="O115" s="247">
        <v>4</v>
      </c>
      <c r="P115" s="248">
        <v>4</v>
      </c>
      <c r="Q115" s="240">
        <v>3</v>
      </c>
      <c r="R115" s="247">
        <v>3</v>
      </c>
      <c r="S115" s="247">
        <v>3</v>
      </c>
      <c r="T115" s="247">
        <v>3</v>
      </c>
      <c r="U115" s="247">
        <v>4</v>
      </c>
      <c r="V115" s="248">
        <v>4</v>
      </c>
      <c r="W115" s="240">
        <v>3</v>
      </c>
      <c r="X115" s="248">
        <v>3</v>
      </c>
      <c r="Y115" s="249">
        <v>5</v>
      </c>
      <c r="Z115" s="248">
        <v>3</v>
      </c>
      <c r="AA115" s="250"/>
      <c r="AB115" s="255"/>
      <c r="AC115" s="253"/>
      <c r="AD115" s="253"/>
      <c r="AE115" s="256"/>
      <c r="AF115" s="256"/>
      <c r="AG115" s="256"/>
      <c r="AH115" s="256"/>
      <c r="AI115" s="256"/>
      <c r="AJ115" s="256"/>
      <c r="AK115" s="256"/>
      <c r="AL115" s="256"/>
      <c r="AM115" s="256"/>
      <c r="AN115" s="256"/>
      <c r="AO115" s="256"/>
      <c r="AP115" s="50"/>
      <c r="AQ115" s="50"/>
      <c r="AR115" s="50"/>
      <c r="AS115" s="50"/>
      <c r="AT115" s="50"/>
      <c r="AU115" s="50"/>
      <c r="AV115" s="50"/>
      <c r="AW115" s="50"/>
      <c r="AX115" s="50"/>
      <c r="AY115" s="50"/>
      <c r="BA115" s="50"/>
      <c r="BB115" s="50"/>
      <c r="BC115" s="50"/>
      <c r="BD115" s="50"/>
      <c r="BE115" s="50"/>
      <c r="BF115" s="50"/>
      <c r="BG115" s="50"/>
      <c r="BH115" s="50"/>
      <c r="BI115" s="50"/>
      <c r="BJ115" s="50"/>
      <c r="BK115" s="50"/>
      <c r="BL115" s="50"/>
      <c r="BM115" s="50"/>
      <c r="BN115" s="50"/>
      <c r="BO115" s="50"/>
      <c r="BP115" s="50"/>
      <c r="BQ115" s="254"/>
      <c r="BR115" s="50"/>
      <c r="BS115" s="50"/>
      <c r="BT115" s="50"/>
      <c r="BU115" s="50"/>
      <c r="BV115" s="50"/>
      <c r="BW115" s="50"/>
      <c r="BX115" s="50"/>
      <c r="BY115" s="50"/>
      <c r="BZ115" s="50"/>
      <c r="CA115" s="50"/>
      <c r="CB115" s="50"/>
      <c r="CC115" s="50"/>
      <c r="CD115" s="50"/>
      <c r="CE115" s="50"/>
      <c r="CF115" s="50"/>
      <c r="CG115" s="50"/>
      <c r="CH115" s="50"/>
      <c r="CI115" s="50"/>
      <c r="CJ115" s="50"/>
      <c r="CK115" s="50"/>
      <c r="CL115" s="50"/>
      <c r="CM115" s="50"/>
      <c r="CN115" s="50"/>
      <c r="CO115" s="50"/>
      <c r="CP115" s="50"/>
      <c r="CQ115" s="50"/>
      <c r="CR115" s="50"/>
      <c r="CS115" s="50"/>
      <c r="CT115" s="50"/>
    </row>
    <row r="116" spans="2:98" s="32" customFormat="1" ht="31.5" thickBot="1" x14ac:dyDescent="0.3">
      <c r="B116" s="240">
        <v>111</v>
      </c>
      <c r="C116" s="190">
        <v>43556</v>
      </c>
      <c r="D116" s="238" t="s">
        <v>280</v>
      </c>
      <c r="E116" s="242" t="s">
        <v>56</v>
      </c>
      <c r="F116" s="242" t="s">
        <v>25</v>
      </c>
      <c r="G116" s="243" t="s">
        <v>216</v>
      </c>
      <c r="H116" s="238" t="s">
        <v>222</v>
      </c>
      <c r="I116" s="244" t="s">
        <v>72</v>
      </c>
      <c r="J116" s="244" t="s">
        <v>343</v>
      </c>
      <c r="K116" s="336" t="s">
        <v>382</v>
      </c>
      <c r="L116" s="240">
        <v>4</v>
      </c>
      <c r="M116" s="241">
        <v>1</v>
      </c>
      <c r="N116" s="240">
        <v>4</v>
      </c>
      <c r="O116" s="247">
        <v>4</v>
      </c>
      <c r="P116" s="248">
        <v>4</v>
      </c>
      <c r="Q116" s="240">
        <v>5</v>
      </c>
      <c r="R116" s="247">
        <v>5</v>
      </c>
      <c r="S116" s="247">
        <v>5</v>
      </c>
      <c r="T116" s="247">
        <v>5</v>
      </c>
      <c r="U116" s="247">
        <v>5</v>
      </c>
      <c r="V116" s="248">
        <v>4</v>
      </c>
      <c r="W116" s="240">
        <v>4</v>
      </c>
      <c r="X116" s="248">
        <v>5</v>
      </c>
      <c r="Y116" s="249">
        <v>5</v>
      </c>
      <c r="Z116" s="248">
        <v>3</v>
      </c>
      <c r="AA116" s="250"/>
      <c r="AB116" s="255"/>
      <c r="AC116" s="253"/>
      <c r="AD116" s="253"/>
      <c r="AE116" s="256"/>
      <c r="AF116" s="256"/>
      <c r="AG116" s="256"/>
      <c r="AH116" s="256"/>
      <c r="AI116" s="256"/>
      <c r="AJ116" s="256"/>
      <c r="AK116" s="256"/>
      <c r="AL116" s="256"/>
      <c r="AM116" s="256"/>
      <c r="AN116" s="256"/>
      <c r="AO116" s="256"/>
      <c r="AP116" s="50"/>
      <c r="AQ116" s="50"/>
      <c r="AR116" s="50"/>
      <c r="AS116" s="50"/>
      <c r="AT116" s="50"/>
      <c r="AU116" s="50"/>
      <c r="AV116" s="50"/>
      <c r="AW116" s="50"/>
      <c r="AX116" s="50"/>
      <c r="AY116" s="257"/>
      <c r="BA116" s="50"/>
      <c r="BB116" s="50"/>
      <c r="BC116" s="50"/>
      <c r="BD116" s="50"/>
      <c r="BE116" s="50"/>
      <c r="BF116" s="50"/>
      <c r="BG116" s="50"/>
      <c r="BH116" s="50"/>
      <c r="BI116" s="50"/>
      <c r="BJ116" s="50"/>
      <c r="BK116" s="50"/>
      <c r="BL116" s="50"/>
      <c r="BM116" s="50"/>
      <c r="BN116" s="50"/>
      <c r="BO116" s="50"/>
      <c r="BP116" s="50"/>
      <c r="BQ116" s="254"/>
      <c r="BR116" s="50"/>
      <c r="BS116" s="50"/>
      <c r="BT116" s="50"/>
      <c r="BU116" s="50"/>
      <c r="BV116" s="50"/>
      <c r="BW116" s="50"/>
      <c r="BX116" s="50"/>
      <c r="BY116" s="50"/>
      <c r="BZ116" s="50"/>
      <c r="CA116" s="50"/>
      <c r="CB116" s="50"/>
      <c r="CC116" s="50"/>
      <c r="CD116" s="50"/>
      <c r="CE116" s="50"/>
      <c r="CF116" s="50"/>
      <c r="CG116" s="50"/>
      <c r="CH116" s="50"/>
      <c r="CI116" s="50"/>
      <c r="CJ116" s="50"/>
      <c r="CK116" s="50"/>
      <c r="CL116" s="50"/>
      <c r="CM116" s="50"/>
      <c r="CN116" s="50"/>
      <c r="CO116" s="50"/>
      <c r="CP116" s="50"/>
      <c r="CQ116" s="50"/>
      <c r="CR116" s="50"/>
      <c r="CS116" s="50"/>
      <c r="CT116" s="50"/>
    </row>
    <row r="117" spans="2:98" s="32" customFormat="1" ht="15.75" x14ac:dyDescent="0.25">
      <c r="B117" s="240">
        <v>112</v>
      </c>
      <c r="C117" s="190">
        <v>43556</v>
      </c>
      <c r="D117" s="238" t="s">
        <v>207</v>
      </c>
      <c r="E117" s="242" t="s">
        <v>56</v>
      </c>
      <c r="F117" s="242" t="s">
        <v>305</v>
      </c>
      <c r="G117" s="243" t="s">
        <v>217</v>
      </c>
      <c r="H117" s="238"/>
      <c r="I117" s="244" t="s">
        <v>68</v>
      </c>
      <c r="J117" s="244" t="s">
        <v>359</v>
      </c>
      <c r="K117" s="336" t="s">
        <v>383</v>
      </c>
      <c r="L117" s="240">
        <v>1</v>
      </c>
      <c r="M117" s="241"/>
      <c r="N117" s="240">
        <v>1</v>
      </c>
      <c r="O117" s="247">
        <v>1</v>
      </c>
      <c r="P117" s="248">
        <v>1</v>
      </c>
      <c r="Q117" s="240">
        <v>1</v>
      </c>
      <c r="R117" s="247">
        <v>4</v>
      </c>
      <c r="S117" s="247">
        <v>5</v>
      </c>
      <c r="T117" s="247"/>
      <c r="U117" s="247">
        <v>1</v>
      </c>
      <c r="V117" s="248">
        <v>1</v>
      </c>
      <c r="W117" s="240">
        <v>4</v>
      </c>
      <c r="X117" s="248">
        <v>4</v>
      </c>
      <c r="Y117" s="249"/>
      <c r="Z117" s="248">
        <v>1</v>
      </c>
      <c r="AA117" s="250"/>
      <c r="AB117" s="256"/>
      <c r="AC117" s="256"/>
      <c r="AD117" s="256"/>
      <c r="AE117" s="256"/>
      <c r="AF117" s="256"/>
      <c r="AG117" s="256"/>
      <c r="AH117" s="256"/>
      <c r="AI117" s="256"/>
      <c r="AJ117" s="256"/>
      <c r="AK117" s="256"/>
      <c r="AL117" s="256"/>
      <c r="AM117" s="256"/>
      <c r="AN117" s="256"/>
      <c r="AO117" s="256"/>
      <c r="AP117" s="50"/>
      <c r="AQ117" s="50"/>
      <c r="AR117" s="50"/>
      <c r="AS117" s="50"/>
      <c r="AT117" s="50"/>
      <c r="AU117" s="50"/>
      <c r="AV117" s="50"/>
      <c r="AW117" s="50"/>
      <c r="AX117" s="50"/>
      <c r="BA117" s="50"/>
      <c r="BB117" s="50"/>
      <c r="BC117" s="50"/>
      <c r="BD117" s="50"/>
      <c r="BE117" s="50"/>
      <c r="BF117" s="50"/>
      <c r="BG117" s="50"/>
      <c r="BH117" s="50"/>
      <c r="BI117" s="50"/>
      <c r="BJ117" s="50"/>
      <c r="BK117" s="50"/>
      <c r="BL117" s="50"/>
      <c r="BM117" s="50"/>
      <c r="BN117" s="50"/>
      <c r="BO117" s="50"/>
      <c r="BP117" s="50"/>
      <c r="BQ117" s="254"/>
      <c r="BR117" s="50"/>
      <c r="BS117" s="50"/>
      <c r="BT117" s="50"/>
      <c r="BU117" s="50"/>
      <c r="BV117" s="50"/>
      <c r="BW117" s="50"/>
      <c r="BX117" s="50"/>
      <c r="BY117" s="50"/>
      <c r="BZ117" s="50"/>
      <c r="CA117" s="50"/>
      <c r="CB117" s="50"/>
      <c r="CC117" s="50"/>
      <c r="CD117" s="50"/>
      <c r="CE117" s="50"/>
      <c r="CF117" s="50"/>
      <c r="CG117" s="50"/>
      <c r="CH117" s="50"/>
      <c r="CI117" s="50"/>
      <c r="CJ117" s="50"/>
      <c r="CK117" s="50"/>
      <c r="CL117" s="50"/>
      <c r="CM117" s="50"/>
      <c r="CN117" s="50"/>
      <c r="CO117" s="50"/>
      <c r="CP117" s="50"/>
      <c r="CQ117" s="50"/>
      <c r="CR117" s="50"/>
      <c r="CS117" s="50"/>
      <c r="CT117" s="50"/>
    </row>
    <row r="118" spans="2:98" s="32" customFormat="1" ht="15.75" x14ac:dyDescent="0.25">
      <c r="B118" s="240">
        <v>113</v>
      </c>
      <c r="C118" s="190">
        <v>43556</v>
      </c>
      <c r="D118" s="238" t="s">
        <v>207</v>
      </c>
      <c r="E118" s="242" t="s">
        <v>56</v>
      </c>
      <c r="F118" s="242" t="s">
        <v>305</v>
      </c>
      <c r="G118" s="243" t="s">
        <v>217</v>
      </c>
      <c r="H118" s="238" t="s">
        <v>222</v>
      </c>
      <c r="I118" s="244" t="s">
        <v>68</v>
      </c>
      <c r="J118" s="244" t="s">
        <v>359</v>
      </c>
      <c r="K118" s="336" t="s">
        <v>382</v>
      </c>
      <c r="L118" s="240">
        <v>4</v>
      </c>
      <c r="M118" s="241">
        <v>5</v>
      </c>
      <c r="N118" s="240">
        <v>5</v>
      </c>
      <c r="O118" s="247">
        <v>4</v>
      </c>
      <c r="P118" s="248">
        <v>4</v>
      </c>
      <c r="Q118" s="240">
        <v>4</v>
      </c>
      <c r="R118" s="247">
        <v>4</v>
      </c>
      <c r="S118" s="247">
        <v>4</v>
      </c>
      <c r="T118" s="247">
        <v>4</v>
      </c>
      <c r="U118" s="247">
        <v>4</v>
      </c>
      <c r="V118" s="248">
        <v>4</v>
      </c>
      <c r="W118" s="240">
        <v>3</v>
      </c>
      <c r="X118" s="248">
        <v>4</v>
      </c>
      <c r="Y118" s="249">
        <v>5</v>
      </c>
      <c r="Z118" s="248">
        <v>4</v>
      </c>
      <c r="AA118" s="250"/>
      <c r="AB118" s="256"/>
      <c r="AC118" s="256"/>
      <c r="AD118" s="256"/>
      <c r="AE118" s="256"/>
      <c r="AF118" s="256"/>
      <c r="AG118" s="256"/>
      <c r="AH118" s="256"/>
      <c r="AI118" s="256"/>
      <c r="AJ118" s="256"/>
      <c r="AK118" s="256"/>
      <c r="AL118" s="256"/>
      <c r="AM118" s="256"/>
      <c r="AN118" s="256"/>
      <c r="AO118" s="256"/>
      <c r="AP118" s="50"/>
      <c r="AQ118" s="50"/>
      <c r="AR118" s="50"/>
      <c r="AS118" s="50"/>
      <c r="AT118" s="50"/>
      <c r="AU118" s="50"/>
      <c r="AV118" s="50"/>
      <c r="AW118" s="50"/>
      <c r="AX118" s="50"/>
      <c r="BA118" s="50"/>
      <c r="BB118" s="50"/>
      <c r="BC118" s="50"/>
      <c r="BD118" s="50"/>
      <c r="BE118" s="50"/>
      <c r="BF118" s="50"/>
      <c r="BG118" s="50"/>
      <c r="BH118" s="50"/>
      <c r="BI118" s="50"/>
      <c r="BJ118" s="50"/>
      <c r="BK118" s="50"/>
      <c r="BL118" s="50"/>
      <c r="BM118" s="50"/>
      <c r="BN118" s="50"/>
      <c r="BO118" s="50"/>
      <c r="BP118" s="50"/>
      <c r="BQ118" s="254"/>
      <c r="BR118" s="50"/>
      <c r="BS118" s="50"/>
      <c r="BT118" s="50"/>
      <c r="BU118" s="50"/>
      <c r="BV118" s="50"/>
      <c r="BW118" s="50"/>
      <c r="BX118" s="50"/>
      <c r="BY118" s="50"/>
      <c r="BZ118" s="50"/>
      <c r="CA118" s="50"/>
      <c r="CB118" s="50"/>
      <c r="CC118" s="50"/>
      <c r="CD118" s="50"/>
      <c r="CE118" s="50"/>
      <c r="CF118" s="50"/>
      <c r="CG118" s="50"/>
      <c r="CH118" s="50"/>
      <c r="CI118" s="50"/>
      <c r="CJ118" s="50"/>
      <c r="CK118" s="50"/>
      <c r="CL118" s="50"/>
      <c r="CM118" s="50"/>
      <c r="CN118" s="50"/>
      <c r="CO118" s="50"/>
      <c r="CP118" s="50"/>
      <c r="CQ118" s="50"/>
      <c r="CR118" s="50"/>
      <c r="CS118" s="50"/>
      <c r="CT118" s="50"/>
    </row>
    <row r="119" spans="2:98" s="32" customFormat="1" ht="30.75" x14ac:dyDescent="0.25">
      <c r="B119" s="240">
        <v>114</v>
      </c>
      <c r="C119" s="190"/>
      <c r="D119" s="238" t="s">
        <v>367</v>
      </c>
      <c r="E119" s="242" t="s">
        <v>56</v>
      </c>
      <c r="F119" s="242" t="s">
        <v>310</v>
      </c>
      <c r="G119" s="243" t="s">
        <v>175</v>
      </c>
      <c r="H119" s="238" t="s">
        <v>222</v>
      </c>
      <c r="I119" s="244" t="s">
        <v>85</v>
      </c>
      <c r="J119" s="244" t="s">
        <v>346</v>
      </c>
      <c r="K119" s="336" t="s">
        <v>382</v>
      </c>
      <c r="L119" s="240">
        <v>3</v>
      </c>
      <c r="M119" s="241">
        <v>1</v>
      </c>
      <c r="N119" s="240"/>
      <c r="O119" s="247"/>
      <c r="P119" s="248"/>
      <c r="Q119" s="240"/>
      <c r="R119" s="247"/>
      <c r="S119" s="247"/>
      <c r="T119" s="247"/>
      <c r="U119" s="247"/>
      <c r="V119" s="248"/>
      <c r="W119" s="240"/>
      <c r="X119" s="248"/>
      <c r="Y119" s="249"/>
      <c r="Z119" s="248"/>
      <c r="AA119" s="238"/>
      <c r="AB119" s="256"/>
      <c r="AC119" s="256"/>
      <c r="AD119" s="256"/>
      <c r="AE119" s="256"/>
      <c r="AF119" s="256"/>
      <c r="AG119" s="256"/>
      <c r="AH119" s="256"/>
      <c r="AI119" s="256"/>
      <c r="AJ119" s="256"/>
      <c r="AK119" s="256"/>
      <c r="AL119" s="256"/>
      <c r="AM119" s="256"/>
      <c r="AN119" s="256"/>
      <c r="AO119" s="256"/>
      <c r="AP119" s="50"/>
      <c r="AQ119" s="50"/>
      <c r="AR119" s="50"/>
      <c r="AS119" s="50"/>
      <c r="AT119" s="50"/>
      <c r="AU119" s="50"/>
      <c r="AV119" s="50"/>
      <c r="AW119" s="50"/>
      <c r="AX119" s="50"/>
      <c r="BA119" s="50"/>
      <c r="BB119" s="50"/>
      <c r="BC119" s="50"/>
      <c r="BD119" s="50"/>
      <c r="BE119" s="50"/>
      <c r="BF119" s="50"/>
      <c r="BG119" s="50"/>
      <c r="BH119" s="50"/>
      <c r="BI119" s="50"/>
      <c r="BJ119" s="50"/>
      <c r="BK119" s="50"/>
      <c r="BL119" s="50"/>
      <c r="BM119" s="50"/>
      <c r="BN119" s="50"/>
      <c r="BO119" s="50"/>
      <c r="BP119" s="50"/>
      <c r="BQ119" s="254"/>
      <c r="BR119" s="50"/>
      <c r="BS119" s="50"/>
      <c r="BT119" s="50"/>
      <c r="BU119" s="50"/>
      <c r="BV119" s="50"/>
      <c r="BW119" s="50"/>
      <c r="BX119" s="50"/>
      <c r="BY119" s="50"/>
      <c r="BZ119" s="50"/>
      <c r="CA119" s="50"/>
      <c r="CB119" s="50"/>
      <c r="CC119" s="50"/>
      <c r="CD119" s="50"/>
      <c r="CE119" s="50"/>
      <c r="CF119" s="50"/>
      <c r="CG119" s="50"/>
      <c r="CH119" s="50"/>
      <c r="CI119" s="50"/>
      <c r="CJ119" s="50"/>
      <c r="CK119" s="50"/>
      <c r="CL119" s="50"/>
      <c r="CM119" s="50"/>
      <c r="CN119" s="50"/>
      <c r="CO119" s="50"/>
      <c r="CP119" s="50"/>
      <c r="CQ119" s="50"/>
      <c r="CR119" s="50"/>
      <c r="CS119" s="50"/>
      <c r="CT119" s="50"/>
    </row>
    <row r="120" spans="2:98" s="32" customFormat="1" ht="30.75" x14ac:dyDescent="0.25">
      <c r="B120" s="240">
        <v>115</v>
      </c>
      <c r="C120" s="190">
        <v>43556</v>
      </c>
      <c r="D120" s="238" t="s">
        <v>209</v>
      </c>
      <c r="E120" s="242" t="s">
        <v>57</v>
      </c>
      <c r="F120" s="242" t="s">
        <v>332</v>
      </c>
      <c r="G120" s="243" t="s">
        <v>53</v>
      </c>
      <c r="H120" s="238" t="s">
        <v>222</v>
      </c>
      <c r="I120" s="244" t="s">
        <v>87</v>
      </c>
      <c r="J120" s="244" t="s">
        <v>340</v>
      </c>
      <c r="K120" s="336" t="s">
        <v>382</v>
      </c>
      <c r="L120" s="240">
        <v>3</v>
      </c>
      <c r="M120" s="241">
        <v>5</v>
      </c>
      <c r="N120" s="240">
        <v>3</v>
      </c>
      <c r="O120" s="247"/>
      <c r="P120" s="248">
        <v>4</v>
      </c>
      <c r="Q120" s="240">
        <v>5</v>
      </c>
      <c r="R120" s="247">
        <v>5</v>
      </c>
      <c r="S120" s="247">
        <v>5</v>
      </c>
      <c r="T120" s="247"/>
      <c r="U120" s="247">
        <v>3</v>
      </c>
      <c r="V120" s="248"/>
      <c r="W120" s="240">
        <v>5</v>
      </c>
      <c r="X120" s="248"/>
      <c r="Y120" s="249"/>
      <c r="Z120" s="248">
        <v>4</v>
      </c>
      <c r="AA120" s="238"/>
      <c r="AB120" s="256"/>
      <c r="AC120" s="256"/>
      <c r="AD120" s="256"/>
      <c r="AE120" s="256"/>
      <c r="AF120" s="256"/>
      <c r="AG120" s="256"/>
      <c r="AH120" s="256"/>
      <c r="AI120" s="256"/>
      <c r="AJ120" s="256"/>
      <c r="AK120" s="256"/>
      <c r="AL120" s="256"/>
      <c r="AM120" s="256"/>
      <c r="AN120" s="256"/>
      <c r="AO120" s="256"/>
      <c r="AP120" s="50"/>
      <c r="AQ120" s="50"/>
      <c r="AR120" s="50"/>
      <c r="AS120" s="50"/>
      <c r="AT120" s="50"/>
      <c r="AU120" s="50"/>
      <c r="AV120" s="50"/>
      <c r="AW120" s="50"/>
      <c r="AX120" s="50"/>
      <c r="BA120" s="50"/>
      <c r="BB120" s="50"/>
      <c r="BC120" s="50"/>
      <c r="BD120" s="50"/>
      <c r="BE120" s="50"/>
      <c r="BF120" s="50"/>
      <c r="BG120" s="50"/>
      <c r="BH120" s="50"/>
      <c r="BI120" s="50"/>
      <c r="BJ120" s="50"/>
      <c r="BK120" s="50"/>
      <c r="BL120" s="50"/>
      <c r="BM120" s="50"/>
      <c r="BN120" s="50"/>
      <c r="BO120" s="50"/>
      <c r="BP120" s="50"/>
      <c r="BQ120" s="254"/>
      <c r="BR120" s="50"/>
      <c r="BS120" s="50"/>
      <c r="BT120" s="50"/>
      <c r="BU120" s="50"/>
      <c r="BV120" s="50"/>
      <c r="BW120" s="50"/>
      <c r="BX120" s="50"/>
      <c r="BY120" s="50"/>
      <c r="BZ120" s="50"/>
      <c r="CA120" s="50"/>
      <c r="CB120" s="50"/>
      <c r="CC120" s="50"/>
      <c r="CD120" s="50"/>
      <c r="CE120" s="50"/>
      <c r="CF120" s="50"/>
      <c r="CG120" s="50"/>
      <c r="CH120" s="50"/>
      <c r="CI120" s="50"/>
      <c r="CJ120" s="50"/>
      <c r="CK120" s="50"/>
      <c r="CL120" s="50"/>
      <c r="CM120" s="50"/>
      <c r="CN120" s="50"/>
      <c r="CO120" s="50"/>
      <c r="CP120" s="50"/>
      <c r="CQ120" s="50"/>
      <c r="CR120" s="50"/>
      <c r="CS120" s="50"/>
      <c r="CT120" s="50"/>
    </row>
    <row r="121" spans="2:98" s="32" customFormat="1" ht="30.75" x14ac:dyDescent="0.25">
      <c r="B121" s="240">
        <v>116</v>
      </c>
      <c r="C121" s="190"/>
      <c r="D121" s="238"/>
      <c r="E121" s="242" t="s">
        <v>283</v>
      </c>
      <c r="F121" s="242"/>
      <c r="G121" s="243"/>
      <c r="H121" s="238"/>
      <c r="I121" s="244" t="s">
        <v>91</v>
      </c>
      <c r="J121" s="244" t="s">
        <v>358</v>
      </c>
      <c r="K121" s="336" t="s">
        <v>382</v>
      </c>
      <c r="L121" s="240"/>
      <c r="M121" s="241"/>
      <c r="N121" s="240"/>
      <c r="O121" s="247"/>
      <c r="P121" s="248"/>
      <c r="Q121" s="240"/>
      <c r="R121" s="247"/>
      <c r="S121" s="247"/>
      <c r="T121" s="247"/>
      <c r="U121" s="247"/>
      <c r="V121" s="248"/>
      <c r="W121" s="240"/>
      <c r="X121" s="248"/>
      <c r="Y121" s="249"/>
      <c r="Z121" s="248"/>
      <c r="AA121" s="238"/>
      <c r="AB121" s="256"/>
      <c r="AC121" s="256"/>
      <c r="AD121" s="256"/>
      <c r="AE121" s="256"/>
      <c r="AF121" s="256"/>
      <c r="AG121" s="256"/>
      <c r="AH121" s="256"/>
      <c r="AI121" s="256"/>
      <c r="AJ121" s="256"/>
      <c r="AK121" s="256"/>
      <c r="AL121" s="256"/>
      <c r="AM121" s="256"/>
      <c r="AN121" s="256"/>
      <c r="AO121" s="256"/>
      <c r="AP121" s="50"/>
      <c r="AQ121" s="50"/>
      <c r="AR121" s="50"/>
      <c r="AS121" s="50"/>
      <c r="AT121" s="50"/>
      <c r="AU121" s="50"/>
      <c r="AV121" s="50"/>
      <c r="AW121" s="50"/>
      <c r="AX121" s="50"/>
      <c r="BA121" s="50"/>
      <c r="BB121" s="50"/>
      <c r="BC121" s="50"/>
      <c r="BD121" s="50"/>
      <c r="BE121" s="50"/>
      <c r="BF121" s="50"/>
      <c r="BG121" s="50"/>
      <c r="BH121" s="50"/>
      <c r="BI121" s="50"/>
      <c r="BJ121" s="50"/>
      <c r="BK121" s="50"/>
      <c r="BL121" s="50"/>
      <c r="BM121" s="50"/>
      <c r="BN121" s="50"/>
      <c r="BO121" s="50"/>
      <c r="BP121" s="50"/>
      <c r="BQ121" s="254"/>
      <c r="BR121" s="50"/>
      <c r="BS121" s="50"/>
      <c r="BT121" s="50"/>
      <c r="BU121" s="50"/>
      <c r="BV121" s="50"/>
      <c r="BW121" s="50"/>
      <c r="BX121" s="50"/>
      <c r="BY121" s="50"/>
      <c r="BZ121" s="50"/>
      <c r="CA121" s="50"/>
      <c r="CB121" s="50"/>
      <c r="CC121" s="50"/>
      <c r="CD121" s="50"/>
      <c r="CE121" s="50"/>
      <c r="CF121" s="50"/>
      <c r="CG121" s="50"/>
      <c r="CH121" s="50"/>
      <c r="CI121" s="50"/>
      <c r="CJ121" s="50"/>
      <c r="CK121" s="50"/>
      <c r="CL121" s="50"/>
      <c r="CM121" s="50"/>
      <c r="CN121" s="50"/>
      <c r="CO121" s="50"/>
      <c r="CP121" s="50"/>
      <c r="CQ121" s="50"/>
      <c r="CR121" s="50"/>
      <c r="CS121" s="50"/>
      <c r="CT121" s="50"/>
    </row>
    <row r="122" spans="2:98" s="32" customFormat="1" ht="15.75" x14ac:dyDescent="0.25">
      <c r="B122" s="240">
        <v>117</v>
      </c>
      <c r="C122" s="190">
        <v>43556</v>
      </c>
      <c r="D122" s="238" t="s">
        <v>210</v>
      </c>
      <c r="E122" s="242" t="s">
        <v>56</v>
      </c>
      <c r="F122" s="242" t="s">
        <v>311</v>
      </c>
      <c r="G122" s="243" t="s">
        <v>220</v>
      </c>
      <c r="H122" s="238" t="s">
        <v>222</v>
      </c>
      <c r="I122" s="244" t="e">
        <v>#N/A</v>
      </c>
      <c r="J122" s="244" t="e">
        <v>#N/A</v>
      </c>
      <c r="K122" s="336" t="s">
        <v>382</v>
      </c>
      <c r="L122" s="240">
        <v>4</v>
      </c>
      <c r="M122" s="241">
        <v>5</v>
      </c>
      <c r="N122" s="240">
        <v>4</v>
      </c>
      <c r="O122" s="247">
        <v>4</v>
      </c>
      <c r="P122" s="248">
        <v>4</v>
      </c>
      <c r="Q122" s="240">
        <v>4</v>
      </c>
      <c r="R122" s="247">
        <v>5</v>
      </c>
      <c r="S122" s="247">
        <v>5</v>
      </c>
      <c r="T122" s="247">
        <v>5</v>
      </c>
      <c r="U122" s="247">
        <v>4</v>
      </c>
      <c r="V122" s="248">
        <v>4</v>
      </c>
      <c r="W122" s="240">
        <v>4</v>
      </c>
      <c r="X122" s="248">
        <v>4</v>
      </c>
      <c r="Y122" s="249">
        <v>5</v>
      </c>
      <c r="Z122" s="248">
        <v>4</v>
      </c>
      <c r="AA122" s="238"/>
      <c r="AB122" s="256"/>
      <c r="AC122" s="256"/>
      <c r="AD122" s="256"/>
      <c r="AE122" s="256"/>
      <c r="AF122" s="256"/>
      <c r="AG122" s="256"/>
      <c r="AH122" s="256"/>
      <c r="AI122" s="256"/>
      <c r="AJ122" s="256"/>
      <c r="AK122" s="256"/>
      <c r="AL122" s="256"/>
      <c r="AM122" s="256"/>
      <c r="AN122" s="256"/>
      <c r="AO122" s="256"/>
      <c r="AP122" s="50"/>
      <c r="AQ122" s="50"/>
      <c r="AR122" s="50"/>
      <c r="AS122" s="50"/>
      <c r="AT122" s="50"/>
      <c r="AU122" s="50"/>
      <c r="AV122" s="50"/>
      <c r="AW122" s="50"/>
      <c r="AX122" s="50"/>
      <c r="BA122" s="50"/>
      <c r="BB122" s="50"/>
      <c r="BC122" s="50"/>
      <c r="BD122" s="50"/>
      <c r="BE122" s="50"/>
      <c r="BF122" s="50"/>
      <c r="BG122" s="50"/>
      <c r="BH122" s="50"/>
      <c r="BI122" s="50"/>
      <c r="BJ122" s="50"/>
      <c r="BK122" s="50"/>
      <c r="BL122" s="50"/>
      <c r="BM122" s="50"/>
      <c r="BN122" s="50"/>
      <c r="BO122" s="50"/>
      <c r="BP122" s="50"/>
      <c r="BQ122" s="254"/>
      <c r="BR122" s="50"/>
      <c r="BS122" s="50"/>
      <c r="BT122" s="50"/>
      <c r="BU122" s="50"/>
      <c r="BV122" s="50"/>
      <c r="BW122" s="50"/>
      <c r="BX122" s="50"/>
      <c r="BY122" s="50"/>
      <c r="BZ122" s="50"/>
      <c r="CA122" s="50"/>
      <c r="CB122" s="50"/>
      <c r="CC122" s="50"/>
      <c r="CD122" s="50"/>
      <c r="CE122" s="50"/>
      <c r="CF122" s="50"/>
      <c r="CG122" s="50"/>
      <c r="CH122" s="50"/>
      <c r="CI122" s="50"/>
      <c r="CJ122" s="50"/>
      <c r="CK122" s="50"/>
      <c r="CL122" s="50"/>
      <c r="CM122" s="50"/>
      <c r="CN122" s="50"/>
      <c r="CO122" s="50"/>
      <c r="CP122" s="50"/>
      <c r="CQ122" s="50"/>
      <c r="CR122" s="50"/>
      <c r="CS122" s="50"/>
      <c r="CT122" s="50"/>
    </row>
    <row r="123" spans="2:98" s="32" customFormat="1" ht="30.75" x14ac:dyDescent="0.25">
      <c r="B123" s="240">
        <v>118</v>
      </c>
      <c r="C123" s="190">
        <v>43556</v>
      </c>
      <c r="D123" s="238" t="s">
        <v>279</v>
      </c>
      <c r="E123" s="242" t="s">
        <v>57</v>
      </c>
      <c r="F123" s="242" t="s">
        <v>312</v>
      </c>
      <c r="G123" s="243" t="s">
        <v>176</v>
      </c>
      <c r="H123" s="238" t="s">
        <v>222</v>
      </c>
      <c r="I123" s="244" t="s">
        <v>70</v>
      </c>
      <c r="J123" s="244" t="s">
        <v>352</v>
      </c>
      <c r="K123" s="336" t="s">
        <v>383</v>
      </c>
      <c r="L123" s="240">
        <v>3</v>
      </c>
      <c r="M123" s="241">
        <v>5</v>
      </c>
      <c r="N123" s="240">
        <v>3</v>
      </c>
      <c r="O123" s="247">
        <v>3</v>
      </c>
      <c r="P123" s="248">
        <v>4</v>
      </c>
      <c r="Q123" s="240">
        <v>5</v>
      </c>
      <c r="R123" s="247">
        <v>5</v>
      </c>
      <c r="S123" s="247">
        <v>5</v>
      </c>
      <c r="T123" s="247">
        <v>5</v>
      </c>
      <c r="U123" s="247">
        <v>4</v>
      </c>
      <c r="V123" s="248">
        <v>4</v>
      </c>
      <c r="W123" s="240">
        <v>5</v>
      </c>
      <c r="X123" s="248">
        <v>5</v>
      </c>
      <c r="Y123" s="249">
        <v>5</v>
      </c>
      <c r="Z123" s="248">
        <v>4</v>
      </c>
      <c r="AA123" s="238"/>
      <c r="AB123" s="256"/>
      <c r="AC123" s="256"/>
      <c r="AD123" s="256"/>
      <c r="AE123" s="256"/>
      <c r="AF123" s="256"/>
      <c r="AG123" s="256"/>
      <c r="AH123" s="256"/>
      <c r="AI123" s="256"/>
      <c r="AJ123" s="256"/>
      <c r="AK123" s="256"/>
      <c r="AL123" s="256"/>
      <c r="AM123" s="256"/>
      <c r="AN123" s="256"/>
      <c r="AO123" s="256"/>
      <c r="AP123" s="50"/>
      <c r="AQ123" s="50"/>
      <c r="AR123" s="50"/>
      <c r="AS123" s="50"/>
      <c r="AT123" s="50"/>
      <c r="AU123" s="50"/>
      <c r="AV123" s="50"/>
      <c r="AW123" s="50"/>
      <c r="AX123" s="50"/>
      <c r="BA123" s="50"/>
      <c r="BB123" s="50"/>
      <c r="BC123" s="50"/>
      <c r="BD123" s="50"/>
      <c r="BE123" s="50"/>
      <c r="BF123" s="50"/>
      <c r="BG123" s="50"/>
      <c r="BH123" s="50"/>
      <c r="BI123" s="50"/>
      <c r="BJ123" s="50"/>
      <c r="BK123" s="50"/>
      <c r="BL123" s="50"/>
      <c r="BM123" s="50"/>
      <c r="BN123" s="50"/>
      <c r="BO123" s="50"/>
      <c r="BP123" s="50"/>
      <c r="BQ123" s="254"/>
      <c r="BR123" s="50"/>
      <c r="BS123" s="50"/>
      <c r="BT123" s="50"/>
      <c r="BU123" s="50"/>
      <c r="BV123" s="50"/>
      <c r="BW123" s="50"/>
      <c r="BX123" s="50"/>
      <c r="BY123" s="50"/>
      <c r="BZ123" s="50"/>
      <c r="CA123" s="50"/>
      <c r="CB123" s="50"/>
      <c r="CC123" s="50"/>
      <c r="CD123" s="50"/>
      <c r="CE123" s="50"/>
      <c r="CF123" s="50"/>
      <c r="CG123" s="50"/>
      <c r="CH123" s="50"/>
      <c r="CI123" s="50"/>
      <c r="CJ123" s="50"/>
      <c r="CK123" s="50"/>
      <c r="CL123" s="50"/>
      <c r="CM123" s="50"/>
      <c r="CN123" s="50"/>
      <c r="CO123" s="50"/>
      <c r="CP123" s="50"/>
      <c r="CQ123" s="50"/>
      <c r="CR123" s="50"/>
      <c r="CS123" s="50"/>
      <c r="CT123" s="50"/>
    </row>
    <row r="124" spans="2:98" s="32" customFormat="1" ht="30.75" x14ac:dyDescent="0.25">
      <c r="B124" s="240">
        <v>119</v>
      </c>
      <c r="C124" s="190">
        <v>43556</v>
      </c>
      <c r="D124" s="238" t="s">
        <v>207</v>
      </c>
      <c r="E124" s="242" t="s">
        <v>56</v>
      </c>
      <c r="F124" s="242" t="s">
        <v>25</v>
      </c>
      <c r="G124" s="243" t="s">
        <v>216</v>
      </c>
      <c r="H124" s="238" t="s">
        <v>223</v>
      </c>
      <c r="I124" s="244" t="s">
        <v>75</v>
      </c>
      <c r="J124" s="244" t="s">
        <v>357</v>
      </c>
      <c r="K124" s="336" t="s">
        <v>383</v>
      </c>
      <c r="L124" s="240">
        <v>4</v>
      </c>
      <c r="M124" s="241">
        <v>1</v>
      </c>
      <c r="N124" s="240">
        <v>5</v>
      </c>
      <c r="O124" s="247">
        <v>4</v>
      </c>
      <c r="P124" s="248">
        <v>4</v>
      </c>
      <c r="Q124" s="240">
        <v>5</v>
      </c>
      <c r="R124" s="247">
        <v>5</v>
      </c>
      <c r="S124" s="247">
        <v>5</v>
      </c>
      <c r="T124" s="247">
        <v>5</v>
      </c>
      <c r="U124" s="247">
        <v>5</v>
      </c>
      <c r="V124" s="248">
        <v>5</v>
      </c>
      <c r="W124" s="240">
        <v>4</v>
      </c>
      <c r="X124" s="248">
        <v>5</v>
      </c>
      <c r="Y124" s="249">
        <v>5</v>
      </c>
      <c r="Z124" s="248">
        <v>5</v>
      </c>
      <c r="AA124" s="238"/>
      <c r="AB124" s="256"/>
      <c r="AC124" s="256"/>
      <c r="AD124" s="256"/>
      <c r="AE124" s="256"/>
      <c r="AF124" s="256"/>
      <c r="AG124" s="256"/>
      <c r="AH124" s="256"/>
      <c r="AI124" s="256"/>
      <c r="AJ124" s="256"/>
      <c r="AK124" s="256"/>
      <c r="AL124" s="256"/>
      <c r="AM124" s="256"/>
      <c r="AN124" s="256"/>
      <c r="AO124" s="256"/>
      <c r="AP124" s="50"/>
      <c r="AQ124" s="50"/>
      <c r="AR124" s="50"/>
      <c r="AS124" s="50"/>
      <c r="AT124" s="50"/>
      <c r="AU124" s="50"/>
      <c r="AV124" s="50"/>
      <c r="AW124" s="50"/>
      <c r="AX124" s="50"/>
      <c r="BA124" s="50"/>
      <c r="BB124" s="50"/>
      <c r="BC124" s="50"/>
      <c r="BD124" s="50"/>
      <c r="BE124" s="50"/>
      <c r="BF124" s="50"/>
      <c r="BG124" s="50"/>
      <c r="BH124" s="50"/>
      <c r="BI124" s="50"/>
      <c r="BJ124" s="50"/>
      <c r="BK124" s="50"/>
      <c r="BL124" s="50"/>
      <c r="BM124" s="50"/>
      <c r="BN124" s="50"/>
      <c r="BO124" s="50"/>
      <c r="BP124" s="50"/>
      <c r="BQ124" s="254"/>
      <c r="BR124" s="50"/>
      <c r="BS124" s="50"/>
      <c r="BT124" s="50"/>
      <c r="BU124" s="50"/>
      <c r="BV124" s="50"/>
      <c r="BW124" s="50"/>
      <c r="BX124" s="50"/>
      <c r="BY124" s="50"/>
      <c r="BZ124" s="50"/>
      <c r="CA124" s="50"/>
      <c r="CB124" s="50"/>
      <c r="CC124" s="50"/>
      <c r="CD124" s="50"/>
      <c r="CE124" s="50"/>
      <c r="CF124" s="50"/>
      <c r="CG124" s="50"/>
      <c r="CH124" s="50"/>
      <c r="CI124" s="50"/>
      <c r="CJ124" s="50"/>
      <c r="CK124" s="50"/>
      <c r="CL124" s="50"/>
      <c r="CM124" s="50"/>
      <c r="CN124" s="50"/>
      <c r="CO124" s="50"/>
      <c r="CP124" s="50"/>
      <c r="CQ124" s="50"/>
      <c r="CR124" s="50"/>
      <c r="CS124" s="50"/>
      <c r="CT124" s="50"/>
    </row>
    <row r="125" spans="2:98" s="32" customFormat="1" ht="15.75" x14ac:dyDescent="0.25">
      <c r="B125" s="240">
        <v>120</v>
      </c>
      <c r="C125" s="190">
        <v>43556</v>
      </c>
      <c r="D125" s="238" t="s">
        <v>207</v>
      </c>
      <c r="E125" s="242" t="s">
        <v>56</v>
      </c>
      <c r="F125" s="242" t="s">
        <v>25</v>
      </c>
      <c r="G125" s="243" t="s">
        <v>216</v>
      </c>
      <c r="H125" s="238" t="s">
        <v>223</v>
      </c>
      <c r="I125" s="244" t="s">
        <v>68</v>
      </c>
      <c r="J125" s="244" t="s">
        <v>359</v>
      </c>
      <c r="K125" s="336" t="s">
        <v>383</v>
      </c>
      <c r="L125" s="240">
        <v>4</v>
      </c>
      <c r="M125" s="241">
        <v>1</v>
      </c>
      <c r="N125" s="240">
        <v>4</v>
      </c>
      <c r="O125" s="247">
        <v>2</v>
      </c>
      <c r="P125" s="248">
        <v>3</v>
      </c>
      <c r="Q125" s="240">
        <v>3</v>
      </c>
      <c r="R125" s="247">
        <v>5</v>
      </c>
      <c r="S125" s="247">
        <v>5</v>
      </c>
      <c r="T125" s="247">
        <v>4</v>
      </c>
      <c r="U125" s="247">
        <v>5</v>
      </c>
      <c r="V125" s="248">
        <v>5</v>
      </c>
      <c r="W125" s="240">
        <v>3</v>
      </c>
      <c r="X125" s="248">
        <v>3</v>
      </c>
      <c r="Y125" s="249">
        <v>5</v>
      </c>
      <c r="Z125" s="248">
        <v>3</v>
      </c>
      <c r="AA125" s="238"/>
      <c r="AB125" s="256"/>
      <c r="AC125" s="256"/>
      <c r="AD125" s="256"/>
      <c r="AE125" s="256"/>
      <c r="AF125" s="256"/>
      <c r="AG125" s="256"/>
      <c r="AH125" s="256"/>
      <c r="AI125" s="256"/>
      <c r="AJ125" s="256"/>
      <c r="AK125" s="256"/>
      <c r="AL125" s="256"/>
      <c r="AM125" s="256"/>
      <c r="AN125" s="256"/>
      <c r="AO125" s="256"/>
      <c r="AP125" s="50"/>
      <c r="AQ125" s="50"/>
      <c r="AR125" s="50"/>
      <c r="AS125" s="50"/>
      <c r="AT125" s="50"/>
      <c r="AU125" s="50"/>
      <c r="AV125" s="50"/>
      <c r="AW125" s="50"/>
      <c r="AX125" s="50"/>
      <c r="BA125" s="50"/>
      <c r="BB125" s="50"/>
      <c r="BC125" s="50"/>
      <c r="BD125" s="50"/>
      <c r="BE125" s="50"/>
      <c r="BF125" s="50"/>
      <c r="BG125" s="50"/>
      <c r="BH125" s="50"/>
      <c r="BI125" s="50"/>
      <c r="BJ125" s="50"/>
      <c r="BK125" s="50"/>
      <c r="BL125" s="50"/>
      <c r="BM125" s="50"/>
      <c r="BN125" s="50"/>
      <c r="BO125" s="50"/>
      <c r="BP125" s="50"/>
      <c r="BQ125" s="254"/>
      <c r="BR125" s="50"/>
      <c r="BS125" s="50"/>
      <c r="BT125" s="50"/>
      <c r="BU125" s="50"/>
      <c r="BV125" s="50"/>
      <c r="BW125" s="50"/>
      <c r="BX125" s="50"/>
      <c r="BY125" s="50"/>
      <c r="BZ125" s="50"/>
      <c r="CA125" s="50"/>
      <c r="CB125" s="50"/>
      <c r="CC125" s="50"/>
      <c r="CD125" s="50"/>
      <c r="CE125" s="50"/>
      <c r="CF125" s="50"/>
      <c r="CG125" s="50"/>
      <c r="CH125" s="50"/>
      <c r="CI125" s="50"/>
      <c r="CJ125" s="50"/>
      <c r="CK125" s="50"/>
      <c r="CL125" s="50"/>
      <c r="CM125" s="50"/>
      <c r="CN125" s="50"/>
      <c r="CO125" s="50"/>
      <c r="CP125" s="50"/>
      <c r="CQ125" s="50"/>
      <c r="CR125" s="50"/>
      <c r="CS125" s="50"/>
      <c r="CT125" s="50"/>
    </row>
    <row r="126" spans="2:98" s="32" customFormat="1" ht="15.75" x14ac:dyDescent="0.25">
      <c r="B126" s="240">
        <v>121</v>
      </c>
      <c r="C126" s="190">
        <v>43556</v>
      </c>
      <c r="D126" s="238" t="s">
        <v>209</v>
      </c>
      <c r="E126" s="242" t="s">
        <v>56</v>
      </c>
      <c r="F126" s="242" t="s">
        <v>327</v>
      </c>
      <c r="G126" s="243" t="s">
        <v>53</v>
      </c>
      <c r="H126" s="238" t="s">
        <v>222</v>
      </c>
      <c r="I126" s="244" t="e">
        <v>#N/A</v>
      </c>
      <c r="J126" s="244" t="e">
        <v>#N/A</v>
      </c>
      <c r="K126" s="336" t="s">
        <v>383</v>
      </c>
      <c r="L126" s="240">
        <v>5</v>
      </c>
      <c r="M126" s="241">
        <v>5</v>
      </c>
      <c r="N126" s="240">
        <v>3</v>
      </c>
      <c r="O126" s="247">
        <v>5</v>
      </c>
      <c r="P126" s="248">
        <v>5</v>
      </c>
      <c r="Q126" s="240">
        <v>5</v>
      </c>
      <c r="R126" s="247">
        <v>5</v>
      </c>
      <c r="S126" s="247">
        <v>5</v>
      </c>
      <c r="T126" s="247">
        <v>5</v>
      </c>
      <c r="U126" s="247">
        <v>3</v>
      </c>
      <c r="V126" s="248">
        <v>4</v>
      </c>
      <c r="W126" s="240">
        <v>5</v>
      </c>
      <c r="X126" s="248">
        <v>5</v>
      </c>
      <c r="Y126" s="249">
        <v>5</v>
      </c>
      <c r="Z126" s="248">
        <v>5</v>
      </c>
      <c r="AA126" s="238"/>
      <c r="AB126" s="256"/>
      <c r="AC126" s="256"/>
      <c r="AD126" s="256"/>
      <c r="AE126" s="256"/>
      <c r="AF126" s="256"/>
      <c r="AG126" s="256"/>
      <c r="AH126" s="256"/>
      <c r="AI126" s="256"/>
      <c r="AJ126" s="256"/>
      <c r="AK126" s="256"/>
      <c r="AL126" s="256"/>
      <c r="AM126" s="256"/>
      <c r="AN126" s="256"/>
      <c r="AO126" s="256"/>
      <c r="AP126" s="50"/>
      <c r="AQ126" s="50"/>
      <c r="AR126" s="50"/>
      <c r="AS126" s="50"/>
      <c r="AT126" s="50"/>
      <c r="AU126" s="50"/>
      <c r="AV126" s="50"/>
      <c r="AW126" s="50"/>
      <c r="AX126" s="50"/>
      <c r="BA126" s="50"/>
      <c r="BB126" s="50"/>
      <c r="BC126" s="50"/>
      <c r="BD126" s="50"/>
      <c r="BE126" s="50"/>
      <c r="BF126" s="50"/>
      <c r="BG126" s="50"/>
      <c r="BH126" s="50"/>
      <c r="BI126" s="50"/>
      <c r="BJ126" s="50"/>
      <c r="BK126" s="50"/>
      <c r="BL126" s="50"/>
      <c r="BM126" s="50"/>
      <c r="BN126" s="50"/>
      <c r="BO126" s="50"/>
      <c r="BP126" s="50"/>
      <c r="BQ126" s="254"/>
      <c r="BR126" s="50"/>
      <c r="BS126" s="50"/>
      <c r="BT126" s="50"/>
      <c r="BU126" s="50"/>
      <c r="BV126" s="50"/>
      <c r="BW126" s="50"/>
      <c r="BX126" s="50"/>
      <c r="BY126" s="50"/>
      <c r="BZ126" s="50"/>
      <c r="CA126" s="50"/>
      <c r="CB126" s="50"/>
      <c r="CC126" s="50"/>
      <c r="CD126" s="50"/>
      <c r="CE126" s="50"/>
      <c r="CF126" s="50"/>
      <c r="CG126" s="50"/>
      <c r="CH126" s="50"/>
      <c r="CI126" s="50"/>
      <c r="CJ126" s="50"/>
      <c r="CK126" s="50"/>
      <c r="CL126" s="50"/>
      <c r="CM126" s="50"/>
      <c r="CN126" s="50"/>
      <c r="CO126" s="50"/>
      <c r="CP126" s="50"/>
      <c r="CQ126" s="50"/>
      <c r="CR126" s="50"/>
      <c r="CS126" s="50"/>
      <c r="CT126" s="50"/>
    </row>
    <row r="127" spans="2:98" s="32" customFormat="1" ht="30.75" x14ac:dyDescent="0.25">
      <c r="B127" s="240">
        <v>122</v>
      </c>
      <c r="C127" s="190">
        <v>43556</v>
      </c>
      <c r="D127" s="238" t="s">
        <v>207</v>
      </c>
      <c r="E127" s="242" t="s">
        <v>57</v>
      </c>
      <c r="F127" s="242" t="s">
        <v>25</v>
      </c>
      <c r="G127" s="243" t="s">
        <v>216</v>
      </c>
      <c r="H127" s="238" t="s">
        <v>222</v>
      </c>
      <c r="I127" s="244" t="s">
        <v>76</v>
      </c>
      <c r="J127" s="244" t="s">
        <v>361</v>
      </c>
      <c r="K127" s="336" t="s">
        <v>383</v>
      </c>
      <c r="L127" s="240">
        <v>5</v>
      </c>
      <c r="M127" s="241">
        <v>5</v>
      </c>
      <c r="N127" s="240">
        <v>5</v>
      </c>
      <c r="O127" s="247">
        <v>5</v>
      </c>
      <c r="P127" s="248">
        <v>5</v>
      </c>
      <c r="Q127" s="240">
        <v>5</v>
      </c>
      <c r="R127" s="247">
        <v>5</v>
      </c>
      <c r="S127" s="247">
        <v>5</v>
      </c>
      <c r="T127" s="247">
        <v>5</v>
      </c>
      <c r="U127" s="247">
        <v>5</v>
      </c>
      <c r="V127" s="248">
        <v>5</v>
      </c>
      <c r="W127" s="240">
        <v>5</v>
      </c>
      <c r="X127" s="248">
        <v>4</v>
      </c>
      <c r="Y127" s="249">
        <v>5</v>
      </c>
      <c r="Z127" s="248">
        <v>4</v>
      </c>
      <c r="AA127" s="238"/>
      <c r="AB127" s="256"/>
      <c r="AC127" s="256"/>
      <c r="AD127" s="256"/>
      <c r="AE127" s="256"/>
      <c r="AF127" s="256"/>
      <c r="AG127" s="256"/>
      <c r="AH127" s="256"/>
      <c r="AI127" s="256"/>
      <c r="AJ127" s="256"/>
      <c r="AK127" s="256"/>
      <c r="AL127" s="256"/>
      <c r="AM127" s="256"/>
      <c r="AN127" s="256"/>
      <c r="AO127" s="256"/>
      <c r="AP127" s="50"/>
      <c r="AQ127" s="50"/>
      <c r="AR127" s="50"/>
      <c r="AS127" s="50"/>
      <c r="AT127" s="50"/>
      <c r="AU127" s="50"/>
      <c r="AV127" s="50"/>
      <c r="AW127" s="50"/>
      <c r="AX127" s="50"/>
      <c r="BA127" s="50"/>
      <c r="BB127" s="50"/>
      <c r="BC127" s="50"/>
      <c r="BD127" s="50"/>
      <c r="BE127" s="50"/>
      <c r="BF127" s="50"/>
      <c r="BG127" s="50"/>
      <c r="BH127" s="50"/>
      <c r="BI127" s="50"/>
      <c r="BJ127" s="50"/>
      <c r="BK127" s="50"/>
      <c r="BL127" s="50"/>
      <c r="BM127" s="50"/>
      <c r="BN127" s="50"/>
      <c r="BO127" s="50"/>
      <c r="BP127" s="50"/>
      <c r="BQ127" s="254"/>
      <c r="BR127" s="50"/>
      <c r="BS127" s="50"/>
      <c r="BT127" s="50"/>
      <c r="BU127" s="50"/>
      <c r="BV127" s="50"/>
      <c r="BW127" s="50"/>
      <c r="BX127" s="50"/>
      <c r="BY127" s="50"/>
      <c r="BZ127" s="50"/>
      <c r="CA127" s="50"/>
      <c r="CB127" s="50"/>
      <c r="CC127" s="50"/>
      <c r="CD127" s="50"/>
      <c r="CE127" s="50"/>
      <c r="CF127" s="50"/>
      <c r="CG127" s="50"/>
      <c r="CH127" s="50"/>
      <c r="CI127" s="50"/>
      <c r="CJ127" s="50"/>
      <c r="CK127" s="50"/>
      <c r="CL127" s="50"/>
      <c r="CM127" s="50"/>
      <c r="CN127" s="50"/>
      <c r="CO127" s="50"/>
      <c r="CP127" s="50"/>
      <c r="CQ127" s="50"/>
      <c r="CR127" s="50"/>
      <c r="CS127" s="50"/>
      <c r="CT127" s="50"/>
    </row>
    <row r="128" spans="2:98" s="32" customFormat="1" ht="30.75" x14ac:dyDescent="0.25">
      <c r="B128" s="240">
        <v>123</v>
      </c>
      <c r="C128" s="190">
        <v>43556</v>
      </c>
      <c r="D128" s="238" t="s">
        <v>207</v>
      </c>
      <c r="E128" s="242" t="s">
        <v>57</v>
      </c>
      <c r="F128" s="242" t="s">
        <v>25</v>
      </c>
      <c r="G128" s="243" t="s">
        <v>216</v>
      </c>
      <c r="H128" s="238" t="s">
        <v>222</v>
      </c>
      <c r="I128" s="244" t="s">
        <v>91</v>
      </c>
      <c r="J128" s="244" t="s">
        <v>358</v>
      </c>
      <c r="K128" s="336" t="s">
        <v>383</v>
      </c>
      <c r="L128" s="240">
        <v>3</v>
      </c>
      <c r="M128" s="241">
        <v>5</v>
      </c>
      <c r="N128" s="240">
        <v>4</v>
      </c>
      <c r="O128" s="247">
        <v>3</v>
      </c>
      <c r="P128" s="248">
        <v>3</v>
      </c>
      <c r="Q128" s="240">
        <v>4</v>
      </c>
      <c r="R128" s="247">
        <v>3</v>
      </c>
      <c r="S128" s="247">
        <v>4</v>
      </c>
      <c r="T128" s="247">
        <v>4</v>
      </c>
      <c r="U128" s="247">
        <v>4</v>
      </c>
      <c r="V128" s="248">
        <v>3</v>
      </c>
      <c r="W128" s="240"/>
      <c r="X128" s="248"/>
      <c r="Y128" s="249">
        <v>5</v>
      </c>
      <c r="Z128" s="248">
        <v>4</v>
      </c>
      <c r="AA128" s="238"/>
      <c r="AB128" s="256"/>
      <c r="AC128" s="256"/>
      <c r="AD128" s="256"/>
      <c r="AE128" s="256"/>
      <c r="AF128" s="256"/>
      <c r="AG128" s="256"/>
      <c r="AH128" s="256"/>
      <c r="AI128" s="256"/>
      <c r="AJ128" s="256"/>
      <c r="AK128" s="256"/>
      <c r="AL128" s="256"/>
      <c r="AM128" s="256"/>
      <c r="AN128" s="256"/>
      <c r="AO128" s="256"/>
      <c r="AP128" s="50"/>
      <c r="AQ128" s="50"/>
      <c r="AR128" s="50"/>
      <c r="AS128" s="50"/>
      <c r="AT128" s="50"/>
      <c r="AU128" s="50"/>
      <c r="AV128" s="50"/>
      <c r="AW128" s="50"/>
      <c r="AX128" s="50"/>
      <c r="BA128" s="50"/>
      <c r="BB128" s="50"/>
      <c r="BC128" s="50"/>
      <c r="BD128" s="50"/>
      <c r="BE128" s="50"/>
      <c r="BF128" s="50"/>
      <c r="BG128" s="50"/>
      <c r="BH128" s="50"/>
      <c r="BI128" s="50"/>
      <c r="BJ128" s="50"/>
      <c r="BK128" s="50"/>
      <c r="BL128" s="50"/>
      <c r="BM128" s="50"/>
      <c r="BN128" s="50"/>
      <c r="BO128" s="50"/>
      <c r="BP128" s="50"/>
      <c r="BQ128" s="254"/>
      <c r="BR128" s="50"/>
      <c r="BS128" s="50"/>
      <c r="BT128" s="50"/>
      <c r="BU128" s="50"/>
      <c r="BV128" s="50"/>
      <c r="BW128" s="50"/>
      <c r="BX128" s="50"/>
      <c r="BY128" s="50"/>
      <c r="BZ128" s="50"/>
      <c r="CA128" s="50"/>
      <c r="CB128" s="50"/>
      <c r="CC128" s="50"/>
      <c r="CD128" s="50"/>
      <c r="CE128" s="50"/>
      <c r="CF128" s="50"/>
      <c r="CG128" s="50"/>
      <c r="CH128" s="50"/>
      <c r="CI128" s="50"/>
      <c r="CJ128" s="50"/>
      <c r="CK128" s="50"/>
      <c r="CL128" s="50"/>
      <c r="CM128" s="50"/>
      <c r="CN128" s="50"/>
      <c r="CO128" s="50"/>
      <c r="CP128" s="50"/>
      <c r="CQ128" s="50"/>
      <c r="CR128" s="50"/>
      <c r="CS128" s="50"/>
      <c r="CT128" s="50"/>
    </row>
    <row r="129" spans="2:98" s="32" customFormat="1" ht="30.75" x14ac:dyDescent="0.25">
      <c r="B129" s="240">
        <v>124</v>
      </c>
      <c r="C129" s="190">
        <v>43556</v>
      </c>
      <c r="D129" s="238" t="s">
        <v>209</v>
      </c>
      <c r="E129" s="242" t="s">
        <v>56</v>
      </c>
      <c r="F129" s="242" t="s">
        <v>62</v>
      </c>
      <c r="G129" s="243" t="s">
        <v>53</v>
      </c>
      <c r="H129" s="238" t="s">
        <v>223</v>
      </c>
      <c r="I129" s="244" t="s">
        <v>64</v>
      </c>
      <c r="J129" s="244" t="s">
        <v>342</v>
      </c>
      <c r="K129" s="336" t="s">
        <v>383</v>
      </c>
      <c r="L129" s="240">
        <v>4</v>
      </c>
      <c r="M129" s="241">
        <v>1</v>
      </c>
      <c r="N129" s="240">
        <v>3</v>
      </c>
      <c r="O129" s="247">
        <v>2</v>
      </c>
      <c r="P129" s="248">
        <v>2</v>
      </c>
      <c r="Q129" s="240">
        <v>5</v>
      </c>
      <c r="R129" s="247">
        <v>5</v>
      </c>
      <c r="S129" s="247">
        <v>5</v>
      </c>
      <c r="T129" s="247">
        <v>4</v>
      </c>
      <c r="U129" s="247">
        <v>3</v>
      </c>
      <c r="V129" s="248">
        <v>4</v>
      </c>
      <c r="W129" s="240">
        <v>4</v>
      </c>
      <c r="X129" s="248">
        <v>3</v>
      </c>
      <c r="Y129" s="249">
        <v>5</v>
      </c>
      <c r="Z129" s="248">
        <v>4</v>
      </c>
      <c r="AA129" s="238"/>
      <c r="AB129" s="256"/>
      <c r="AC129" s="256"/>
      <c r="AD129" s="256"/>
      <c r="AE129" s="256"/>
      <c r="AF129" s="256"/>
      <c r="AG129" s="256"/>
      <c r="AH129" s="256"/>
      <c r="AI129" s="256"/>
      <c r="AJ129" s="256"/>
      <c r="AK129" s="256"/>
      <c r="AL129" s="256"/>
      <c r="AM129" s="256"/>
      <c r="AN129" s="256"/>
      <c r="AO129" s="256"/>
      <c r="AP129" s="50"/>
      <c r="AQ129" s="50"/>
      <c r="AR129" s="50"/>
      <c r="AS129" s="50"/>
      <c r="AT129" s="50"/>
      <c r="AU129" s="50"/>
      <c r="AV129" s="50"/>
      <c r="AW129" s="50"/>
      <c r="AX129" s="50"/>
      <c r="BA129" s="50"/>
      <c r="BB129" s="50"/>
      <c r="BC129" s="50"/>
      <c r="BD129" s="50"/>
      <c r="BE129" s="50"/>
      <c r="BF129" s="50"/>
      <c r="BG129" s="50"/>
      <c r="BH129" s="50"/>
      <c r="BI129" s="50"/>
      <c r="BJ129" s="50"/>
      <c r="BK129" s="50"/>
      <c r="BL129" s="50"/>
      <c r="BM129" s="50"/>
      <c r="BN129" s="50"/>
      <c r="BO129" s="50"/>
      <c r="BP129" s="50"/>
      <c r="BQ129" s="254"/>
      <c r="BR129" s="50"/>
      <c r="BS129" s="50"/>
      <c r="BT129" s="50"/>
      <c r="BU129" s="50"/>
      <c r="BV129" s="50"/>
      <c r="BW129" s="50"/>
      <c r="BX129" s="50"/>
      <c r="BY129" s="50"/>
      <c r="BZ129" s="50"/>
      <c r="CA129" s="50"/>
      <c r="CB129" s="50"/>
      <c r="CC129" s="50"/>
      <c r="CD129" s="50"/>
      <c r="CE129" s="50"/>
      <c r="CF129" s="50"/>
      <c r="CG129" s="50"/>
      <c r="CH129" s="50"/>
      <c r="CI129" s="50"/>
      <c r="CJ129" s="50"/>
      <c r="CK129" s="50"/>
      <c r="CL129" s="50"/>
      <c r="CM129" s="50"/>
      <c r="CN129" s="50"/>
      <c r="CO129" s="50"/>
      <c r="CP129" s="50"/>
      <c r="CQ129" s="50"/>
      <c r="CR129" s="50"/>
      <c r="CS129" s="50"/>
      <c r="CT129" s="50"/>
    </row>
    <row r="130" spans="2:98" s="32" customFormat="1" ht="30.75" x14ac:dyDescent="0.25">
      <c r="B130" s="240">
        <v>125</v>
      </c>
      <c r="C130" s="190">
        <v>43556</v>
      </c>
      <c r="D130" s="238" t="s">
        <v>207</v>
      </c>
      <c r="E130" s="242" t="s">
        <v>57</v>
      </c>
      <c r="F130" s="242" t="s">
        <v>25</v>
      </c>
      <c r="G130" s="243" t="s">
        <v>216</v>
      </c>
      <c r="H130" s="238" t="s">
        <v>222</v>
      </c>
      <c r="I130" s="244" t="s">
        <v>91</v>
      </c>
      <c r="J130" s="244" t="s">
        <v>358</v>
      </c>
      <c r="K130" s="336" t="s">
        <v>382</v>
      </c>
      <c r="L130" s="240">
        <v>5</v>
      </c>
      <c r="M130" s="241">
        <v>5</v>
      </c>
      <c r="N130" s="240">
        <v>5</v>
      </c>
      <c r="O130" s="247">
        <v>5</v>
      </c>
      <c r="P130" s="248">
        <v>5</v>
      </c>
      <c r="Q130" s="240">
        <v>5</v>
      </c>
      <c r="R130" s="247">
        <v>5</v>
      </c>
      <c r="S130" s="247">
        <v>5</v>
      </c>
      <c r="T130" s="247">
        <v>5</v>
      </c>
      <c r="U130" s="247">
        <v>5</v>
      </c>
      <c r="V130" s="248">
        <v>4</v>
      </c>
      <c r="W130" s="240">
        <v>4</v>
      </c>
      <c r="X130" s="248">
        <v>5</v>
      </c>
      <c r="Y130" s="249">
        <v>5</v>
      </c>
      <c r="Z130" s="248">
        <v>5</v>
      </c>
      <c r="AA130" s="238"/>
      <c r="AB130" s="256"/>
      <c r="AC130" s="256"/>
      <c r="AD130" s="256"/>
      <c r="AE130" s="256"/>
      <c r="AF130" s="256"/>
      <c r="AG130" s="256"/>
      <c r="AH130" s="256"/>
      <c r="AI130" s="256"/>
      <c r="AJ130" s="256"/>
      <c r="AK130" s="256"/>
      <c r="AL130" s="256"/>
      <c r="AM130" s="256"/>
      <c r="AN130" s="256"/>
      <c r="AO130" s="256"/>
      <c r="AP130" s="50"/>
      <c r="AQ130" s="50"/>
      <c r="AR130" s="50"/>
      <c r="AS130" s="50"/>
      <c r="AT130" s="50"/>
      <c r="AU130" s="50"/>
      <c r="AV130" s="50"/>
      <c r="AW130" s="50"/>
      <c r="AX130" s="50"/>
      <c r="BA130" s="50"/>
      <c r="BB130" s="50"/>
      <c r="BC130" s="50"/>
      <c r="BD130" s="50"/>
      <c r="BE130" s="50"/>
      <c r="BF130" s="50"/>
      <c r="BG130" s="50"/>
      <c r="BH130" s="50"/>
      <c r="BI130" s="50"/>
      <c r="BJ130" s="50"/>
      <c r="BK130" s="50"/>
      <c r="BL130" s="50"/>
      <c r="BM130" s="50"/>
      <c r="BN130" s="50"/>
      <c r="BO130" s="50"/>
      <c r="BP130" s="50"/>
      <c r="BQ130" s="254"/>
      <c r="BR130" s="50"/>
      <c r="BS130" s="50"/>
      <c r="BT130" s="50"/>
      <c r="BU130" s="50"/>
      <c r="BV130" s="50"/>
      <c r="BW130" s="50"/>
      <c r="BX130" s="50"/>
      <c r="BY130" s="50"/>
      <c r="BZ130" s="50"/>
      <c r="CA130" s="50"/>
      <c r="CB130" s="50"/>
      <c r="CC130" s="50"/>
      <c r="CD130" s="50"/>
      <c r="CE130" s="50"/>
      <c r="CF130" s="50"/>
      <c r="CG130" s="50"/>
      <c r="CH130" s="50"/>
      <c r="CI130" s="50"/>
      <c r="CJ130" s="50"/>
      <c r="CK130" s="50"/>
      <c r="CL130" s="50"/>
      <c r="CM130" s="50"/>
      <c r="CN130" s="50"/>
      <c r="CO130" s="50"/>
      <c r="CP130" s="50"/>
      <c r="CQ130" s="50"/>
      <c r="CR130" s="50"/>
      <c r="CS130" s="50"/>
      <c r="CT130" s="50"/>
    </row>
    <row r="131" spans="2:98" s="32" customFormat="1" ht="30.75" x14ac:dyDescent="0.25">
      <c r="B131" s="240">
        <v>126</v>
      </c>
      <c r="C131" s="190">
        <v>43556</v>
      </c>
      <c r="D131" s="238" t="s">
        <v>209</v>
      </c>
      <c r="E131" s="242" t="s">
        <v>56</v>
      </c>
      <c r="F131" s="242" t="s">
        <v>313</v>
      </c>
      <c r="G131" s="243" t="s">
        <v>53</v>
      </c>
      <c r="H131" s="238" t="s">
        <v>222</v>
      </c>
      <c r="I131" s="244" t="s">
        <v>78</v>
      </c>
      <c r="J131" s="244" t="s">
        <v>339</v>
      </c>
      <c r="K131" s="336" t="s">
        <v>382</v>
      </c>
      <c r="L131" s="240">
        <v>5</v>
      </c>
      <c r="M131" s="241">
        <v>5</v>
      </c>
      <c r="N131" s="240">
        <v>5</v>
      </c>
      <c r="O131" s="247">
        <v>5</v>
      </c>
      <c r="P131" s="248">
        <v>5</v>
      </c>
      <c r="Q131" s="240">
        <v>5</v>
      </c>
      <c r="R131" s="247">
        <v>5</v>
      </c>
      <c r="S131" s="247">
        <v>5</v>
      </c>
      <c r="T131" s="247"/>
      <c r="U131" s="247">
        <v>5</v>
      </c>
      <c r="V131" s="248">
        <v>5</v>
      </c>
      <c r="W131" s="240">
        <v>4</v>
      </c>
      <c r="X131" s="248">
        <v>5</v>
      </c>
      <c r="Y131" s="249">
        <v>5</v>
      </c>
      <c r="Z131" s="248">
        <v>5</v>
      </c>
      <c r="AA131" s="238"/>
      <c r="AB131" s="256"/>
      <c r="AC131" s="256"/>
      <c r="AD131" s="256"/>
      <c r="AE131" s="256"/>
      <c r="AF131" s="256"/>
      <c r="AG131" s="256"/>
      <c r="AH131" s="256"/>
      <c r="AI131" s="256"/>
      <c r="AJ131" s="256"/>
      <c r="AK131" s="256"/>
      <c r="AL131" s="256"/>
      <c r="AM131" s="256"/>
      <c r="AN131" s="256"/>
      <c r="AO131" s="256"/>
      <c r="AP131" s="50"/>
      <c r="AQ131" s="50"/>
      <c r="AR131" s="50"/>
      <c r="AS131" s="50"/>
      <c r="AT131" s="50"/>
      <c r="AU131" s="50"/>
      <c r="AV131" s="50"/>
      <c r="AW131" s="50"/>
      <c r="AX131" s="50"/>
      <c r="BA131" s="50"/>
      <c r="BB131" s="50"/>
      <c r="BC131" s="50"/>
      <c r="BD131" s="50"/>
      <c r="BE131" s="50"/>
      <c r="BF131" s="50"/>
      <c r="BG131" s="50"/>
      <c r="BH131" s="50"/>
      <c r="BI131" s="50"/>
      <c r="BJ131" s="50"/>
      <c r="BK131" s="50"/>
      <c r="BL131" s="50"/>
      <c r="BM131" s="50"/>
      <c r="BN131" s="50"/>
      <c r="BO131" s="50"/>
      <c r="BP131" s="50"/>
      <c r="BQ131" s="254"/>
      <c r="BR131" s="50"/>
      <c r="BS131" s="50"/>
      <c r="BT131" s="50"/>
      <c r="BU131" s="50"/>
      <c r="BV131" s="50"/>
      <c r="BW131" s="50"/>
      <c r="BX131" s="50"/>
      <c r="BY131" s="50"/>
      <c r="BZ131" s="50"/>
      <c r="CA131" s="50"/>
      <c r="CB131" s="50"/>
      <c r="CC131" s="50"/>
      <c r="CD131" s="50"/>
      <c r="CE131" s="50"/>
      <c r="CF131" s="50"/>
      <c r="CG131" s="50"/>
      <c r="CH131" s="50"/>
      <c r="CI131" s="50"/>
      <c r="CJ131" s="50"/>
      <c r="CK131" s="50"/>
      <c r="CL131" s="50"/>
      <c r="CM131" s="50"/>
      <c r="CN131" s="50"/>
      <c r="CO131" s="50"/>
      <c r="CP131" s="50"/>
      <c r="CQ131" s="50"/>
      <c r="CR131" s="50"/>
      <c r="CS131" s="50"/>
      <c r="CT131" s="50"/>
    </row>
    <row r="132" spans="2:98" s="32" customFormat="1" ht="30.75" x14ac:dyDescent="0.25">
      <c r="B132" s="240">
        <v>127</v>
      </c>
      <c r="C132" s="190">
        <v>43556</v>
      </c>
      <c r="D132" s="238" t="s">
        <v>207</v>
      </c>
      <c r="E132" s="242" t="s">
        <v>283</v>
      </c>
      <c r="F132" s="242" t="s">
        <v>61</v>
      </c>
      <c r="G132" s="243" t="s">
        <v>52</v>
      </c>
      <c r="H132" s="238" t="s">
        <v>223</v>
      </c>
      <c r="I132" s="244" t="s">
        <v>83</v>
      </c>
      <c r="J132" s="244" t="s">
        <v>341</v>
      </c>
      <c r="K132" s="336" t="s">
        <v>383</v>
      </c>
      <c r="L132" s="240">
        <v>4</v>
      </c>
      <c r="M132" s="241">
        <v>5</v>
      </c>
      <c r="N132" s="240">
        <v>4</v>
      </c>
      <c r="O132" s="247">
        <v>5</v>
      </c>
      <c r="P132" s="248">
        <v>5</v>
      </c>
      <c r="Q132" s="240">
        <v>4</v>
      </c>
      <c r="R132" s="247">
        <v>4</v>
      </c>
      <c r="S132" s="247">
        <v>4</v>
      </c>
      <c r="T132" s="247">
        <v>4</v>
      </c>
      <c r="U132" s="247">
        <v>5</v>
      </c>
      <c r="V132" s="248">
        <v>4</v>
      </c>
      <c r="W132" s="240">
        <v>4</v>
      </c>
      <c r="X132" s="248">
        <v>4</v>
      </c>
      <c r="Y132" s="249">
        <v>5</v>
      </c>
      <c r="Z132" s="248">
        <v>4</v>
      </c>
      <c r="AA132" s="238"/>
      <c r="AB132" s="256"/>
      <c r="AC132" s="256"/>
      <c r="AD132" s="256"/>
      <c r="AE132" s="256"/>
      <c r="AF132" s="256"/>
      <c r="AG132" s="256"/>
      <c r="AH132" s="256"/>
      <c r="AI132" s="256"/>
      <c r="AJ132" s="256"/>
      <c r="AK132" s="256"/>
      <c r="AL132" s="256"/>
      <c r="AM132" s="256"/>
      <c r="AN132" s="256"/>
      <c r="AO132" s="256"/>
      <c r="AP132" s="50"/>
      <c r="AQ132" s="50"/>
      <c r="AR132" s="50"/>
      <c r="AS132" s="50"/>
      <c r="AT132" s="50"/>
      <c r="AU132" s="50"/>
      <c r="AV132" s="50"/>
      <c r="AW132" s="50"/>
      <c r="AX132" s="50"/>
      <c r="BA132" s="50"/>
      <c r="BB132" s="50"/>
      <c r="BC132" s="50"/>
      <c r="BD132" s="50"/>
      <c r="BE132" s="50"/>
      <c r="BF132" s="50"/>
      <c r="BG132" s="50"/>
      <c r="BH132" s="50"/>
      <c r="BI132" s="50"/>
      <c r="BJ132" s="50"/>
      <c r="BK132" s="50"/>
      <c r="BL132" s="50"/>
      <c r="BM132" s="50"/>
      <c r="BN132" s="50"/>
      <c r="BO132" s="50"/>
      <c r="BP132" s="50"/>
      <c r="BQ132" s="254"/>
      <c r="BR132" s="50"/>
      <c r="BS132" s="50"/>
      <c r="BT132" s="50"/>
      <c r="BU132" s="50"/>
      <c r="BV132" s="50"/>
      <c r="BW132" s="50"/>
      <c r="BX132" s="50"/>
      <c r="BY132" s="50"/>
      <c r="BZ132" s="50"/>
      <c r="CA132" s="50"/>
      <c r="CB132" s="50"/>
      <c r="CC132" s="50"/>
      <c r="CD132" s="50"/>
      <c r="CE132" s="50"/>
      <c r="CF132" s="50"/>
      <c r="CG132" s="50"/>
      <c r="CH132" s="50"/>
      <c r="CI132" s="50"/>
      <c r="CJ132" s="50"/>
      <c r="CK132" s="50"/>
      <c r="CL132" s="50"/>
      <c r="CM132" s="50"/>
      <c r="CN132" s="50"/>
      <c r="CO132" s="50"/>
      <c r="CP132" s="50"/>
      <c r="CQ132" s="50"/>
      <c r="CR132" s="50"/>
      <c r="CS132" s="50"/>
      <c r="CT132" s="50"/>
    </row>
    <row r="133" spans="2:98" s="32" customFormat="1" ht="30.75" x14ac:dyDescent="0.25">
      <c r="B133" s="240">
        <v>128</v>
      </c>
      <c r="C133" s="190">
        <v>43556</v>
      </c>
      <c r="D133" s="238" t="s">
        <v>207</v>
      </c>
      <c r="E133" s="242" t="s">
        <v>56</v>
      </c>
      <c r="F133" s="242" t="s">
        <v>25</v>
      </c>
      <c r="G133" s="243" t="s">
        <v>216</v>
      </c>
      <c r="H133" s="238" t="s">
        <v>223</v>
      </c>
      <c r="I133" s="244" t="s">
        <v>90</v>
      </c>
      <c r="J133" s="244" t="s">
        <v>345</v>
      </c>
      <c r="K133" s="336" t="s">
        <v>382</v>
      </c>
      <c r="L133" s="240">
        <v>4</v>
      </c>
      <c r="M133" s="241">
        <v>5</v>
      </c>
      <c r="N133" s="240">
        <v>3</v>
      </c>
      <c r="O133" s="247">
        <v>3</v>
      </c>
      <c r="P133" s="248">
        <v>3</v>
      </c>
      <c r="Q133" s="240">
        <v>5</v>
      </c>
      <c r="R133" s="247">
        <v>5</v>
      </c>
      <c r="S133" s="247">
        <v>5</v>
      </c>
      <c r="T133" s="247">
        <v>5</v>
      </c>
      <c r="U133" s="247">
        <v>5</v>
      </c>
      <c r="V133" s="248">
        <v>5</v>
      </c>
      <c r="W133" s="240">
        <v>5</v>
      </c>
      <c r="X133" s="248">
        <v>5</v>
      </c>
      <c r="Y133" s="249">
        <v>5</v>
      </c>
      <c r="Z133" s="248">
        <v>5</v>
      </c>
      <c r="AA133" s="238"/>
      <c r="AB133" s="256"/>
      <c r="AC133" s="256"/>
      <c r="AD133" s="256"/>
      <c r="AE133" s="256"/>
      <c r="AF133" s="256"/>
      <c r="AG133" s="256"/>
      <c r="AH133" s="256"/>
      <c r="AI133" s="256"/>
      <c r="AJ133" s="256"/>
      <c r="AK133" s="256"/>
      <c r="AL133" s="256"/>
      <c r="AM133" s="256"/>
      <c r="AN133" s="256"/>
      <c r="AO133" s="256"/>
      <c r="AP133" s="50"/>
      <c r="AQ133" s="50"/>
      <c r="AR133" s="50"/>
      <c r="AS133" s="50"/>
      <c r="AT133" s="50"/>
      <c r="AU133" s="50"/>
      <c r="AV133" s="50"/>
      <c r="AW133" s="50"/>
      <c r="AX133" s="50"/>
      <c r="BA133" s="50"/>
      <c r="BB133" s="50"/>
      <c r="BC133" s="50"/>
      <c r="BD133" s="50"/>
      <c r="BE133" s="50"/>
      <c r="BF133" s="50"/>
      <c r="BG133" s="50"/>
      <c r="BH133" s="50"/>
      <c r="BI133" s="50"/>
      <c r="BJ133" s="50"/>
      <c r="BK133" s="50"/>
      <c r="BL133" s="50"/>
      <c r="BM133" s="50"/>
      <c r="BN133" s="50"/>
      <c r="BO133" s="50"/>
      <c r="BP133" s="50"/>
      <c r="BQ133" s="254"/>
      <c r="BR133" s="50"/>
      <c r="BS133" s="50"/>
      <c r="BT133" s="50"/>
      <c r="BU133" s="50"/>
      <c r="BV133" s="50"/>
      <c r="BW133" s="50"/>
      <c r="BX133" s="50"/>
      <c r="BY133" s="50"/>
      <c r="BZ133" s="50"/>
      <c r="CA133" s="50"/>
      <c r="CB133" s="50"/>
      <c r="CC133" s="50"/>
      <c r="CD133" s="50"/>
      <c r="CE133" s="50"/>
      <c r="CF133" s="50"/>
      <c r="CG133" s="50"/>
      <c r="CH133" s="50"/>
      <c r="CI133" s="50"/>
      <c r="CJ133" s="50"/>
      <c r="CK133" s="50"/>
      <c r="CL133" s="50"/>
      <c r="CM133" s="50"/>
      <c r="CN133" s="50"/>
      <c r="CO133" s="50"/>
      <c r="CP133" s="50"/>
      <c r="CQ133" s="50"/>
      <c r="CR133" s="50"/>
      <c r="CS133" s="50"/>
      <c r="CT133" s="50"/>
    </row>
    <row r="134" spans="2:98" s="32" customFormat="1" ht="30.75" x14ac:dyDescent="0.25">
      <c r="B134" s="240">
        <v>129</v>
      </c>
      <c r="C134" s="190">
        <v>43556</v>
      </c>
      <c r="D134" s="238" t="s">
        <v>207</v>
      </c>
      <c r="E134" s="242" t="s">
        <v>56</v>
      </c>
      <c r="F134" s="242" t="s">
        <v>25</v>
      </c>
      <c r="G134" s="243" t="s">
        <v>216</v>
      </c>
      <c r="H134" s="238" t="s">
        <v>222</v>
      </c>
      <c r="I134" s="244" t="s">
        <v>81</v>
      </c>
      <c r="J134" s="244" t="s">
        <v>360</v>
      </c>
      <c r="K134" s="336" t="s">
        <v>382</v>
      </c>
      <c r="L134" s="240">
        <v>4</v>
      </c>
      <c r="M134" s="241">
        <v>5</v>
      </c>
      <c r="N134" s="240">
        <v>4</v>
      </c>
      <c r="O134" s="247">
        <v>5</v>
      </c>
      <c r="P134" s="248">
        <v>5</v>
      </c>
      <c r="Q134" s="240">
        <v>5</v>
      </c>
      <c r="R134" s="247">
        <v>5</v>
      </c>
      <c r="S134" s="247">
        <v>5</v>
      </c>
      <c r="T134" s="247"/>
      <c r="U134" s="247">
        <v>5</v>
      </c>
      <c r="V134" s="248">
        <v>5</v>
      </c>
      <c r="W134" s="240">
        <v>5</v>
      </c>
      <c r="X134" s="248">
        <v>5</v>
      </c>
      <c r="Y134" s="249">
        <v>5</v>
      </c>
      <c r="Z134" s="248">
        <v>5</v>
      </c>
      <c r="AA134" s="238"/>
      <c r="AB134" s="256"/>
      <c r="AC134" s="256"/>
      <c r="AD134" s="256"/>
      <c r="AE134" s="256"/>
      <c r="AF134" s="256"/>
      <c r="AG134" s="256"/>
      <c r="AH134" s="256"/>
      <c r="AI134" s="256"/>
      <c r="AJ134" s="256"/>
      <c r="AK134" s="256"/>
      <c r="AL134" s="256"/>
      <c r="AM134" s="256"/>
      <c r="AN134" s="256"/>
      <c r="AO134" s="256"/>
      <c r="AP134" s="50"/>
      <c r="AQ134" s="50"/>
      <c r="AR134" s="50"/>
      <c r="AS134" s="50"/>
      <c r="AT134" s="50"/>
      <c r="AU134" s="50"/>
      <c r="AV134" s="50"/>
      <c r="AW134" s="50"/>
      <c r="AX134" s="50"/>
      <c r="BA134" s="50"/>
      <c r="BB134" s="50"/>
      <c r="BC134" s="50"/>
      <c r="BD134" s="50"/>
      <c r="BE134" s="50"/>
      <c r="BF134" s="50"/>
      <c r="BG134" s="50"/>
      <c r="BH134" s="50"/>
      <c r="BI134" s="50"/>
      <c r="BJ134" s="50"/>
      <c r="BK134" s="50"/>
      <c r="BL134" s="50"/>
      <c r="BM134" s="50"/>
      <c r="BN134" s="50"/>
      <c r="BO134" s="50"/>
      <c r="BP134" s="50"/>
      <c r="BQ134" s="254"/>
      <c r="BR134" s="50"/>
      <c r="BS134" s="50"/>
      <c r="BT134" s="50"/>
      <c r="BU134" s="50"/>
      <c r="BV134" s="50"/>
      <c r="BW134" s="50"/>
      <c r="BX134" s="50"/>
      <c r="BY134" s="50"/>
      <c r="BZ134" s="50"/>
      <c r="CA134" s="50"/>
      <c r="CB134" s="50"/>
      <c r="CC134" s="50"/>
      <c r="CD134" s="50"/>
      <c r="CE134" s="50"/>
      <c r="CF134" s="50"/>
      <c r="CG134" s="50"/>
      <c r="CH134" s="50"/>
      <c r="CI134" s="50"/>
      <c r="CJ134" s="50"/>
      <c r="CK134" s="50"/>
      <c r="CL134" s="50"/>
      <c r="CM134" s="50"/>
      <c r="CN134" s="50"/>
      <c r="CO134" s="50"/>
      <c r="CP134" s="50"/>
      <c r="CQ134" s="50"/>
      <c r="CR134" s="50"/>
      <c r="CS134" s="50"/>
      <c r="CT134" s="50"/>
    </row>
    <row r="135" spans="2:98" s="32" customFormat="1" ht="30.75" x14ac:dyDescent="0.25">
      <c r="B135" s="240">
        <v>130</v>
      </c>
      <c r="C135" s="190">
        <v>43556</v>
      </c>
      <c r="D135" s="238" t="s">
        <v>207</v>
      </c>
      <c r="E135" s="242" t="s">
        <v>56</v>
      </c>
      <c r="F135" s="242" t="s">
        <v>25</v>
      </c>
      <c r="G135" s="243" t="s">
        <v>216</v>
      </c>
      <c r="H135" s="238" t="s">
        <v>223</v>
      </c>
      <c r="I135" s="244" t="s">
        <v>86</v>
      </c>
      <c r="J135" s="244" t="s">
        <v>355</v>
      </c>
      <c r="K135" s="336" t="s">
        <v>382</v>
      </c>
      <c r="L135" s="240">
        <v>3</v>
      </c>
      <c r="M135" s="241">
        <v>5</v>
      </c>
      <c r="N135" s="240">
        <v>3</v>
      </c>
      <c r="O135" s="247">
        <v>3</v>
      </c>
      <c r="P135" s="248">
        <v>3</v>
      </c>
      <c r="Q135" s="240">
        <v>3</v>
      </c>
      <c r="R135" s="247">
        <v>4</v>
      </c>
      <c r="S135" s="247">
        <v>4</v>
      </c>
      <c r="T135" s="247"/>
      <c r="U135" s="247">
        <v>4</v>
      </c>
      <c r="V135" s="248">
        <v>4</v>
      </c>
      <c r="W135" s="240"/>
      <c r="X135" s="248"/>
      <c r="Y135" s="249"/>
      <c r="Z135" s="248">
        <v>4</v>
      </c>
      <c r="AA135" s="238"/>
      <c r="AB135" s="256"/>
      <c r="AC135" s="256"/>
      <c r="AD135" s="256"/>
      <c r="AE135" s="256"/>
      <c r="AF135" s="256"/>
      <c r="AG135" s="256"/>
      <c r="AH135" s="256"/>
      <c r="AI135" s="256"/>
      <c r="AJ135" s="256"/>
      <c r="AK135" s="256"/>
      <c r="AL135" s="256"/>
      <c r="AM135" s="256"/>
      <c r="AN135" s="256"/>
      <c r="AO135" s="256"/>
      <c r="AP135" s="50"/>
      <c r="AQ135" s="50"/>
      <c r="AR135" s="50"/>
      <c r="AS135" s="50"/>
      <c r="AT135" s="50"/>
      <c r="AU135" s="50"/>
      <c r="AV135" s="50"/>
      <c r="AW135" s="50"/>
      <c r="AX135" s="50"/>
      <c r="BA135" s="50"/>
      <c r="BB135" s="50"/>
      <c r="BC135" s="50"/>
      <c r="BD135" s="50"/>
      <c r="BE135" s="50"/>
      <c r="BF135" s="50"/>
      <c r="BG135" s="50"/>
      <c r="BH135" s="50"/>
      <c r="BI135" s="50"/>
      <c r="BJ135" s="50"/>
      <c r="BK135" s="50"/>
      <c r="BL135" s="50"/>
      <c r="BM135" s="50"/>
      <c r="BN135" s="50"/>
      <c r="BO135" s="50"/>
      <c r="BP135" s="50"/>
      <c r="BQ135" s="254"/>
      <c r="BR135" s="50"/>
      <c r="BS135" s="50"/>
      <c r="BT135" s="50"/>
      <c r="BU135" s="50"/>
      <c r="BV135" s="50"/>
      <c r="BW135" s="50"/>
      <c r="BX135" s="50"/>
      <c r="BY135" s="50"/>
      <c r="BZ135" s="50"/>
      <c r="CA135" s="50"/>
      <c r="CB135" s="50"/>
      <c r="CC135" s="50"/>
      <c r="CD135" s="50"/>
      <c r="CE135" s="50"/>
      <c r="CF135" s="50"/>
      <c r="CG135" s="50"/>
      <c r="CH135" s="50"/>
      <c r="CI135" s="50"/>
      <c r="CJ135" s="50"/>
      <c r="CK135" s="50"/>
      <c r="CL135" s="50"/>
      <c r="CM135" s="50"/>
      <c r="CN135" s="50"/>
      <c r="CO135" s="50"/>
      <c r="CP135" s="50"/>
      <c r="CQ135" s="50"/>
      <c r="CR135" s="50"/>
      <c r="CS135" s="50"/>
      <c r="CT135" s="50"/>
    </row>
    <row r="136" spans="2:98" s="32" customFormat="1" ht="15.75" x14ac:dyDescent="0.25">
      <c r="B136" s="240">
        <v>131</v>
      </c>
      <c r="C136" s="190">
        <v>43556</v>
      </c>
      <c r="D136" s="238" t="s">
        <v>210</v>
      </c>
      <c r="E136" s="242" t="s">
        <v>57</v>
      </c>
      <c r="F136" s="242" t="s">
        <v>314</v>
      </c>
      <c r="G136" s="243" t="s">
        <v>220</v>
      </c>
      <c r="H136" s="238" t="s">
        <v>223</v>
      </c>
      <c r="I136" s="244" t="e">
        <v>#N/A</v>
      </c>
      <c r="J136" s="244" t="e">
        <v>#N/A</v>
      </c>
      <c r="K136" s="336" t="s">
        <v>382</v>
      </c>
      <c r="L136" s="240">
        <v>4</v>
      </c>
      <c r="M136" s="241">
        <v>1</v>
      </c>
      <c r="N136" s="240">
        <v>4</v>
      </c>
      <c r="O136" s="247">
        <v>4</v>
      </c>
      <c r="P136" s="248">
        <v>4</v>
      </c>
      <c r="Q136" s="240">
        <v>5</v>
      </c>
      <c r="R136" s="247">
        <v>5</v>
      </c>
      <c r="S136" s="247">
        <v>5</v>
      </c>
      <c r="T136" s="247">
        <v>5</v>
      </c>
      <c r="U136" s="247">
        <v>5</v>
      </c>
      <c r="V136" s="248">
        <v>5</v>
      </c>
      <c r="W136" s="240">
        <v>5</v>
      </c>
      <c r="X136" s="248">
        <v>5</v>
      </c>
      <c r="Y136" s="249">
        <v>5</v>
      </c>
      <c r="Z136" s="248">
        <v>5</v>
      </c>
      <c r="AA136" s="238"/>
      <c r="AB136" s="256"/>
      <c r="AC136" s="256"/>
      <c r="AD136" s="256"/>
      <c r="AE136" s="256"/>
      <c r="AF136" s="256"/>
      <c r="AG136" s="256"/>
      <c r="AH136" s="256"/>
      <c r="AI136" s="256"/>
      <c r="AJ136" s="256"/>
      <c r="AK136" s="256"/>
      <c r="AL136" s="256"/>
      <c r="AM136" s="256"/>
      <c r="AN136" s="256"/>
      <c r="AO136" s="256"/>
      <c r="AP136" s="50"/>
      <c r="AQ136" s="50"/>
      <c r="AR136" s="50"/>
      <c r="AS136" s="50"/>
      <c r="AT136" s="50"/>
      <c r="AU136" s="50"/>
      <c r="AV136" s="50"/>
      <c r="AW136" s="50"/>
      <c r="AX136" s="50"/>
      <c r="BA136" s="50"/>
      <c r="BB136" s="50"/>
      <c r="BC136" s="50"/>
      <c r="BD136" s="50"/>
      <c r="BE136" s="50"/>
      <c r="BF136" s="50"/>
      <c r="BG136" s="50"/>
      <c r="BH136" s="50"/>
      <c r="BI136" s="50"/>
      <c r="BJ136" s="50"/>
      <c r="BK136" s="50"/>
      <c r="BL136" s="50"/>
      <c r="BM136" s="50"/>
      <c r="BN136" s="50"/>
      <c r="BO136" s="50"/>
      <c r="BP136" s="50"/>
      <c r="BQ136" s="254"/>
      <c r="BR136" s="50"/>
      <c r="BS136" s="50"/>
      <c r="BT136" s="50"/>
      <c r="BU136" s="50"/>
      <c r="BV136" s="50"/>
      <c r="BW136" s="50"/>
      <c r="BX136" s="50"/>
      <c r="BY136" s="50"/>
      <c r="BZ136" s="50"/>
      <c r="CA136" s="50"/>
      <c r="CB136" s="50"/>
      <c r="CC136" s="50"/>
      <c r="CD136" s="50"/>
      <c r="CE136" s="50"/>
      <c r="CF136" s="50"/>
      <c r="CG136" s="50"/>
      <c r="CH136" s="50"/>
      <c r="CI136" s="50"/>
      <c r="CJ136" s="50"/>
      <c r="CK136" s="50"/>
      <c r="CL136" s="50"/>
      <c r="CM136" s="50"/>
      <c r="CN136" s="50"/>
      <c r="CO136" s="50"/>
      <c r="CP136" s="50"/>
      <c r="CQ136" s="50"/>
      <c r="CR136" s="50"/>
      <c r="CS136" s="50"/>
      <c r="CT136" s="50"/>
    </row>
    <row r="137" spans="2:98" s="32" customFormat="1" ht="30.75" x14ac:dyDescent="0.25">
      <c r="B137" s="240">
        <v>132</v>
      </c>
      <c r="C137" s="190">
        <v>43556</v>
      </c>
      <c r="D137" s="238" t="s">
        <v>207</v>
      </c>
      <c r="E137" s="242" t="s">
        <v>56</v>
      </c>
      <c r="F137" s="242" t="s">
        <v>305</v>
      </c>
      <c r="G137" s="243" t="s">
        <v>217</v>
      </c>
      <c r="H137" s="238" t="s">
        <v>223</v>
      </c>
      <c r="I137" s="244" t="s">
        <v>91</v>
      </c>
      <c r="J137" s="244" t="s">
        <v>358</v>
      </c>
      <c r="K137" s="336" t="s">
        <v>383</v>
      </c>
      <c r="L137" s="240">
        <v>4</v>
      </c>
      <c r="M137" s="241">
        <v>1</v>
      </c>
      <c r="N137" s="240">
        <v>5</v>
      </c>
      <c r="O137" s="247">
        <v>5</v>
      </c>
      <c r="P137" s="248">
        <v>5</v>
      </c>
      <c r="Q137" s="240">
        <v>5</v>
      </c>
      <c r="R137" s="247">
        <v>5</v>
      </c>
      <c r="S137" s="247">
        <v>5</v>
      </c>
      <c r="T137" s="247">
        <v>4</v>
      </c>
      <c r="U137" s="247">
        <v>5</v>
      </c>
      <c r="V137" s="248">
        <v>5</v>
      </c>
      <c r="W137" s="240">
        <v>5</v>
      </c>
      <c r="X137" s="248">
        <v>5</v>
      </c>
      <c r="Y137" s="249">
        <v>5</v>
      </c>
      <c r="Z137" s="248">
        <v>5</v>
      </c>
      <c r="AA137" s="238"/>
      <c r="AB137" s="256"/>
      <c r="AC137" s="256"/>
      <c r="AD137" s="256"/>
      <c r="AE137" s="256"/>
      <c r="AF137" s="256"/>
      <c r="AG137" s="256"/>
      <c r="AH137" s="256"/>
      <c r="AI137" s="256"/>
      <c r="AJ137" s="256"/>
      <c r="AK137" s="256"/>
      <c r="AL137" s="256"/>
      <c r="AM137" s="256"/>
      <c r="AN137" s="256"/>
      <c r="AO137" s="256"/>
      <c r="AP137" s="50"/>
      <c r="AQ137" s="50"/>
      <c r="AR137" s="50"/>
      <c r="AS137" s="50"/>
      <c r="AT137" s="50"/>
      <c r="AU137" s="50"/>
      <c r="AV137" s="50"/>
      <c r="AW137" s="50"/>
      <c r="AX137" s="50"/>
      <c r="BA137" s="50"/>
      <c r="BB137" s="50"/>
      <c r="BC137" s="50"/>
      <c r="BD137" s="50"/>
      <c r="BE137" s="50"/>
      <c r="BF137" s="50"/>
      <c r="BG137" s="50"/>
      <c r="BH137" s="50"/>
      <c r="BI137" s="50"/>
      <c r="BJ137" s="50"/>
      <c r="BK137" s="50"/>
      <c r="BL137" s="50"/>
      <c r="BM137" s="50"/>
      <c r="BN137" s="50"/>
      <c r="BO137" s="50"/>
      <c r="BP137" s="50"/>
      <c r="BQ137" s="254"/>
      <c r="BR137" s="50"/>
      <c r="BS137" s="50"/>
      <c r="BT137" s="50"/>
      <c r="BU137" s="50"/>
      <c r="BV137" s="50"/>
      <c r="BW137" s="50"/>
      <c r="BX137" s="50"/>
      <c r="BY137" s="50"/>
      <c r="BZ137" s="50"/>
      <c r="CA137" s="50"/>
      <c r="CB137" s="50"/>
      <c r="CC137" s="50"/>
      <c r="CD137" s="50"/>
      <c r="CE137" s="50"/>
      <c r="CF137" s="50"/>
      <c r="CG137" s="50"/>
      <c r="CH137" s="50"/>
      <c r="CI137" s="50"/>
      <c r="CJ137" s="50"/>
      <c r="CK137" s="50"/>
      <c r="CL137" s="50"/>
      <c r="CM137" s="50"/>
      <c r="CN137" s="50"/>
      <c r="CO137" s="50"/>
      <c r="CP137" s="50"/>
      <c r="CQ137" s="50"/>
      <c r="CR137" s="50"/>
      <c r="CS137" s="50"/>
      <c r="CT137" s="50"/>
    </row>
    <row r="138" spans="2:98" s="32" customFormat="1" ht="30.75" x14ac:dyDescent="0.25">
      <c r="B138" s="240">
        <v>133</v>
      </c>
      <c r="C138" s="190">
        <v>43556</v>
      </c>
      <c r="D138" s="238" t="s">
        <v>207</v>
      </c>
      <c r="E138" s="242" t="s">
        <v>56</v>
      </c>
      <c r="F138" s="242" t="s">
        <v>25</v>
      </c>
      <c r="G138" s="243" t="s">
        <v>216</v>
      </c>
      <c r="H138" s="238" t="s">
        <v>223</v>
      </c>
      <c r="I138" s="244" t="s">
        <v>74</v>
      </c>
      <c r="J138" s="244" t="s">
        <v>353</v>
      </c>
      <c r="K138" s="336" t="s">
        <v>383</v>
      </c>
      <c r="L138" s="240">
        <v>4</v>
      </c>
      <c r="M138" s="241">
        <v>5</v>
      </c>
      <c r="N138" s="240">
        <v>3</v>
      </c>
      <c r="O138" s="247">
        <v>3</v>
      </c>
      <c r="P138" s="248">
        <v>4</v>
      </c>
      <c r="Q138" s="240">
        <v>4</v>
      </c>
      <c r="R138" s="247">
        <v>5</v>
      </c>
      <c r="S138" s="247">
        <v>5</v>
      </c>
      <c r="T138" s="247">
        <v>4</v>
      </c>
      <c r="U138" s="247">
        <v>5</v>
      </c>
      <c r="V138" s="248">
        <v>4</v>
      </c>
      <c r="W138" s="240">
        <v>4</v>
      </c>
      <c r="X138" s="248">
        <v>4</v>
      </c>
      <c r="Y138" s="249">
        <v>5</v>
      </c>
      <c r="Z138" s="248">
        <v>4</v>
      </c>
      <c r="AA138" s="238"/>
      <c r="AB138" s="256"/>
      <c r="AC138" s="256"/>
      <c r="AD138" s="256"/>
      <c r="AE138" s="256"/>
      <c r="AF138" s="256"/>
      <c r="AG138" s="256"/>
      <c r="AH138" s="256"/>
      <c r="AI138" s="256"/>
      <c r="AJ138" s="256"/>
      <c r="AK138" s="256"/>
      <c r="AL138" s="256"/>
      <c r="AM138" s="256"/>
      <c r="AN138" s="256"/>
      <c r="AO138" s="256"/>
      <c r="AP138" s="50"/>
      <c r="AQ138" s="50"/>
      <c r="AR138" s="50"/>
      <c r="AS138" s="50"/>
      <c r="AT138" s="50"/>
      <c r="AU138" s="50"/>
      <c r="AV138" s="50"/>
      <c r="AW138" s="50"/>
      <c r="AX138" s="50"/>
      <c r="BA138" s="50"/>
      <c r="BB138" s="50"/>
      <c r="BC138" s="50"/>
      <c r="BD138" s="50"/>
      <c r="BE138" s="50"/>
      <c r="BF138" s="50"/>
      <c r="BG138" s="50"/>
      <c r="BH138" s="50"/>
      <c r="BI138" s="50"/>
      <c r="BJ138" s="50"/>
      <c r="BK138" s="50"/>
      <c r="BL138" s="50"/>
      <c r="BM138" s="50"/>
      <c r="BN138" s="50"/>
      <c r="BO138" s="50"/>
      <c r="BP138" s="50"/>
      <c r="BQ138" s="254"/>
      <c r="BR138" s="50"/>
      <c r="BS138" s="50"/>
      <c r="BT138" s="50"/>
      <c r="BU138" s="50"/>
      <c r="BV138" s="50"/>
      <c r="BW138" s="50"/>
      <c r="BX138" s="50"/>
      <c r="BY138" s="50"/>
      <c r="BZ138" s="50"/>
      <c r="CA138" s="50"/>
      <c r="CB138" s="50"/>
      <c r="CC138" s="50"/>
      <c r="CD138" s="50"/>
      <c r="CE138" s="50"/>
      <c r="CF138" s="50"/>
      <c r="CG138" s="50"/>
      <c r="CH138" s="50"/>
      <c r="CI138" s="50"/>
      <c r="CJ138" s="50"/>
      <c r="CK138" s="50"/>
      <c r="CL138" s="50"/>
      <c r="CM138" s="50"/>
      <c r="CN138" s="50"/>
      <c r="CO138" s="50"/>
      <c r="CP138" s="50"/>
      <c r="CQ138" s="50"/>
      <c r="CR138" s="50"/>
      <c r="CS138" s="50"/>
      <c r="CT138" s="50"/>
    </row>
    <row r="139" spans="2:98" s="32" customFormat="1" ht="30.75" x14ac:dyDescent="0.25">
      <c r="B139" s="240">
        <v>134</v>
      </c>
      <c r="C139" s="190">
        <v>43556</v>
      </c>
      <c r="D139" s="238" t="s">
        <v>207</v>
      </c>
      <c r="E139" s="242" t="s">
        <v>56</v>
      </c>
      <c r="F139" s="242" t="s">
        <v>25</v>
      </c>
      <c r="G139" s="243" t="s">
        <v>216</v>
      </c>
      <c r="H139" s="238" t="s">
        <v>223</v>
      </c>
      <c r="I139" s="244" t="s">
        <v>75</v>
      </c>
      <c r="J139" s="244" t="s">
        <v>357</v>
      </c>
      <c r="K139" s="336" t="s">
        <v>382</v>
      </c>
      <c r="L139" s="240">
        <v>1</v>
      </c>
      <c r="M139" s="241">
        <v>1</v>
      </c>
      <c r="N139" s="240">
        <v>1</v>
      </c>
      <c r="O139" s="247">
        <v>1</v>
      </c>
      <c r="P139" s="248">
        <v>1</v>
      </c>
      <c r="Q139" s="240">
        <v>1</v>
      </c>
      <c r="R139" s="247">
        <v>5</v>
      </c>
      <c r="S139" s="247">
        <v>5</v>
      </c>
      <c r="T139" s="247">
        <v>3</v>
      </c>
      <c r="U139" s="247">
        <v>5</v>
      </c>
      <c r="V139" s="248">
        <v>2</v>
      </c>
      <c r="W139" s="240">
        <v>1</v>
      </c>
      <c r="X139" s="248">
        <v>1</v>
      </c>
      <c r="Y139" s="249">
        <v>5</v>
      </c>
      <c r="Z139" s="248">
        <v>1</v>
      </c>
      <c r="AA139" s="238"/>
      <c r="AB139" s="256"/>
      <c r="AC139" s="256"/>
      <c r="AD139" s="256"/>
      <c r="AE139" s="256"/>
      <c r="AF139" s="256"/>
      <c r="AG139" s="256"/>
      <c r="AH139" s="256"/>
      <c r="AI139" s="256"/>
      <c r="AJ139" s="256"/>
      <c r="AK139" s="256"/>
      <c r="AL139" s="256"/>
      <c r="AM139" s="256"/>
      <c r="AN139" s="256"/>
      <c r="AO139" s="256"/>
      <c r="AP139" s="50"/>
      <c r="AQ139" s="50"/>
      <c r="AR139" s="50"/>
      <c r="AS139" s="50"/>
      <c r="AT139" s="50"/>
      <c r="AU139" s="50"/>
      <c r="AV139" s="50"/>
      <c r="AW139" s="50"/>
      <c r="AX139" s="50"/>
      <c r="BA139" s="50"/>
      <c r="BB139" s="50"/>
      <c r="BC139" s="50"/>
      <c r="BD139" s="50"/>
      <c r="BE139" s="50"/>
      <c r="BF139" s="50"/>
      <c r="BG139" s="50"/>
      <c r="BH139" s="50"/>
      <c r="BI139" s="50"/>
      <c r="BJ139" s="50"/>
      <c r="BK139" s="50"/>
      <c r="BL139" s="50"/>
      <c r="BM139" s="50"/>
      <c r="BN139" s="50"/>
      <c r="BO139" s="50"/>
      <c r="BP139" s="50"/>
      <c r="BQ139" s="254"/>
      <c r="BR139" s="50"/>
      <c r="BS139" s="50"/>
      <c r="BT139" s="50"/>
      <c r="BU139" s="50"/>
      <c r="BV139" s="50"/>
      <c r="BW139" s="50"/>
      <c r="BX139" s="50"/>
      <c r="BY139" s="50"/>
      <c r="BZ139" s="50"/>
      <c r="CA139" s="50"/>
      <c r="CB139" s="50"/>
      <c r="CC139" s="50"/>
      <c r="CD139" s="50"/>
      <c r="CE139" s="50"/>
      <c r="CF139" s="50"/>
      <c r="CG139" s="50"/>
      <c r="CH139" s="50"/>
      <c r="CI139" s="50"/>
      <c r="CJ139" s="50"/>
      <c r="CK139" s="50"/>
      <c r="CL139" s="50"/>
      <c r="CM139" s="50"/>
      <c r="CN139" s="50"/>
      <c r="CO139" s="50"/>
      <c r="CP139" s="50"/>
      <c r="CQ139" s="50"/>
      <c r="CR139" s="50"/>
      <c r="CS139" s="50"/>
      <c r="CT139" s="50"/>
    </row>
    <row r="140" spans="2:98" s="32" customFormat="1" ht="30.75" x14ac:dyDescent="0.25">
      <c r="B140" s="240">
        <v>135</v>
      </c>
      <c r="C140" s="190">
        <v>43556</v>
      </c>
      <c r="D140" s="238" t="s">
        <v>207</v>
      </c>
      <c r="E140" s="242" t="s">
        <v>57</v>
      </c>
      <c r="F140" s="242" t="s">
        <v>305</v>
      </c>
      <c r="G140" s="243" t="s">
        <v>217</v>
      </c>
      <c r="H140" s="238" t="s">
        <v>223</v>
      </c>
      <c r="I140" s="244" t="s">
        <v>91</v>
      </c>
      <c r="J140" s="244" t="s">
        <v>358</v>
      </c>
      <c r="K140" s="336" t="s">
        <v>382</v>
      </c>
      <c r="L140" s="240">
        <v>5</v>
      </c>
      <c r="M140" s="241">
        <v>5</v>
      </c>
      <c r="N140" s="240">
        <v>3</v>
      </c>
      <c r="O140" s="247">
        <v>4</v>
      </c>
      <c r="P140" s="248">
        <v>4</v>
      </c>
      <c r="Q140" s="240">
        <v>4</v>
      </c>
      <c r="R140" s="247">
        <v>5</v>
      </c>
      <c r="S140" s="247">
        <v>5</v>
      </c>
      <c r="T140" s="247">
        <v>5</v>
      </c>
      <c r="U140" s="247">
        <v>5</v>
      </c>
      <c r="V140" s="248">
        <v>5</v>
      </c>
      <c r="W140" s="240">
        <v>4</v>
      </c>
      <c r="X140" s="248">
        <v>4</v>
      </c>
      <c r="Y140" s="249">
        <v>5</v>
      </c>
      <c r="Z140" s="248">
        <v>3</v>
      </c>
      <c r="AA140" s="238"/>
      <c r="AB140" s="256"/>
      <c r="AC140" s="256"/>
      <c r="AD140" s="256"/>
      <c r="AE140" s="256"/>
      <c r="AF140" s="256"/>
      <c r="AG140" s="256"/>
      <c r="AH140" s="256"/>
      <c r="AI140" s="256"/>
      <c r="AJ140" s="256"/>
      <c r="AK140" s="256"/>
      <c r="AL140" s="256"/>
      <c r="AM140" s="256"/>
      <c r="AN140" s="256"/>
      <c r="AO140" s="256"/>
      <c r="AP140" s="50"/>
      <c r="AQ140" s="50"/>
      <c r="AR140" s="50"/>
      <c r="AS140" s="50"/>
      <c r="AT140" s="50"/>
      <c r="AU140" s="50"/>
      <c r="AV140" s="50"/>
      <c r="AW140" s="50"/>
      <c r="AX140" s="50"/>
      <c r="BA140" s="50"/>
      <c r="BB140" s="50"/>
      <c r="BC140" s="50"/>
      <c r="BD140" s="50"/>
      <c r="BE140" s="50"/>
      <c r="BF140" s="50"/>
      <c r="BG140" s="50"/>
      <c r="BH140" s="50"/>
      <c r="BI140" s="50"/>
      <c r="BJ140" s="50"/>
      <c r="BK140" s="50"/>
      <c r="BL140" s="50"/>
      <c r="BM140" s="50"/>
      <c r="BN140" s="50"/>
      <c r="BO140" s="50"/>
      <c r="BP140" s="50"/>
      <c r="BQ140" s="254"/>
      <c r="BR140" s="50"/>
      <c r="BS140" s="50"/>
      <c r="BT140" s="50"/>
      <c r="BU140" s="50"/>
      <c r="BV140" s="50"/>
      <c r="BW140" s="50"/>
      <c r="BX140" s="50"/>
      <c r="BY140" s="50"/>
      <c r="BZ140" s="50"/>
      <c r="CA140" s="50"/>
      <c r="CB140" s="50"/>
      <c r="CC140" s="50"/>
      <c r="CD140" s="50"/>
      <c r="CE140" s="50"/>
      <c r="CF140" s="50"/>
      <c r="CG140" s="50"/>
      <c r="CH140" s="50"/>
      <c r="CI140" s="50"/>
      <c r="CJ140" s="50"/>
      <c r="CK140" s="50"/>
      <c r="CL140" s="50"/>
      <c r="CM140" s="50"/>
      <c r="CN140" s="50"/>
      <c r="CO140" s="50"/>
      <c r="CP140" s="50"/>
      <c r="CQ140" s="50"/>
      <c r="CR140" s="50"/>
      <c r="CS140" s="50"/>
      <c r="CT140" s="50"/>
    </row>
    <row r="141" spans="2:98" s="32" customFormat="1" ht="30.75" x14ac:dyDescent="0.25">
      <c r="B141" s="240">
        <v>136</v>
      </c>
      <c r="C141" s="190">
        <v>43556</v>
      </c>
      <c r="D141" s="238" t="s">
        <v>274</v>
      </c>
      <c r="E141" s="242" t="s">
        <v>283</v>
      </c>
      <c r="F141" s="242" t="s">
        <v>315</v>
      </c>
      <c r="G141" s="243" t="s">
        <v>220</v>
      </c>
      <c r="H141" s="238" t="s">
        <v>223</v>
      </c>
      <c r="I141" s="244" t="s">
        <v>81</v>
      </c>
      <c r="J141" s="244" t="s">
        <v>360</v>
      </c>
      <c r="K141" s="336" t="s">
        <v>383</v>
      </c>
      <c r="L141" s="240">
        <v>5</v>
      </c>
      <c r="M141" s="241"/>
      <c r="N141" s="240">
        <v>5</v>
      </c>
      <c r="O141" s="247">
        <v>5</v>
      </c>
      <c r="P141" s="248">
        <v>5</v>
      </c>
      <c r="Q141" s="240">
        <v>5</v>
      </c>
      <c r="R141" s="247">
        <v>5</v>
      </c>
      <c r="S141" s="247">
        <v>5</v>
      </c>
      <c r="T141" s="247">
        <v>5</v>
      </c>
      <c r="U141" s="247">
        <v>5</v>
      </c>
      <c r="V141" s="248">
        <v>5</v>
      </c>
      <c r="W141" s="240"/>
      <c r="X141" s="248"/>
      <c r="Y141" s="249">
        <v>5</v>
      </c>
      <c r="Z141" s="248">
        <v>5</v>
      </c>
      <c r="AA141" s="238"/>
      <c r="AB141" s="256"/>
      <c r="AC141" s="256"/>
      <c r="AD141" s="256"/>
      <c r="AE141" s="256"/>
      <c r="AF141" s="256"/>
      <c r="AG141" s="256"/>
      <c r="AH141" s="256"/>
      <c r="AI141" s="256"/>
      <c r="AJ141" s="256"/>
      <c r="AK141" s="256"/>
      <c r="AL141" s="256"/>
      <c r="AM141" s="256"/>
      <c r="AN141" s="256"/>
      <c r="AO141" s="256"/>
      <c r="AP141" s="50"/>
      <c r="AQ141" s="50"/>
      <c r="AR141" s="50"/>
      <c r="AS141" s="50"/>
      <c r="AT141" s="50"/>
      <c r="AU141" s="50"/>
      <c r="AV141" s="50"/>
      <c r="AW141" s="50"/>
      <c r="AX141" s="50"/>
      <c r="BA141" s="50"/>
      <c r="BB141" s="50"/>
      <c r="BC141" s="50"/>
      <c r="BD141" s="50"/>
      <c r="BE141" s="50"/>
      <c r="BF141" s="50"/>
      <c r="BG141" s="50"/>
      <c r="BH141" s="50"/>
      <c r="BI141" s="50"/>
      <c r="BJ141" s="50"/>
      <c r="BK141" s="50"/>
      <c r="BL141" s="50"/>
      <c r="BM141" s="50"/>
      <c r="BN141" s="50"/>
      <c r="BO141" s="50"/>
      <c r="BP141" s="50"/>
      <c r="BQ141" s="254"/>
      <c r="BR141" s="50"/>
      <c r="BS141" s="50"/>
      <c r="BT141" s="50"/>
      <c r="BU141" s="50"/>
      <c r="BV141" s="50"/>
      <c r="BW141" s="50"/>
      <c r="BX141" s="50"/>
      <c r="BY141" s="50"/>
      <c r="BZ141" s="50"/>
      <c r="CA141" s="50"/>
      <c r="CB141" s="50"/>
      <c r="CC141" s="50"/>
      <c r="CD141" s="50"/>
      <c r="CE141" s="50"/>
      <c r="CF141" s="50"/>
      <c r="CG141" s="50"/>
      <c r="CH141" s="50"/>
      <c r="CI141" s="50"/>
      <c r="CJ141" s="50"/>
      <c r="CK141" s="50"/>
      <c r="CL141" s="50"/>
      <c r="CM141" s="50"/>
      <c r="CN141" s="50"/>
      <c r="CO141" s="50"/>
      <c r="CP141" s="50"/>
      <c r="CQ141" s="50"/>
      <c r="CR141" s="50"/>
      <c r="CS141" s="50"/>
      <c r="CT141" s="50"/>
    </row>
    <row r="142" spans="2:98" s="32" customFormat="1" ht="30.75" x14ac:dyDescent="0.25">
      <c r="B142" s="240">
        <v>137</v>
      </c>
      <c r="C142" s="190">
        <v>43556</v>
      </c>
      <c r="D142" s="238" t="s">
        <v>207</v>
      </c>
      <c r="E142" s="242" t="s">
        <v>56</v>
      </c>
      <c r="F142" s="242" t="s">
        <v>25</v>
      </c>
      <c r="G142" s="243" t="s">
        <v>216</v>
      </c>
      <c r="H142" s="238" t="s">
        <v>223</v>
      </c>
      <c r="I142" s="244" t="s">
        <v>336</v>
      </c>
      <c r="J142" s="244" t="s">
        <v>337</v>
      </c>
      <c r="K142" s="336" t="s">
        <v>383</v>
      </c>
      <c r="L142" s="240">
        <v>1</v>
      </c>
      <c r="M142" s="241">
        <v>1</v>
      </c>
      <c r="N142" s="240">
        <v>3</v>
      </c>
      <c r="O142" s="247">
        <v>2</v>
      </c>
      <c r="P142" s="248">
        <v>2</v>
      </c>
      <c r="Q142" s="240">
        <v>1</v>
      </c>
      <c r="R142" s="247">
        <v>4</v>
      </c>
      <c r="S142" s="247">
        <v>4</v>
      </c>
      <c r="T142" s="247">
        <v>1</v>
      </c>
      <c r="U142" s="247">
        <v>2</v>
      </c>
      <c r="V142" s="248">
        <v>2</v>
      </c>
      <c r="W142" s="240">
        <v>4</v>
      </c>
      <c r="X142" s="248">
        <v>4</v>
      </c>
      <c r="Y142" s="249">
        <v>5</v>
      </c>
      <c r="Z142" s="248">
        <v>2</v>
      </c>
      <c r="AA142" s="238"/>
      <c r="AB142" s="256"/>
      <c r="AC142" s="256"/>
      <c r="AD142" s="256"/>
      <c r="AE142" s="256"/>
      <c r="AF142" s="256"/>
      <c r="AG142" s="256"/>
      <c r="AH142" s="256"/>
      <c r="AI142" s="256"/>
      <c r="AJ142" s="256"/>
      <c r="AK142" s="256"/>
      <c r="AL142" s="256"/>
      <c r="AM142" s="256"/>
      <c r="AN142" s="256"/>
      <c r="AO142" s="256"/>
      <c r="AP142" s="50"/>
      <c r="AQ142" s="50"/>
      <c r="AR142" s="50"/>
      <c r="AS142" s="50"/>
      <c r="AT142" s="50"/>
      <c r="AU142" s="50"/>
      <c r="AV142" s="50"/>
      <c r="AW142" s="50"/>
      <c r="AX142" s="50"/>
      <c r="BA142" s="50"/>
      <c r="BB142" s="50"/>
      <c r="BC142" s="50"/>
      <c r="BD142" s="50"/>
      <c r="BE142" s="50"/>
      <c r="BF142" s="50"/>
      <c r="BG142" s="50"/>
      <c r="BH142" s="50"/>
      <c r="BI142" s="50"/>
      <c r="BJ142" s="50"/>
      <c r="BK142" s="50"/>
      <c r="BL142" s="50"/>
      <c r="BM142" s="50"/>
      <c r="BN142" s="50"/>
      <c r="BO142" s="50"/>
      <c r="BP142" s="50"/>
      <c r="BQ142" s="254"/>
      <c r="BR142" s="50"/>
      <c r="BS142" s="50"/>
      <c r="BT142" s="50"/>
      <c r="BU142" s="50"/>
      <c r="BV142" s="50"/>
      <c r="BW142" s="50"/>
      <c r="BX142" s="50"/>
      <c r="BY142" s="50"/>
      <c r="BZ142" s="50"/>
      <c r="CA142" s="50"/>
      <c r="CB142" s="50"/>
      <c r="CC142" s="50"/>
      <c r="CD142" s="50"/>
      <c r="CE142" s="50"/>
      <c r="CF142" s="50"/>
      <c r="CG142" s="50"/>
      <c r="CH142" s="50"/>
      <c r="CI142" s="50"/>
      <c r="CJ142" s="50"/>
      <c r="CK142" s="50"/>
      <c r="CL142" s="50"/>
      <c r="CM142" s="50"/>
      <c r="CN142" s="50"/>
      <c r="CO142" s="50"/>
      <c r="CP142" s="50"/>
      <c r="CQ142" s="50"/>
      <c r="CR142" s="50"/>
      <c r="CS142" s="50"/>
      <c r="CT142" s="50"/>
    </row>
    <row r="143" spans="2:98" s="32" customFormat="1" ht="30.75" x14ac:dyDescent="0.25">
      <c r="B143" s="240">
        <v>138</v>
      </c>
      <c r="C143" s="190">
        <v>43556</v>
      </c>
      <c r="D143" s="238" t="s">
        <v>209</v>
      </c>
      <c r="E143" s="242" t="s">
        <v>57</v>
      </c>
      <c r="F143" s="242" t="s">
        <v>62</v>
      </c>
      <c r="G143" s="243" t="s">
        <v>53</v>
      </c>
      <c r="H143" s="238" t="s">
        <v>222</v>
      </c>
      <c r="I143" s="244" t="s">
        <v>70</v>
      </c>
      <c r="J143" s="244" t="s">
        <v>352</v>
      </c>
      <c r="K143" s="336" t="s">
        <v>383</v>
      </c>
      <c r="L143" s="240">
        <v>4</v>
      </c>
      <c r="M143" s="241">
        <v>5</v>
      </c>
      <c r="N143" s="240">
        <v>5</v>
      </c>
      <c r="O143" s="247">
        <v>5</v>
      </c>
      <c r="P143" s="248">
        <v>5</v>
      </c>
      <c r="Q143" s="240">
        <v>5</v>
      </c>
      <c r="R143" s="247">
        <v>5</v>
      </c>
      <c r="S143" s="247">
        <v>5</v>
      </c>
      <c r="T143" s="247">
        <v>5</v>
      </c>
      <c r="U143" s="247">
        <v>5</v>
      </c>
      <c r="V143" s="248">
        <v>5</v>
      </c>
      <c r="W143" s="240">
        <v>5</v>
      </c>
      <c r="X143" s="248">
        <v>5</v>
      </c>
      <c r="Y143" s="249">
        <v>5</v>
      </c>
      <c r="Z143" s="248">
        <v>5</v>
      </c>
      <c r="AA143" s="238"/>
      <c r="AB143" s="256"/>
      <c r="AC143" s="256"/>
      <c r="AD143" s="256"/>
      <c r="AE143" s="256"/>
      <c r="AF143" s="256"/>
      <c r="AG143" s="256"/>
      <c r="AH143" s="256"/>
      <c r="AI143" s="256"/>
      <c r="AJ143" s="256"/>
      <c r="AK143" s="256"/>
      <c r="AL143" s="256"/>
      <c r="AM143" s="256"/>
      <c r="AN143" s="256"/>
      <c r="AO143" s="256"/>
      <c r="AP143" s="50"/>
      <c r="AQ143" s="50"/>
      <c r="AR143" s="50"/>
      <c r="AS143" s="50"/>
      <c r="AT143" s="50"/>
      <c r="AU143" s="50"/>
      <c r="AV143" s="50"/>
      <c r="AW143" s="50"/>
      <c r="AX143" s="50"/>
      <c r="BA143" s="50"/>
      <c r="BB143" s="50"/>
      <c r="BC143" s="50"/>
      <c r="BD143" s="50"/>
      <c r="BE143" s="50"/>
      <c r="BF143" s="50"/>
      <c r="BG143" s="50"/>
      <c r="BH143" s="50"/>
      <c r="BI143" s="50"/>
      <c r="BJ143" s="50"/>
      <c r="BK143" s="50"/>
      <c r="BL143" s="50"/>
      <c r="BM143" s="50"/>
      <c r="BN143" s="50"/>
      <c r="BO143" s="50"/>
      <c r="BP143" s="50"/>
      <c r="BQ143" s="254"/>
      <c r="BR143" s="50"/>
      <c r="BS143" s="50"/>
      <c r="BT143" s="50"/>
      <c r="BU143" s="50"/>
      <c r="BV143" s="50"/>
      <c r="BW143" s="50"/>
      <c r="BX143" s="50"/>
      <c r="BY143" s="50"/>
      <c r="BZ143" s="50"/>
      <c r="CA143" s="50"/>
      <c r="CB143" s="50"/>
      <c r="CC143" s="50"/>
      <c r="CD143" s="50"/>
      <c r="CE143" s="50"/>
      <c r="CF143" s="50"/>
      <c r="CG143" s="50"/>
      <c r="CH143" s="50"/>
      <c r="CI143" s="50"/>
      <c r="CJ143" s="50"/>
      <c r="CK143" s="50"/>
      <c r="CL143" s="50"/>
      <c r="CM143" s="50"/>
      <c r="CN143" s="50"/>
      <c r="CO143" s="50"/>
      <c r="CP143" s="50"/>
      <c r="CQ143" s="50"/>
      <c r="CR143" s="50"/>
      <c r="CS143" s="50"/>
      <c r="CT143" s="50"/>
    </row>
    <row r="144" spans="2:98" s="32" customFormat="1" ht="45.75" x14ac:dyDescent="0.25">
      <c r="B144" s="240">
        <v>139</v>
      </c>
      <c r="C144" s="190">
        <v>43556</v>
      </c>
      <c r="D144" s="238" t="s">
        <v>209</v>
      </c>
      <c r="E144" s="242" t="s">
        <v>56</v>
      </c>
      <c r="F144" s="242" t="s">
        <v>316</v>
      </c>
      <c r="G144" s="243" t="s">
        <v>53</v>
      </c>
      <c r="H144" s="238" t="s">
        <v>222</v>
      </c>
      <c r="I144" s="244" t="s">
        <v>65</v>
      </c>
      <c r="J144" s="244" t="s">
        <v>338</v>
      </c>
      <c r="K144" s="336" t="s">
        <v>382</v>
      </c>
      <c r="L144" s="240">
        <v>5</v>
      </c>
      <c r="M144" s="241">
        <v>5</v>
      </c>
      <c r="N144" s="240">
        <v>5</v>
      </c>
      <c r="O144" s="247"/>
      <c r="P144" s="248"/>
      <c r="Q144" s="240">
        <v>5</v>
      </c>
      <c r="R144" s="247">
        <v>5</v>
      </c>
      <c r="S144" s="247">
        <v>5</v>
      </c>
      <c r="T144" s="247">
        <v>5</v>
      </c>
      <c r="U144" s="247">
        <v>5</v>
      </c>
      <c r="V144" s="248">
        <v>5</v>
      </c>
      <c r="W144" s="240">
        <v>4</v>
      </c>
      <c r="X144" s="248">
        <v>4</v>
      </c>
      <c r="Y144" s="249">
        <v>5</v>
      </c>
      <c r="Z144" s="248">
        <v>5</v>
      </c>
      <c r="AA144" s="238"/>
      <c r="AB144" s="256"/>
      <c r="AC144" s="256"/>
      <c r="AD144" s="256"/>
      <c r="AE144" s="256"/>
      <c r="AF144" s="256"/>
      <c r="AG144" s="256"/>
      <c r="AH144" s="256"/>
      <c r="AI144" s="256"/>
      <c r="AJ144" s="256"/>
      <c r="AK144" s="256"/>
      <c r="AL144" s="256"/>
      <c r="AM144" s="256"/>
      <c r="AN144" s="256"/>
      <c r="AO144" s="256"/>
      <c r="AP144" s="50"/>
      <c r="AQ144" s="50"/>
      <c r="AR144" s="50"/>
      <c r="AS144" s="50"/>
      <c r="AT144" s="50"/>
      <c r="AU144" s="50"/>
      <c r="AV144" s="50"/>
      <c r="AW144" s="50"/>
      <c r="AX144" s="50"/>
      <c r="BA144" s="50"/>
      <c r="BB144" s="50"/>
      <c r="BC144" s="50"/>
      <c r="BD144" s="50"/>
      <c r="BE144" s="50"/>
      <c r="BF144" s="50"/>
      <c r="BG144" s="50"/>
      <c r="BH144" s="50"/>
      <c r="BI144" s="50"/>
      <c r="BJ144" s="50"/>
      <c r="BK144" s="50"/>
      <c r="BL144" s="50"/>
      <c r="BM144" s="50"/>
      <c r="BN144" s="50"/>
      <c r="BO144" s="50"/>
      <c r="BP144" s="50"/>
      <c r="BQ144" s="254"/>
      <c r="BR144" s="50"/>
      <c r="BS144" s="50"/>
      <c r="BT144" s="50"/>
      <c r="BU144" s="50"/>
      <c r="BV144" s="50"/>
      <c r="BW144" s="50"/>
      <c r="BX144" s="50"/>
      <c r="BY144" s="50"/>
      <c r="BZ144" s="50"/>
      <c r="CA144" s="50"/>
      <c r="CB144" s="50"/>
      <c r="CC144" s="50"/>
      <c r="CD144" s="50"/>
      <c r="CE144" s="50"/>
      <c r="CF144" s="50"/>
      <c r="CG144" s="50"/>
      <c r="CH144" s="50"/>
      <c r="CI144" s="50"/>
      <c r="CJ144" s="50"/>
      <c r="CK144" s="50"/>
      <c r="CL144" s="50"/>
      <c r="CM144" s="50"/>
      <c r="CN144" s="50"/>
      <c r="CO144" s="50"/>
      <c r="CP144" s="50"/>
      <c r="CQ144" s="50"/>
      <c r="CR144" s="50"/>
      <c r="CS144" s="50"/>
      <c r="CT144" s="50"/>
    </row>
    <row r="145" spans="2:98" s="32" customFormat="1" ht="30.75" x14ac:dyDescent="0.25">
      <c r="B145" s="240">
        <v>140</v>
      </c>
      <c r="C145" s="190">
        <v>43556</v>
      </c>
      <c r="D145" s="238"/>
      <c r="E145" s="242" t="s">
        <v>283</v>
      </c>
      <c r="F145" s="242"/>
      <c r="G145" s="243"/>
      <c r="H145" s="238"/>
      <c r="I145" s="244" t="s">
        <v>70</v>
      </c>
      <c r="J145" s="244" t="s">
        <v>352</v>
      </c>
      <c r="K145" s="336" t="s">
        <v>383</v>
      </c>
      <c r="L145" s="240">
        <v>3</v>
      </c>
      <c r="M145" s="241">
        <v>1</v>
      </c>
      <c r="N145" s="240">
        <v>4</v>
      </c>
      <c r="O145" s="247">
        <v>4</v>
      </c>
      <c r="P145" s="248">
        <v>4</v>
      </c>
      <c r="Q145" s="240">
        <v>5</v>
      </c>
      <c r="R145" s="247">
        <v>5</v>
      </c>
      <c r="S145" s="247">
        <v>5</v>
      </c>
      <c r="T145" s="247">
        <v>5</v>
      </c>
      <c r="U145" s="247">
        <v>5</v>
      </c>
      <c r="V145" s="248">
        <v>5</v>
      </c>
      <c r="W145" s="240">
        <v>5</v>
      </c>
      <c r="X145" s="248">
        <v>5</v>
      </c>
      <c r="Y145" s="249">
        <v>5</v>
      </c>
      <c r="Z145" s="248">
        <v>5</v>
      </c>
      <c r="AA145" s="238"/>
      <c r="AB145" s="256"/>
      <c r="AC145" s="256"/>
      <c r="AD145" s="256"/>
      <c r="AE145" s="256"/>
      <c r="AF145" s="256"/>
      <c r="AG145" s="256"/>
      <c r="AH145" s="256"/>
      <c r="AI145" s="256"/>
      <c r="AJ145" s="256"/>
      <c r="AK145" s="256"/>
      <c r="AL145" s="256"/>
      <c r="AM145" s="256"/>
      <c r="AN145" s="256"/>
      <c r="AO145" s="256"/>
      <c r="AP145" s="50"/>
      <c r="AQ145" s="50"/>
      <c r="AR145" s="50"/>
      <c r="AS145" s="50"/>
      <c r="AT145" s="50"/>
      <c r="AU145" s="50"/>
      <c r="AV145" s="50"/>
      <c r="AW145" s="50"/>
      <c r="AX145" s="50"/>
      <c r="BA145" s="50"/>
      <c r="BB145" s="50"/>
      <c r="BC145" s="50"/>
      <c r="BD145" s="50"/>
      <c r="BE145" s="50"/>
      <c r="BF145" s="50"/>
      <c r="BG145" s="50"/>
      <c r="BH145" s="50"/>
      <c r="BI145" s="50"/>
      <c r="BJ145" s="50"/>
      <c r="BK145" s="50"/>
      <c r="BL145" s="50"/>
      <c r="BM145" s="50"/>
      <c r="BN145" s="50"/>
      <c r="BO145" s="50"/>
      <c r="BP145" s="50"/>
      <c r="BQ145" s="254"/>
      <c r="BR145" s="50"/>
      <c r="BS145" s="50"/>
      <c r="BT145" s="50"/>
      <c r="BU145" s="50"/>
      <c r="BV145" s="50"/>
      <c r="BW145" s="50"/>
      <c r="BX145" s="50"/>
      <c r="BY145" s="50"/>
      <c r="BZ145" s="50"/>
      <c r="CA145" s="50"/>
      <c r="CB145" s="50"/>
      <c r="CC145" s="50"/>
      <c r="CD145" s="50"/>
      <c r="CE145" s="50"/>
      <c r="CF145" s="50"/>
      <c r="CG145" s="50"/>
      <c r="CH145" s="50"/>
      <c r="CI145" s="50"/>
      <c r="CJ145" s="50"/>
      <c r="CK145" s="50"/>
      <c r="CL145" s="50"/>
      <c r="CM145" s="50"/>
      <c r="CN145" s="50"/>
      <c r="CO145" s="50"/>
      <c r="CP145" s="50"/>
      <c r="CQ145" s="50"/>
      <c r="CR145" s="50"/>
      <c r="CS145" s="50"/>
      <c r="CT145" s="50"/>
    </row>
    <row r="146" spans="2:98" s="32" customFormat="1" ht="30.75" x14ac:dyDescent="0.25">
      <c r="B146" s="240">
        <v>141</v>
      </c>
      <c r="C146" s="190">
        <v>43556</v>
      </c>
      <c r="D146" s="238" t="s">
        <v>207</v>
      </c>
      <c r="E146" s="242" t="s">
        <v>57</v>
      </c>
      <c r="F146" s="242" t="s">
        <v>317</v>
      </c>
      <c r="G146" s="243" t="s">
        <v>52</v>
      </c>
      <c r="H146" s="238" t="s">
        <v>222</v>
      </c>
      <c r="I146" s="244" t="s">
        <v>91</v>
      </c>
      <c r="J146" s="244" t="s">
        <v>358</v>
      </c>
      <c r="K146" s="336" t="s">
        <v>383</v>
      </c>
      <c r="L146" s="240">
        <v>5</v>
      </c>
      <c r="M146" s="241">
        <v>5</v>
      </c>
      <c r="N146" s="240">
        <v>5</v>
      </c>
      <c r="O146" s="247">
        <v>4</v>
      </c>
      <c r="P146" s="248">
        <v>4</v>
      </c>
      <c r="Q146" s="240">
        <v>5</v>
      </c>
      <c r="R146" s="247">
        <v>5</v>
      </c>
      <c r="S146" s="247"/>
      <c r="T146" s="247">
        <v>5</v>
      </c>
      <c r="U146" s="247">
        <v>4</v>
      </c>
      <c r="V146" s="248">
        <v>4</v>
      </c>
      <c r="W146" s="240">
        <v>5</v>
      </c>
      <c r="X146" s="248">
        <v>5</v>
      </c>
      <c r="Y146" s="249">
        <v>5</v>
      </c>
      <c r="Z146" s="248">
        <v>5</v>
      </c>
      <c r="AA146" s="238"/>
      <c r="AB146" s="256"/>
      <c r="AC146" s="256"/>
      <c r="AD146" s="256"/>
      <c r="AE146" s="256"/>
      <c r="AF146" s="256"/>
      <c r="AG146" s="256"/>
      <c r="AH146" s="256"/>
      <c r="AI146" s="256"/>
      <c r="AJ146" s="256"/>
      <c r="AK146" s="256"/>
      <c r="AL146" s="256"/>
      <c r="AM146" s="256"/>
      <c r="AN146" s="256"/>
      <c r="AO146" s="256"/>
      <c r="AP146" s="50"/>
      <c r="AQ146" s="50"/>
      <c r="AR146" s="50"/>
      <c r="AS146" s="50"/>
      <c r="AT146" s="50"/>
      <c r="AU146" s="50"/>
      <c r="AV146" s="50"/>
      <c r="AW146" s="50"/>
      <c r="AX146" s="50"/>
      <c r="BA146" s="50"/>
      <c r="BB146" s="50"/>
      <c r="BC146" s="50"/>
      <c r="BD146" s="50"/>
      <c r="BE146" s="50"/>
      <c r="BF146" s="50"/>
      <c r="BG146" s="50"/>
      <c r="BH146" s="50"/>
      <c r="BI146" s="50"/>
      <c r="BJ146" s="50"/>
      <c r="BK146" s="50"/>
      <c r="BL146" s="50"/>
      <c r="BM146" s="50"/>
      <c r="BN146" s="50"/>
      <c r="BO146" s="50"/>
      <c r="BP146" s="50"/>
      <c r="BQ146" s="254"/>
      <c r="BR146" s="50"/>
      <c r="BS146" s="50"/>
      <c r="BT146" s="50"/>
      <c r="BU146" s="50"/>
      <c r="BV146" s="50"/>
      <c r="BW146" s="50"/>
      <c r="BX146" s="50"/>
      <c r="BY146" s="50"/>
      <c r="BZ146" s="50"/>
      <c r="CA146" s="50"/>
      <c r="CB146" s="50"/>
      <c r="CC146" s="50"/>
      <c r="CD146" s="50"/>
      <c r="CE146" s="50"/>
      <c r="CF146" s="50"/>
      <c r="CG146" s="50"/>
      <c r="CH146" s="50"/>
      <c r="CI146" s="50"/>
      <c r="CJ146" s="50"/>
      <c r="CK146" s="50"/>
      <c r="CL146" s="50"/>
      <c r="CM146" s="50"/>
      <c r="CN146" s="50"/>
      <c r="CO146" s="50"/>
      <c r="CP146" s="50"/>
      <c r="CQ146" s="50"/>
      <c r="CR146" s="50"/>
      <c r="CS146" s="50"/>
      <c r="CT146" s="50"/>
    </row>
    <row r="147" spans="2:98" s="32" customFormat="1" ht="30.75" x14ac:dyDescent="0.25">
      <c r="B147" s="240">
        <v>142</v>
      </c>
      <c r="C147" s="190">
        <v>43556</v>
      </c>
      <c r="D147" s="238" t="s">
        <v>207</v>
      </c>
      <c r="E147" s="242" t="s">
        <v>56</v>
      </c>
      <c r="F147" s="242" t="s">
        <v>25</v>
      </c>
      <c r="G147" s="243" t="s">
        <v>216</v>
      </c>
      <c r="H147" s="238" t="s">
        <v>223</v>
      </c>
      <c r="I147" s="244" t="s">
        <v>73</v>
      </c>
      <c r="J147" s="244" t="s">
        <v>348</v>
      </c>
      <c r="K147" s="336" t="s">
        <v>383</v>
      </c>
      <c r="L147" s="240">
        <v>4</v>
      </c>
      <c r="M147" s="241">
        <v>1</v>
      </c>
      <c r="N147" s="240">
        <v>2</v>
      </c>
      <c r="O147" s="247">
        <v>4</v>
      </c>
      <c r="P147" s="248">
        <v>4</v>
      </c>
      <c r="Q147" s="240">
        <v>4</v>
      </c>
      <c r="R147" s="247">
        <v>5</v>
      </c>
      <c r="S147" s="247">
        <v>5</v>
      </c>
      <c r="T147" s="247">
        <v>3</v>
      </c>
      <c r="U147" s="247">
        <v>5</v>
      </c>
      <c r="V147" s="248">
        <v>4</v>
      </c>
      <c r="W147" s="240">
        <v>3</v>
      </c>
      <c r="X147" s="248">
        <v>4</v>
      </c>
      <c r="Y147" s="249">
        <v>1</v>
      </c>
      <c r="Z147" s="248">
        <v>4</v>
      </c>
      <c r="AA147" s="238"/>
      <c r="AB147" s="256"/>
      <c r="AC147" s="256"/>
      <c r="AD147" s="256"/>
      <c r="AE147" s="256"/>
      <c r="AF147" s="256"/>
      <c r="AG147" s="256"/>
      <c r="AH147" s="256"/>
      <c r="AI147" s="256"/>
      <c r="AJ147" s="256"/>
      <c r="AK147" s="256"/>
      <c r="AL147" s="256"/>
      <c r="AM147" s="256"/>
      <c r="AN147" s="256"/>
      <c r="AO147" s="256"/>
      <c r="AP147" s="50"/>
      <c r="AQ147" s="50"/>
      <c r="AR147" s="50"/>
      <c r="AS147" s="50"/>
      <c r="AT147" s="50"/>
      <c r="AU147" s="50"/>
      <c r="AV147" s="50"/>
      <c r="AW147" s="50"/>
      <c r="AX147" s="50"/>
      <c r="BA147" s="50"/>
      <c r="BB147" s="50"/>
      <c r="BC147" s="50"/>
      <c r="BD147" s="50"/>
      <c r="BE147" s="50"/>
      <c r="BF147" s="50"/>
      <c r="BG147" s="50"/>
      <c r="BH147" s="50"/>
      <c r="BI147" s="50"/>
      <c r="BJ147" s="50"/>
      <c r="BK147" s="50"/>
      <c r="BL147" s="50"/>
      <c r="BM147" s="50"/>
      <c r="BN147" s="50"/>
      <c r="BO147" s="50"/>
      <c r="BP147" s="50"/>
      <c r="BQ147" s="254"/>
      <c r="BR147" s="50"/>
      <c r="BS147" s="50"/>
      <c r="BT147" s="50"/>
      <c r="BU147" s="50"/>
      <c r="BV147" s="50"/>
      <c r="BW147" s="50"/>
      <c r="BX147" s="50"/>
      <c r="BY147" s="50"/>
      <c r="BZ147" s="50"/>
      <c r="CA147" s="50"/>
      <c r="CB147" s="50"/>
      <c r="CC147" s="50"/>
      <c r="CD147" s="50"/>
      <c r="CE147" s="50"/>
      <c r="CF147" s="50"/>
      <c r="CG147" s="50"/>
      <c r="CH147" s="50"/>
      <c r="CI147" s="50"/>
      <c r="CJ147" s="50"/>
      <c r="CK147" s="50"/>
      <c r="CL147" s="50"/>
      <c r="CM147" s="50"/>
      <c r="CN147" s="50"/>
      <c r="CO147" s="50"/>
      <c r="CP147" s="50"/>
      <c r="CQ147" s="50"/>
      <c r="CR147" s="50"/>
      <c r="CS147" s="50"/>
      <c r="CT147" s="50"/>
    </row>
    <row r="148" spans="2:98" s="32" customFormat="1" ht="30.75" x14ac:dyDescent="0.25">
      <c r="B148" s="240">
        <v>143</v>
      </c>
      <c r="C148" s="190">
        <v>43557</v>
      </c>
      <c r="D148" s="238" t="s">
        <v>207</v>
      </c>
      <c r="E148" s="242" t="s">
        <v>57</v>
      </c>
      <c r="F148" s="242" t="s">
        <v>25</v>
      </c>
      <c r="G148" s="243" t="s">
        <v>216</v>
      </c>
      <c r="H148" s="238" t="s">
        <v>222</v>
      </c>
      <c r="I148" s="244" t="s">
        <v>67</v>
      </c>
      <c r="J148" s="244" t="s">
        <v>96</v>
      </c>
      <c r="K148" s="336" t="s">
        <v>382</v>
      </c>
      <c r="L148" s="240">
        <v>4</v>
      </c>
      <c r="M148" s="241">
        <v>5</v>
      </c>
      <c r="N148" s="240">
        <v>4</v>
      </c>
      <c r="O148" s="247">
        <v>5</v>
      </c>
      <c r="P148" s="248">
        <v>5</v>
      </c>
      <c r="Q148" s="240">
        <v>5</v>
      </c>
      <c r="R148" s="247">
        <v>5</v>
      </c>
      <c r="S148" s="247">
        <v>5</v>
      </c>
      <c r="T148" s="247">
        <v>5</v>
      </c>
      <c r="U148" s="247">
        <v>5</v>
      </c>
      <c r="V148" s="248">
        <v>5</v>
      </c>
      <c r="W148" s="240">
        <v>5</v>
      </c>
      <c r="X148" s="248">
        <v>5</v>
      </c>
      <c r="Y148" s="249">
        <v>5</v>
      </c>
      <c r="Z148" s="248">
        <v>5</v>
      </c>
      <c r="AA148" s="238"/>
      <c r="AB148" s="256"/>
      <c r="AC148" s="256"/>
      <c r="AD148" s="256"/>
      <c r="AE148" s="256"/>
      <c r="AF148" s="256"/>
      <c r="AG148" s="256"/>
      <c r="AH148" s="256"/>
      <c r="AI148" s="256"/>
      <c r="AJ148" s="256"/>
      <c r="AK148" s="256"/>
      <c r="AL148" s="256"/>
      <c r="AM148" s="256"/>
      <c r="AN148" s="256"/>
      <c r="AO148" s="256"/>
      <c r="AP148" s="50"/>
      <c r="AQ148" s="50"/>
      <c r="AR148" s="50"/>
      <c r="AS148" s="50"/>
      <c r="AT148" s="50"/>
      <c r="AU148" s="50"/>
      <c r="AV148" s="50"/>
      <c r="AW148" s="50"/>
      <c r="AX148" s="50"/>
      <c r="BA148" s="50"/>
      <c r="BB148" s="50"/>
      <c r="BC148" s="50"/>
      <c r="BD148" s="50"/>
      <c r="BE148" s="50"/>
      <c r="BF148" s="50"/>
      <c r="BG148" s="50"/>
      <c r="BH148" s="50"/>
      <c r="BI148" s="50"/>
      <c r="BJ148" s="50"/>
      <c r="BK148" s="50"/>
      <c r="BL148" s="50"/>
      <c r="BM148" s="50"/>
      <c r="BN148" s="50"/>
      <c r="BO148" s="50"/>
      <c r="BP148" s="50"/>
      <c r="BQ148" s="254"/>
      <c r="BR148" s="50"/>
      <c r="BS148" s="50"/>
      <c r="BT148" s="50"/>
      <c r="BU148" s="50"/>
      <c r="BV148" s="50"/>
      <c r="BW148" s="50"/>
      <c r="BX148" s="50"/>
      <c r="BY148" s="50"/>
      <c r="BZ148" s="50"/>
      <c r="CA148" s="50"/>
      <c r="CB148" s="50"/>
      <c r="CC148" s="50"/>
      <c r="CD148" s="50"/>
      <c r="CE148" s="50"/>
      <c r="CF148" s="50"/>
      <c r="CG148" s="50"/>
      <c r="CH148" s="50"/>
      <c r="CI148" s="50"/>
      <c r="CJ148" s="50"/>
      <c r="CK148" s="50"/>
      <c r="CL148" s="50"/>
      <c r="CM148" s="50"/>
      <c r="CN148" s="50"/>
      <c r="CO148" s="50"/>
      <c r="CP148" s="50"/>
      <c r="CQ148" s="50"/>
      <c r="CR148" s="50"/>
      <c r="CS148" s="50"/>
      <c r="CT148" s="50"/>
    </row>
    <row r="149" spans="2:98" s="32" customFormat="1" ht="30.75" x14ac:dyDescent="0.25">
      <c r="B149" s="240">
        <v>144</v>
      </c>
      <c r="C149" s="190">
        <v>43557</v>
      </c>
      <c r="D149" s="238" t="s">
        <v>369</v>
      </c>
      <c r="E149" s="242" t="s">
        <v>56</v>
      </c>
      <c r="F149" s="242" t="s">
        <v>318</v>
      </c>
      <c r="G149" s="243" t="s">
        <v>220</v>
      </c>
      <c r="H149" s="238" t="s">
        <v>223</v>
      </c>
      <c r="I149" s="244" t="s">
        <v>88</v>
      </c>
      <c r="J149" s="244" t="s">
        <v>362</v>
      </c>
      <c r="K149" s="336" t="s">
        <v>382</v>
      </c>
      <c r="L149" s="240">
        <v>3</v>
      </c>
      <c r="M149" s="241">
        <v>1</v>
      </c>
      <c r="N149" s="240">
        <v>3</v>
      </c>
      <c r="O149" s="247">
        <v>4</v>
      </c>
      <c r="P149" s="248">
        <v>3</v>
      </c>
      <c r="Q149" s="240">
        <v>4</v>
      </c>
      <c r="R149" s="247">
        <v>4</v>
      </c>
      <c r="S149" s="247">
        <v>4</v>
      </c>
      <c r="T149" s="247">
        <v>4</v>
      </c>
      <c r="U149" s="247">
        <v>4</v>
      </c>
      <c r="V149" s="248">
        <v>4</v>
      </c>
      <c r="W149" s="240">
        <v>3</v>
      </c>
      <c r="X149" s="248"/>
      <c r="Y149" s="249">
        <v>5</v>
      </c>
      <c r="Z149" s="248">
        <v>3</v>
      </c>
      <c r="AA149" s="238"/>
      <c r="AB149" s="256"/>
      <c r="AC149" s="256"/>
      <c r="AD149" s="256"/>
      <c r="AE149" s="256"/>
      <c r="AF149" s="256"/>
      <c r="AG149" s="256"/>
      <c r="AH149" s="256"/>
      <c r="AI149" s="256"/>
      <c r="AJ149" s="256"/>
      <c r="AK149" s="256"/>
      <c r="AL149" s="256"/>
      <c r="AM149" s="256"/>
      <c r="AN149" s="256"/>
      <c r="AO149" s="256"/>
      <c r="AP149" s="50"/>
      <c r="AQ149" s="50"/>
      <c r="AR149" s="50"/>
      <c r="AS149" s="50"/>
      <c r="AT149" s="50"/>
      <c r="AU149" s="50"/>
      <c r="AV149" s="50"/>
      <c r="AW149" s="50"/>
      <c r="AX149" s="50"/>
      <c r="BA149" s="50"/>
      <c r="BB149" s="50"/>
      <c r="BC149" s="50"/>
      <c r="BD149" s="50"/>
      <c r="BE149" s="50"/>
      <c r="BF149" s="50"/>
      <c r="BG149" s="50"/>
      <c r="BH149" s="50"/>
      <c r="BI149" s="50"/>
      <c r="BJ149" s="50"/>
      <c r="BK149" s="50"/>
      <c r="BL149" s="50"/>
      <c r="BM149" s="50"/>
      <c r="BN149" s="50"/>
      <c r="BO149" s="50"/>
      <c r="BP149" s="50"/>
      <c r="BQ149" s="254"/>
      <c r="BR149" s="50"/>
      <c r="BS149" s="50"/>
      <c r="BT149" s="50"/>
      <c r="BU149" s="50"/>
      <c r="BV149" s="50"/>
      <c r="BW149" s="50"/>
      <c r="BX149" s="50"/>
      <c r="BY149" s="50"/>
      <c r="BZ149" s="50"/>
      <c r="CA149" s="50"/>
      <c r="CB149" s="50"/>
      <c r="CC149" s="50"/>
      <c r="CD149" s="50"/>
      <c r="CE149" s="50"/>
      <c r="CF149" s="50"/>
      <c r="CG149" s="50"/>
      <c r="CH149" s="50"/>
      <c r="CI149" s="50"/>
      <c r="CJ149" s="50"/>
      <c r="CK149" s="50"/>
      <c r="CL149" s="50"/>
      <c r="CM149" s="50"/>
      <c r="CN149" s="50"/>
      <c r="CO149" s="50"/>
      <c r="CP149" s="50"/>
      <c r="CQ149" s="50"/>
      <c r="CR149" s="50"/>
      <c r="CS149" s="50"/>
      <c r="CT149" s="50"/>
    </row>
    <row r="150" spans="2:98" s="32" customFormat="1" ht="30.75" x14ac:dyDescent="0.25">
      <c r="B150" s="240">
        <v>145</v>
      </c>
      <c r="C150" s="190">
        <v>43557</v>
      </c>
      <c r="D150" s="238" t="s">
        <v>210</v>
      </c>
      <c r="E150" s="242" t="s">
        <v>56</v>
      </c>
      <c r="F150" s="242" t="s">
        <v>319</v>
      </c>
      <c r="G150" s="243" t="s">
        <v>220</v>
      </c>
      <c r="H150" s="238" t="s">
        <v>223</v>
      </c>
      <c r="I150" s="244" t="s">
        <v>350</v>
      </c>
      <c r="J150" s="244" t="s">
        <v>351</v>
      </c>
      <c r="K150" s="336" t="s">
        <v>383</v>
      </c>
      <c r="L150" s="240">
        <v>5</v>
      </c>
      <c r="M150" s="241">
        <v>5</v>
      </c>
      <c r="N150" s="240">
        <v>5</v>
      </c>
      <c r="O150" s="247">
        <v>5</v>
      </c>
      <c r="P150" s="248">
        <v>5</v>
      </c>
      <c r="Q150" s="240">
        <v>5</v>
      </c>
      <c r="R150" s="247">
        <v>5</v>
      </c>
      <c r="S150" s="247">
        <v>5</v>
      </c>
      <c r="T150" s="247">
        <v>5</v>
      </c>
      <c r="U150" s="247">
        <v>5</v>
      </c>
      <c r="V150" s="248">
        <v>5</v>
      </c>
      <c r="W150" s="240">
        <v>5</v>
      </c>
      <c r="X150" s="248">
        <v>5</v>
      </c>
      <c r="Y150" s="249">
        <v>5</v>
      </c>
      <c r="Z150" s="248">
        <v>5</v>
      </c>
      <c r="AA150" s="238"/>
      <c r="AB150" s="256"/>
      <c r="AC150" s="256"/>
      <c r="AD150" s="256"/>
      <c r="AE150" s="256"/>
      <c r="AF150" s="256"/>
      <c r="AG150" s="256"/>
      <c r="AH150" s="256"/>
      <c r="AI150" s="256"/>
      <c r="AJ150" s="256"/>
      <c r="AK150" s="256"/>
      <c r="AL150" s="256"/>
      <c r="AM150" s="256"/>
      <c r="AN150" s="256"/>
      <c r="AO150" s="256"/>
      <c r="AP150" s="50"/>
      <c r="AQ150" s="50"/>
      <c r="AR150" s="50"/>
      <c r="AS150" s="50"/>
      <c r="AT150" s="50"/>
      <c r="AU150" s="50"/>
      <c r="AV150" s="50"/>
      <c r="AW150" s="50"/>
      <c r="AX150" s="50"/>
      <c r="BA150" s="50"/>
      <c r="BB150" s="50"/>
      <c r="BC150" s="50"/>
      <c r="BD150" s="50"/>
      <c r="BE150" s="50"/>
      <c r="BF150" s="50"/>
      <c r="BG150" s="50"/>
      <c r="BH150" s="50"/>
      <c r="BI150" s="50"/>
      <c r="BJ150" s="50"/>
      <c r="BK150" s="50"/>
      <c r="BL150" s="50"/>
      <c r="BM150" s="50"/>
      <c r="BN150" s="50"/>
      <c r="BO150" s="50"/>
      <c r="BP150" s="50"/>
      <c r="BQ150" s="254"/>
      <c r="BR150" s="50"/>
      <c r="BS150" s="50"/>
      <c r="BT150" s="50"/>
      <c r="BU150" s="50"/>
      <c r="BV150" s="50"/>
      <c r="BW150" s="50"/>
      <c r="BX150" s="50"/>
      <c r="BY150" s="50"/>
      <c r="BZ150" s="50"/>
      <c r="CA150" s="50"/>
      <c r="CB150" s="50"/>
      <c r="CC150" s="50"/>
      <c r="CD150" s="50"/>
      <c r="CE150" s="50"/>
      <c r="CF150" s="50"/>
      <c r="CG150" s="50"/>
      <c r="CH150" s="50"/>
      <c r="CI150" s="50"/>
      <c r="CJ150" s="50"/>
      <c r="CK150" s="50"/>
      <c r="CL150" s="50"/>
      <c r="CM150" s="50"/>
      <c r="CN150" s="50"/>
      <c r="CO150" s="50"/>
      <c r="CP150" s="50"/>
      <c r="CQ150" s="50"/>
      <c r="CR150" s="50"/>
      <c r="CS150" s="50"/>
      <c r="CT150" s="50"/>
    </row>
    <row r="151" spans="2:98" s="32" customFormat="1" ht="15.75" x14ac:dyDescent="0.25">
      <c r="B151" s="240">
        <v>146</v>
      </c>
      <c r="C151" s="190">
        <v>43557</v>
      </c>
      <c r="D151" s="238" t="s">
        <v>207</v>
      </c>
      <c r="E151" s="242" t="s">
        <v>57</v>
      </c>
      <c r="F151" s="242" t="s">
        <v>219</v>
      </c>
      <c r="G151" s="243" t="s">
        <v>221</v>
      </c>
      <c r="H151" s="238" t="s">
        <v>222</v>
      </c>
      <c r="I151" s="244" t="s">
        <v>68</v>
      </c>
      <c r="J151" s="244" t="s">
        <v>359</v>
      </c>
      <c r="K151" s="336" t="s">
        <v>382</v>
      </c>
      <c r="L151" s="240">
        <v>5</v>
      </c>
      <c r="M151" s="241">
        <v>1</v>
      </c>
      <c r="N151" s="240">
        <v>3</v>
      </c>
      <c r="O151" s="247">
        <v>1</v>
      </c>
      <c r="P151" s="248">
        <v>3</v>
      </c>
      <c r="Q151" s="240">
        <v>3</v>
      </c>
      <c r="R151" s="247">
        <v>5</v>
      </c>
      <c r="S151" s="247">
        <v>5</v>
      </c>
      <c r="T151" s="247">
        <v>5</v>
      </c>
      <c r="U151" s="247">
        <v>3</v>
      </c>
      <c r="V151" s="248">
        <v>3</v>
      </c>
      <c r="W151" s="240">
        <v>3</v>
      </c>
      <c r="X151" s="248">
        <v>2</v>
      </c>
      <c r="Y151" s="249">
        <v>5</v>
      </c>
      <c r="Z151" s="248">
        <v>3</v>
      </c>
      <c r="AA151" s="238"/>
      <c r="AB151" s="256"/>
      <c r="AC151" s="256"/>
      <c r="AD151" s="256"/>
      <c r="AE151" s="256"/>
      <c r="AF151" s="256"/>
      <c r="AG151" s="256"/>
      <c r="AH151" s="256"/>
      <c r="AI151" s="256"/>
      <c r="AJ151" s="256"/>
      <c r="AK151" s="256"/>
      <c r="AL151" s="256"/>
      <c r="AM151" s="256"/>
      <c r="AN151" s="256"/>
      <c r="AO151" s="256"/>
      <c r="AP151" s="50"/>
      <c r="AQ151" s="50"/>
      <c r="AR151" s="50"/>
      <c r="AS151" s="50"/>
      <c r="AT151" s="50"/>
      <c r="AU151" s="50"/>
      <c r="AV151" s="50"/>
      <c r="AW151" s="50"/>
      <c r="AX151" s="50"/>
      <c r="BA151" s="50"/>
      <c r="BB151" s="50"/>
      <c r="BC151" s="50"/>
      <c r="BD151" s="50"/>
      <c r="BE151" s="50"/>
      <c r="BF151" s="50"/>
      <c r="BG151" s="50"/>
      <c r="BH151" s="50"/>
      <c r="BI151" s="50"/>
      <c r="BJ151" s="50"/>
      <c r="BK151" s="50"/>
      <c r="BL151" s="50"/>
      <c r="BM151" s="50"/>
      <c r="BN151" s="50"/>
      <c r="BO151" s="50"/>
      <c r="BP151" s="50"/>
      <c r="BQ151" s="254"/>
      <c r="BR151" s="50"/>
      <c r="BS151" s="50"/>
      <c r="BT151" s="50"/>
      <c r="BU151" s="50"/>
      <c r="BV151" s="50"/>
      <c r="BW151" s="50"/>
      <c r="BX151" s="50"/>
      <c r="BY151" s="50"/>
      <c r="BZ151" s="50"/>
      <c r="CA151" s="50"/>
      <c r="CB151" s="50"/>
      <c r="CC151" s="50"/>
      <c r="CD151" s="50"/>
      <c r="CE151" s="50"/>
      <c r="CF151" s="50"/>
      <c r="CG151" s="50"/>
      <c r="CH151" s="50"/>
      <c r="CI151" s="50"/>
      <c r="CJ151" s="50"/>
      <c r="CK151" s="50"/>
      <c r="CL151" s="50"/>
      <c r="CM151" s="50"/>
      <c r="CN151" s="50"/>
      <c r="CO151" s="50"/>
      <c r="CP151" s="50"/>
      <c r="CQ151" s="50"/>
      <c r="CR151" s="50"/>
      <c r="CS151" s="50"/>
      <c r="CT151" s="50"/>
    </row>
    <row r="152" spans="2:98" s="32" customFormat="1" ht="30.75" x14ac:dyDescent="0.25">
      <c r="B152" s="240">
        <v>147</v>
      </c>
      <c r="C152" s="190">
        <v>43557</v>
      </c>
      <c r="D152" s="238" t="s">
        <v>207</v>
      </c>
      <c r="E152" s="242" t="s">
        <v>56</v>
      </c>
      <c r="F152" s="242" t="s">
        <v>25</v>
      </c>
      <c r="G152" s="243" t="s">
        <v>216</v>
      </c>
      <c r="H152" s="238" t="s">
        <v>222</v>
      </c>
      <c r="I152" s="244" t="s">
        <v>67</v>
      </c>
      <c r="J152" s="244" t="s">
        <v>96</v>
      </c>
      <c r="K152" s="336" t="s">
        <v>383</v>
      </c>
      <c r="L152" s="240">
        <v>3</v>
      </c>
      <c r="M152" s="241">
        <v>1</v>
      </c>
      <c r="N152" s="240">
        <v>3</v>
      </c>
      <c r="O152" s="247">
        <v>2</v>
      </c>
      <c r="P152" s="248">
        <v>4</v>
      </c>
      <c r="Q152" s="240">
        <v>3</v>
      </c>
      <c r="R152" s="247">
        <v>3</v>
      </c>
      <c r="S152" s="247">
        <v>5</v>
      </c>
      <c r="T152" s="247">
        <v>4</v>
      </c>
      <c r="U152" s="247">
        <v>3</v>
      </c>
      <c r="V152" s="248">
        <v>2</v>
      </c>
      <c r="W152" s="240"/>
      <c r="X152" s="248"/>
      <c r="Y152" s="249">
        <v>5</v>
      </c>
      <c r="Z152" s="248">
        <v>3</v>
      </c>
      <c r="AA152" s="238"/>
      <c r="AB152" s="256"/>
      <c r="AC152" s="256"/>
      <c r="AD152" s="256"/>
      <c r="AE152" s="256"/>
      <c r="AF152" s="256"/>
      <c r="AG152" s="256"/>
      <c r="AH152" s="256"/>
      <c r="AI152" s="256"/>
      <c r="AJ152" s="256"/>
      <c r="AK152" s="256"/>
      <c r="AL152" s="256"/>
      <c r="AM152" s="256"/>
      <c r="AN152" s="256"/>
      <c r="AO152" s="256"/>
      <c r="AP152" s="50"/>
      <c r="AQ152" s="50"/>
      <c r="AR152" s="50"/>
      <c r="AS152" s="50"/>
      <c r="AT152" s="50"/>
      <c r="AU152" s="50"/>
      <c r="AV152" s="50"/>
      <c r="AW152" s="50"/>
      <c r="AX152" s="50"/>
      <c r="BA152" s="50"/>
      <c r="BB152" s="50"/>
      <c r="BC152" s="50"/>
      <c r="BD152" s="50"/>
      <c r="BE152" s="50"/>
      <c r="BF152" s="50"/>
      <c r="BG152" s="50"/>
      <c r="BH152" s="50"/>
      <c r="BI152" s="50"/>
      <c r="BJ152" s="50"/>
      <c r="BK152" s="50"/>
      <c r="BL152" s="50"/>
      <c r="BM152" s="50"/>
      <c r="BN152" s="50"/>
      <c r="BO152" s="50"/>
      <c r="BP152" s="50"/>
      <c r="BQ152" s="254"/>
      <c r="BR152" s="50"/>
      <c r="BS152" s="50"/>
      <c r="BT152" s="50"/>
      <c r="BU152" s="50"/>
      <c r="BV152" s="50"/>
      <c r="BW152" s="50"/>
      <c r="BX152" s="50"/>
      <c r="BY152" s="50"/>
      <c r="BZ152" s="50"/>
      <c r="CA152" s="50"/>
      <c r="CB152" s="50"/>
      <c r="CC152" s="50"/>
      <c r="CD152" s="50"/>
      <c r="CE152" s="50"/>
      <c r="CF152" s="50"/>
      <c r="CG152" s="50"/>
      <c r="CH152" s="50"/>
      <c r="CI152" s="50"/>
      <c r="CJ152" s="50"/>
      <c r="CK152" s="50"/>
      <c r="CL152" s="50"/>
      <c r="CM152" s="50"/>
      <c r="CN152" s="50"/>
      <c r="CO152" s="50"/>
      <c r="CP152" s="50"/>
      <c r="CQ152" s="50"/>
      <c r="CR152" s="50"/>
      <c r="CS152" s="50"/>
      <c r="CT152" s="50"/>
    </row>
    <row r="153" spans="2:98" s="32" customFormat="1" ht="30.75" x14ac:dyDescent="0.25">
      <c r="B153" s="240">
        <v>148</v>
      </c>
      <c r="C153" s="190">
        <v>43557</v>
      </c>
      <c r="D153" s="238" t="s">
        <v>207</v>
      </c>
      <c r="E153" s="242" t="s">
        <v>56</v>
      </c>
      <c r="F153" s="242" t="s">
        <v>219</v>
      </c>
      <c r="G153" s="243" t="s">
        <v>221</v>
      </c>
      <c r="H153" s="238" t="s">
        <v>222</v>
      </c>
      <c r="I153" s="244" t="s">
        <v>65</v>
      </c>
      <c r="J153" s="244" t="s">
        <v>338</v>
      </c>
      <c r="K153" s="336" t="s">
        <v>382</v>
      </c>
      <c r="L153" s="240">
        <v>3</v>
      </c>
      <c r="M153" s="241">
        <v>1</v>
      </c>
      <c r="N153" s="240">
        <v>4</v>
      </c>
      <c r="O153" s="247">
        <v>3</v>
      </c>
      <c r="P153" s="248">
        <v>2</v>
      </c>
      <c r="Q153" s="240">
        <v>3</v>
      </c>
      <c r="R153" s="247">
        <v>3</v>
      </c>
      <c r="S153" s="247">
        <v>3</v>
      </c>
      <c r="T153" s="247">
        <v>2</v>
      </c>
      <c r="U153" s="247">
        <v>3</v>
      </c>
      <c r="V153" s="248">
        <v>3</v>
      </c>
      <c r="W153" s="240">
        <v>2</v>
      </c>
      <c r="X153" s="248">
        <v>3</v>
      </c>
      <c r="Y153" s="249">
        <v>1</v>
      </c>
      <c r="Z153" s="248">
        <v>1</v>
      </c>
      <c r="AA153" s="238"/>
      <c r="AB153" s="256"/>
      <c r="AC153" s="256"/>
      <c r="AD153" s="256"/>
      <c r="AE153" s="256"/>
      <c r="AF153" s="256"/>
      <c r="AG153" s="256"/>
      <c r="AH153" s="256"/>
      <c r="AI153" s="256"/>
      <c r="AJ153" s="256"/>
      <c r="AK153" s="256"/>
      <c r="AL153" s="256"/>
      <c r="AM153" s="256"/>
      <c r="AN153" s="256"/>
      <c r="AO153" s="256"/>
      <c r="AP153" s="50"/>
      <c r="AQ153" s="50"/>
      <c r="AR153" s="50"/>
      <c r="AS153" s="50"/>
      <c r="AT153" s="50"/>
      <c r="AU153" s="50"/>
      <c r="AV153" s="50"/>
      <c r="AW153" s="50"/>
      <c r="AX153" s="50"/>
      <c r="BA153" s="50"/>
      <c r="BB153" s="50"/>
      <c r="BC153" s="50"/>
      <c r="BD153" s="50"/>
      <c r="BE153" s="50"/>
      <c r="BF153" s="50"/>
      <c r="BG153" s="50"/>
      <c r="BH153" s="50"/>
      <c r="BI153" s="50"/>
      <c r="BJ153" s="50"/>
      <c r="BK153" s="50"/>
      <c r="BL153" s="50"/>
      <c r="BM153" s="50"/>
      <c r="BN153" s="50"/>
      <c r="BO153" s="50"/>
      <c r="BP153" s="50"/>
      <c r="BQ153" s="254"/>
      <c r="BR153" s="50"/>
      <c r="BS153" s="50"/>
      <c r="BT153" s="50"/>
      <c r="BU153" s="50"/>
      <c r="BV153" s="50"/>
      <c r="BW153" s="50"/>
      <c r="BX153" s="50"/>
      <c r="BY153" s="50"/>
      <c r="BZ153" s="50"/>
      <c r="CA153" s="50"/>
      <c r="CB153" s="50"/>
      <c r="CC153" s="50"/>
      <c r="CD153" s="50"/>
      <c r="CE153" s="50"/>
      <c r="CF153" s="50"/>
      <c r="CG153" s="50"/>
      <c r="CH153" s="50"/>
      <c r="CI153" s="50"/>
      <c r="CJ153" s="50"/>
      <c r="CK153" s="50"/>
      <c r="CL153" s="50"/>
      <c r="CM153" s="50"/>
      <c r="CN153" s="50"/>
      <c r="CO153" s="50"/>
      <c r="CP153" s="50"/>
      <c r="CQ153" s="50"/>
      <c r="CR153" s="50"/>
      <c r="CS153" s="50"/>
      <c r="CT153" s="50"/>
    </row>
    <row r="154" spans="2:98" s="32" customFormat="1" ht="30.75" x14ac:dyDescent="0.25">
      <c r="B154" s="240">
        <v>149</v>
      </c>
      <c r="C154" s="190">
        <v>43557</v>
      </c>
      <c r="D154" s="238" t="s">
        <v>207</v>
      </c>
      <c r="E154" s="242" t="s">
        <v>56</v>
      </c>
      <c r="F154" s="242" t="s">
        <v>25</v>
      </c>
      <c r="G154" s="243" t="s">
        <v>216</v>
      </c>
      <c r="H154" s="238" t="s">
        <v>223</v>
      </c>
      <c r="I154" s="244" t="s">
        <v>85</v>
      </c>
      <c r="J154" s="244" t="s">
        <v>346</v>
      </c>
      <c r="K154" s="336" t="s">
        <v>383</v>
      </c>
      <c r="L154" s="240">
        <v>3</v>
      </c>
      <c r="M154" s="241">
        <v>1</v>
      </c>
      <c r="N154" s="240">
        <v>2</v>
      </c>
      <c r="O154" s="247">
        <v>3</v>
      </c>
      <c r="P154" s="248">
        <v>4</v>
      </c>
      <c r="Q154" s="240">
        <v>3</v>
      </c>
      <c r="R154" s="247">
        <v>5</v>
      </c>
      <c r="S154" s="247">
        <v>5</v>
      </c>
      <c r="T154" s="247">
        <v>2</v>
      </c>
      <c r="U154" s="247">
        <v>5</v>
      </c>
      <c r="V154" s="248">
        <v>2</v>
      </c>
      <c r="W154" s="240">
        <v>2</v>
      </c>
      <c r="X154" s="248">
        <v>3</v>
      </c>
      <c r="Y154" s="249">
        <v>1</v>
      </c>
      <c r="Z154" s="248">
        <v>3</v>
      </c>
      <c r="AA154" s="238"/>
      <c r="AB154" s="256"/>
      <c r="AC154" s="256"/>
      <c r="AD154" s="256"/>
      <c r="AE154" s="256"/>
      <c r="AF154" s="256"/>
      <c r="AG154" s="256"/>
      <c r="AH154" s="256"/>
      <c r="AI154" s="256"/>
      <c r="AJ154" s="256"/>
      <c r="AK154" s="256"/>
      <c r="AL154" s="256"/>
      <c r="AM154" s="256"/>
      <c r="AN154" s="256"/>
      <c r="AO154" s="256"/>
      <c r="AP154" s="50"/>
      <c r="AQ154" s="50"/>
      <c r="AR154" s="50"/>
      <c r="AS154" s="50"/>
      <c r="AT154" s="50"/>
      <c r="AU154" s="50"/>
      <c r="AV154" s="50"/>
      <c r="AW154" s="50"/>
      <c r="AX154" s="50"/>
      <c r="BA154" s="50"/>
      <c r="BB154" s="50"/>
      <c r="BC154" s="50"/>
      <c r="BD154" s="50"/>
      <c r="BE154" s="50"/>
      <c r="BF154" s="50"/>
      <c r="BG154" s="50"/>
      <c r="BH154" s="50"/>
      <c r="BI154" s="50"/>
      <c r="BJ154" s="50"/>
      <c r="BK154" s="50"/>
      <c r="BL154" s="50"/>
      <c r="BM154" s="50"/>
      <c r="BN154" s="50"/>
      <c r="BO154" s="50"/>
      <c r="BP154" s="50"/>
      <c r="BQ154" s="254"/>
      <c r="BR154" s="50"/>
      <c r="BS154" s="50"/>
      <c r="BT154" s="50"/>
      <c r="BU154" s="50"/>
      <c r="BV154" s="50"/>
      <c r="BW154" s="50"/>
      <c r="BX154" s="50"/>
      <c r="BY154" s="50"/>
      <c r="BZ154" s="50"/>
      <c r="CA154" s="50"/>
      <c r="CB154" s="50"/>
      <c r="CC154" s="50"/>
      <c r="CD154" s="50"/>
      <c r="CE154" s="50"/>
      <c r="CF154" s="50"/>
      <c r="CG154" s="50"/>
      <c r="CH154" s="50"/>
      <c r="CI154" s="50"/>
      <c r="CJ154" s="50"/>
      <c r="CK154" s="50"/>
      <c r="CL154" s="50"/>
      <c r="CM154" s="50"/>
      <c r="CN154" s="50"/>
      <c r="CO154" s="50"/>
      <c r="CP154" s="50"/>
      <c r="CQ154" s="50"/>
      <c r="CR154" s="50"/>
      <c r="CS154" s="50"/>
      <c r="CT154" s="50"/>
    </row>
    <row r="155" spans="2:98" s="32" customFormat="1" ht="30.75" x14ac:dyDescent="0.25">
      <c r="B155" s="240">
        <v>150</v>
      </c>
      <c r="C155" s="190">
        <v>43557</v>
      </c>
      <c r="D155" s="238" t="s">
        <v>207</v>
      </c>
      <c r="E155" s="242" t="s">
        <v>56</v>
      </c>
      <c r="F155" s="242" t="s">
        <v>320</v>
      </c>
      <c r="G155" s="243" t="s">
        <v>52</v>
      </c>
      <c r="H155" s="238" t="s">
        <v>223</v>
      </c>
      <c r="I155" s="244" t="s">
        <v>70</v>
      </c>
      <c r="J155" s="244" t="s">
        <v>352</v>
      </c>
      <c r="K155" s="336" t="s">
        <v>383</v>
      </c>
      <c r="L155" s="240">
        <v>4</v>
      </c>
      <c r="M155" s="241">
        <v>1</v>
      </c>
      <c r="N155" s="240">
        <v>3</v>
      </c>
      <c r="O155" s="247">
        <v>3</v>
      </c>
      <c r="P155" s="248">
        <v>3</v>
      </c>
      <c r="Q155" s="240">
        <v>5</v>
      </c>
      <c r="R155" s="247">
        <v>5</v>
      </c>
      <c r="S155" s="247">
        <v>5</v>
      </c>
      <c r="T155" s="247">
        <v>4</v>
      </c>
      <c r="U155" s="247">
        <v>3</v>
      </c>
      <c r="V155" s="248">
        <v>4</v>
      </c>
      <c r="W155" s="240">
        <v>4</v>
      </c>
      <c r="X155" s="248"/>
      <c r="Y155" s="249">
        <v>5</v>
      </c>
      <c r="Z155" s="248">
        <v>4</v>
      </c>
      <c r="AA155" s="238"/>
      <c r="AB155" s="256"/>
      <c r="AC155" s="256"/>
      <c r="AD155" s="256"/>
      <c r="AE155" s="256"/>
      <c r="AF155" s="256"/>
      <c r="AG155" s="256"/>
      <c r="AH155" s="256"/>
      <c r="AI155" s="256"/>
      <c r="AJ155" s="256"/>
      <c r="AK155" s="256"/>
      <c r="AL155" s="256"/>
      <c r="AM155" s="256"/>
      <c r="AN155" s="256"/>
      <c r="AO155" s="256"/>
      <c r="AP155" s="50"/>
      <c r="AQ155" s="50"/>
      <c r="AR155" s="50"/>
      <c r="AS155" s="50"/>
      <c r="AT155" s="50"/>
      <c r="AU155" s="50"/>
      <c r="AV155" s="50"/>
      <c r="AW155" s="50"/>
      <c r="AX155" s="50"/>
      <c r="BA155" s="50"/>
      <c r="BB155" s="50"/>
      <c r="BC155" s="50"/>
      <c r="BD155" s="50"/>
      <c r="BE155" s="50"/>
      <c r="BF155" s="50"/>
      <c r="BG155" s="50"/>
      <c r="BH155" s="50"/>
      <c r="BI155" s="50"/>
      <c r="BJ155" s="50"/>
      <c r="BK155" s="50"/>
      <c r="BL155" s="50"/>
      <c r="BM155" s="50"/>
      <c r="BN155" s="50"/>
      <c r="BO155" s="50"/>
      <c r="BP155" s="50"/>
      <c r="BQ155" s="254"/>
      <c r="BR155" s="50"/>
      <c r="BS155" s="50"/>
      <c r="BT155" s="50"/>
      <c r="BU155" s="50"/>
      <c r="BV155" s="50"/>
      <c r="BW155" s="50"/>
      <c r="BX155" s="50"/>
      <c r="BY155" s="50"/>
      <c r="BZ155" s="50"/>
      <c r="CA155" s="50"/>
      <c r="CB155" s="50"/>
      <c r="CC155" s="50"/>
      <c r="CD155" s="50"/>
      <c r="CE155" s="50"/>
      <c r="CF155" s="50"/>
      <c r="CG155" s="50"/>
      <c r="CH155" s="50"/>
      <c r="CI155" s="50"/>
      <c r="CJ155" s="50"/>
      <c r="CK155" s="50"/>
      <c r="CL155" s="50"/>
      <c r="CM155" s="50"/>
      <c r="CN155" s="50"/>
      <c r="CO155" s="50"/>
      <c r="CP155" s="50"/>
      <c r="CQ155" s="50"/>
      <c r="CR155" s="50"/>
      <c r="CS155" s="50"/>
      <c r="CT155" s="50"/>
    </row>
    <row r="156" spans="2:98" s="32" customFormat="1" ht="30.75" x14ac:dyDescent="0.25">
      <c r="B156" s="240">
        <v>151</v>
      </c>
      <c r="C156" s="190">
        <v>43557</v>
      </c>
      <c r="D156" s="238" t="s">
        <v>207</v>
      </c>
      <c r="E156" s="242" t="s">
        <v>56</v>
      </c>
      <c r="F156" s="242" t="s">
        <v>321</v>
      </c>
      <c r="G156" s="243" t="s">
        <v>52</v>
      </c>
      <c r="H156" s="238" t="s">
        <v>222</v>
      </c>
      <c r="I156" s="244" t="s">
        <v>336</v>
      </c>
      <c r="J156" s="244" t="s">
        <v>337</v>
      </c>
      <c r="K156" s="336" t="s">
        <v>383</v>
      </c>
      <c r="L156" s="240">
        <v>4</v>
      </c>
      <c r="M156" s="241">
        <v>5</v>
      </c>
      <c r="N156" s="240">
        <v>4</v>
      </c>
      <c r="O156" s="247">
        <v>2</v>
      </c>
      <c r="P156" s="248">
        <v>4</v>
      </c>
      <c r="Q156" s="240">
        <v>4</v>
      </c>
      <c r="R156" s="247">
        <v>4</v>
      </c>
      <c r="S156" s="247">
        <v>4</v>
      </c>
      <c r="T156" s="247">
        <v>3</v>
      </c>
      <c r="U156" s="247">
        <v>4</v>
      </c>
      <c r="V156" s="248">
        <v>4</v>
      </c>
      <c r="W156" s="240">
        <v>4</v>
      </c>
      <c r="X156" s="248">
        <v>4</v>
      </c>
      <c r="Y156" s="249">
        <v>5</v>
      </c>
      <c r="Z156" s="248">
        <v>4</v>
      </c>
      <c r="AA156" s="238"/>
      <c r="AB156" s="256"/>
      <c r="AC156" s="256"/>
      <c r="AD156" s="256"/>
      <c r="AE156" s="256"/>
      <c r="AF156" s="256"/>
      <c r="AG156" s="256"/>
      <c r="AH156" s="256"/>
      <c r="AI156" s="256"/>
      <c r="AJ156" s="256"/>
      <c r="AK156" s="256"/>
      <c r="AL156" s="256"/>
      <c r="AM156" s="256"/>
      <c r="AN156" s="256"/>
      <c r="AO156" s="256"/>
      <c r="AP156" s="50"/>
      <c r="AQ156" s="50"/>
      <c r="AR156" s="50"/>
      <c r="AS156" s="50"/>
      <c r="AT156" s="50"/>
      <c r="AU156" s="50"/>
      <c r="AV156" s="50"/>
      <c r="AW156" s="50"/>
      <c r="AX156" s="50"/>
      <c r="BA156" s="50"/>
      <c r="BB156" s="50"/>
      <c r="BC156" s="50"/>
      <c r="BD156" s="50"/>
      <c r="BE156" s="50"/>
      <c r="BF156" s="50"/>
      <c r="BG156" s="50"/>
      <c r="BH156" s="50"/>
      <c r="BI156" s="50"/>
      <c r="BJ156" s="50"/>
      <c r="BK156" s="50"/>
      <c r="BL156" s="50"/>
      <c r="BM156" s="50"/>
      <c r="BN156" s="50"/>
      <c r="BO156" s="50"/>
      <c r="BP156" s="50"/>
      <c r="BQ156" s="254"/>
      <c r="BR156" s="50"/>
      <c r="BS156" s="50"/>
      <c r="BT156" s="50"/>
      <c r="BU156" s="50"/>
      <c r="BV156" s="50"/>
      <c r="BW156" s="50"/>
      <c r="BX156" s="50"/>
      <c r="BY156" s="50"/>
      <c r="BZ156" s="50"/>
      <c r="CA156" s="50"/>
      <c r="CB156" s="50"/>
      <c r="CC156" s="50"/>
      <c r="CD156" s="50"/>
      <c r="CE156" s="50"/>
      <c r="CF156" s="50"/>
      <c r="CG156" s="50"/>
      <c r="CH156" s="50"/>
      <c r="CI156" s="50"/>
      <c r="CJ156" s="50"/>
      <c r="CK156" s="50"/>
      <c r="CL156" s="50"/>
      <c r="CM156" s="50"/>
      <c r="CN156" s="50"/>
      <c r="CO156" s="50"/>
      <c r="CP156" s="50"/>
      <c r="CQ156" s="50"/>
      <c r="CR156" s="50"/>
      <c r="CS156" s="50"/>
      <c r="CT156" s="50"/>
    </row>
    <row r="157" spans="2:98" s="32" customFormat="1" ht="30.75" x14ac:dyDescent="0.25">
      <c r="B157" s="240">
        <v>152</v>
      </c>
      <c r="C157" s="190">
        <v>43557</v>
      </c>
      <c r="D157" s="238" t="s">
        <v>207</v>
      </c>
      <c r="E157" s="242" t="s">
        <v>56</v>
      </c>
      <c r="F157" s="242" t="s">
        <v>25</v>
      </c>
      <c r="G157" s="243" t="s">
        <v>216</v>
      </c>
      <c r="H157" s="238" t="s">
        <v>223</v>
      </c>
      <c r="I157" s="244" t="s">
        <v>350</v>
      </c>
      <c r="J157" s="244" t="s">
        <v>351</v>
      </c>
      <c r="K157" s="336" t="s">
        <v>382</v>
      </c>
      <c r="L157" s="240">
        <v>3</v>
      </c>
      <c r="M157" s="241">
        <v>5</v>
      </c>
      <c r="N157" s="240">
        <v>5</v>
      </c>
      <c r="O157" s="247">
        <v>4</v>
      </c>
      <c r="P157" s="248">
        <v>5</v>
      </c>
      <c r="Q157" s="240">
        <v>5</v>
      </c>
      <c r="R157" s="247"/>
      <c r="S157" s="247">
        <v>5</v>
      </c>
      <c r="T157" s="247"/>
      <c r="U157" s="247">
        <v>5</v>
      </c>
      <c r="V157" s="248"/>
      <c r="W157" s="240">
        <v>4</v>
      </c>
      <c r="X157" s="248"/>
      <c r="Y157" s="249">
        <v>5</v>
      </c>
      <c r="Z157" s="248">
        <v>5</v>
      </c>
      <c r="AA157" s="238"/>
      <c r="AB157" s="256"/>
      <c r="AC157" s="256"/>
      <c r="AD157" s="256"/>
      <c r="AE157" s="256"/>
      <c r="AF157" s="256"/>
      <c r="AG157" s="256"/>
      <c r="AH157" s="256"/>
      <c r="AI157" s="256"/>
      <c r="AJ157" s="256"/>
      <c r="AK157" s="256"/>
      <c r="AL157" s="256"/>
      <c r="AM157" s="256"/>
      <c r="AN157" s="256"/>
      <c r="AO157" s="256"/>
      <c r="AP157" s="50"/>
      <c r="AQ157" s="50"/>
      <c r="AR157" s="50"/>
      <c r="AS157" s="50"/>
      <c r="AT157" s="50"/>
      <c r="AU157" s="50"/>
      <c r="AV157" s="50"/>
      <c r="AW157" s="50"/>
      <c r="AX157" s="50"/>
      <c r="BA157" s="50"/>
      <c r="BB157" s="50"/>
      <c r="BC157" s="50"/>
      <c r="BD157" s="50"/>
      <c r="BE157" s="50"/>
      <c r="BF157" s="50"/>
      <c r="BG157" s="50"/>
      <c r="BH157" s="50"/>
      <c r="BI157" s="50"/>
      <c r="BJ157" s="50"/>
      <c r="BK157" s="50"/>
      <c r="BL157" s="50"/>
      <c r="BM157" s="50"/>
      <c r="BN157" s="50"/>
      <c r="BO157" s="50"/>
      <c r="BP157" s="50"/>
      <c r="BQ157" s="254"/>
      <c r="BR157" s="50"/>
      <c r="BS157" s="50"/>
      <c r="BT157" s="50"/>
      <c r="BU157" s="50"/>
      <c r="BV157" s="50"/>
      <c r="BW157" s="50"/>
      <c r="BX157" s="50"/>
      <c r="BY157" s="50"/>
      <c r="BZ157" s="50"/>
      <c r="CA157" s="50"/>
      <c r="CB157" s="50"/>
      <c r="CC157" s="50"/>
      <c r="CD157" s="50"/>
      <c r="CE157" s="50"/>
      <c r="CF157" s="50"/>
      <c r="CG157" s="50"/>
      <c r="CH157" s="50"/>
      <c r="CI157" s="50"/>
      <c r="CJ157" s="50"/>
      <c r="CK157" s="50"/>
      <c r="CL157" s="50"/>
      <c r="CM157" s="50"/>
      <c r="CN157" s="50"/>
      <c r="CO157" s="50"/>
      <c r="CP157" s="50"/>
      <c r="CQ157" s="50"/>
      <c r="CR157" s="50"/>
      <c r="CS157" s="50"/>
      <c r="CT157" s="50"/>
    </row>
    <row r="158" spans="2:98" s="32" customFormat="1" ht="30.75" x14ac:dyDescent="0.25">
      <c r="B158" s="240">
        <v>153</v>
      </c>
      <c r="C158" s="190">
        <v>43558</v>
      </c>
      <c r="D158" s="238"/>
      <c r="E158" s="242" t="s">
        <v>56</v>
      </c>
      <c r="F158" s="242"/>
      <c r="G158" s="243"/>
      <c r="H158" s="238" t="s">
        <v>222</v>
      </c>
      <c r="I158" s="244" t="s">
        <v>92</v>
      </c>
      <c r="J158" s="244" t="s">
        <v>347</v>
      </c>
      <c r="K158" s="336" t="s">
        <v>382</v>
      </c>
      <c r="L158" s="240">
        <v>5</v>
      </c>
      <c r="M158" s="241">
        <v>5</v>
      </c>
      <c r="N158" s="240">
        <v>3</v>
      </c>
      <c r="O158" s="247">
        <v>4</v>
      </c>
      <c r="P158" s="248">
        <v>5</v>
      </c>
      <c r="Q158" s="240">
        <v>5</v>
      </c>
      <c r="R158" s="247">
        <v>5</v>
      </c>
      <c r="S158" s="247">
        <v>5</v>
      </c>
      <c r="T158" s="247">
        <v>5</v>
      </c>
      <c r="U158" s="247">
        <v>5</v>
      </c>
      <c r="V158" s="248">
        <v>4</v>
      </c>
      <c r="W158" s="240">
        <v>5</v>
      </c>
      <c r="X158" s="248">
        <v>5</v>
      </c>
      <c r="Y158" s="249">
        <v>5</v>
      </c>
      <c r="Z158" s="248">
        <v>4</v>
      </c>
      <c r="AA158" s="238"/>
      <c r="AB158" s="256"/>
      <c r="AC158" s="256"/>
      <c r="AD158" s="256"/>
      <c r="AE158" s="256"/>
      <c r="AF158" s="256"/>
      <c r="AG158" s="256"/>
      <c r="AH158" s="256"/>
      <c r="AI158" s="256"/>
      <c r="AJ158" s="256"/>
      <c r="AK158" s="256"/>
      <c r="AL158" s="256"/>
      <c r="AM158" s="256"/>
      <c r="AN158" s="256"/>
      <c r="AO158" s="256"/>
      <c r="AP158" s="50"/>
      <c r="AQ158" s="50"/>
      <c r="AR158" s="50"/>
      <c r="AS158" s="50"/>
      <c r="AT158" s="50"/>
      <c r="AU158" s="50"/>
      <c r="AV158" s="50"/>
      <c r="AW158" s="50"/>
      <c r="AX158" s="50"/>
      <c r="BA158" s="50"/>
      <c r="BB158" s="50"/>
      <c r="BC158" s="50"/>
      <c r="BD158" s="50"/>
      <c r="BE158" s="50"/>
      <c r="BF158" s="50"/>
      <c r="BG158" s="50"/>
      <c r="BH158" s="50"/>
      <c r="BI158" s="50"/>
      <c r="BJ158" s="50"/>
      <c r="BK158" s="50"/>
      <c r="BL158" s="50"/>
      <c r="BM158" s="50"/>
      <c r="BN158" s="50"/>
      <c r="BO158" s="50"/>
      <c r="BP158" s="50"/>
      <c r="BQ158" s="254"/>
      <c r="BR158" s="50"/>
      <c r="BS158" s="50"/>
      <c r="BT158" s="50"/>
      <c r="BU158" s="50"/>
      <c r="BV158" s="50"/>
      <c r="BW158" s="50"/>
      <c r="BX158" s="50"/>
      <c r="BY158" s="50"/>
      <c r="BZ158" s="50"/>
      <c r="CA158" s="50"/>
      <c r="CB158" s="50"/>
      <c r="CC158" s="50"/>
      <c r="CD158" s="50"/>
      <c r="CE158" s="50"/>
      <c r="CF158" s="50"/>
      <c r="CG158" s="50"/>
      <c r="CH158" s="50"/>
      <c r="CI158" s="50"/>
      <c r="CJ158" s="50"/>
      <c r="CK158" s="50"/>
      <c r="CL158" s="50"/>
      <c r="CM158" s="50"/>
      <c r="CN158" s="50"/>
      <c r="CO158" s="50"/>
      <c r="CP158" s="50"/>
      <c r="CQ158" s="50"/>
      <c r="CR158" s="50"/>
      <c r="CS158" s="50"/>
      <c r="CT158" s="50"/>
    </row>
    <row r="159" spans="2:98" s="32" customFormat="1" ht="30.75" x14ac:dyDescent="0.25">
      <c r="B159" s="240">
        <v>154</v>
      </c>
      <c r="C159" s="190"/>
      <c r="D159" s="238" t="s">
        <v>207</v>
      </c>
      <c r="E159" s="242" t="s">
        <v>56</v>
      </c>
      <c r="F159" s="242" t="s">
        <v>322</v>
      </c>
      <c r="G159" s="243" t="s">
        <v>175</v>
      </c>
      <c r="H159" s="238" t="s">
        <v>223</v>
      </c>
      <c r="I159" s="244" t="s">
        <v>63</v>
      </c>
      <c r="J159" s="244" t="s">
        <v>349</v>
      </c>
      <c r="K159" s="336" t="s">
        <v>382</v>
      </c>
      <c r="L159" s="240">
        <v>4</v>
      </c>
      <c r="M159" s="241"/>
      <c r="N159" s="240">
        <v>3</v>
      </c>
      <c r="O159" s="247">
        <v>4</v>
      </c>
      <c r="P159" s="248">
        <v>4</v>
      </c>
      <c r="Q159" s="240"/>
      <c r="R159" s="247"/>
      <c r="S159" s="247"/>
      <c r="T159" s="247"/>
      <c r="U159" s="247"/>
      <c r="V159" s="248"/>
      <c r="W159" s="240"/>
      <c r="X159" s="248"/>
      <c r="Y159" s="249"/>
      <c r="Z159" s="248"/>
      <c r="AA159" s="238"/>
      <c r="AB159" s="256"/>
      <c r="AC159" s="256"/>
      <c r="AD159" s="256"/>
      <c r="AE159" s="256"/>
      <c r="AF159" s="256"/>
      <c r="AG159" s="256"/>
      <c r="AH159" s="256"/>
      <c r="AI159" s="256"/>
      <c r="AJ159" s="256"/>
      <c r="AK159" s="256"/>
      <c r="AL159" s="256"/>
      <c r="AM159" s="256"/>
      <c r="AN159" s="256"/>
      <c r="AO159" s="256"/>
      <c r="AP159" s="50"/>
      <c r="AQ159" s="50"/>
      <c r="AR159" s="50"/>
      <c r="AS159" s="50"/>
      <c r="AT159" s="50"/>
      <c r="AU159" s="50"/>
      <c r="AV159" s="50"/>
      <c r="AW159" s="50"/>
      <c r="AX159" s="50"/>
      <c r="BA159" s="50"/>
      <c r="BB159" s="50"/>
      <c r="BC159" s="50"/>
      <c r="BD159" s="50"/>
      <c r="BE159" s="50"/>
      <c r="BF159" s="50"/>
      <c r="BG159" s="50"/>
      <c r="BH159" s="50"/>
      <c r="BI159" s="50"/>
      <c r="BJ159" s="50"/>
      <c r="BK159" s="50"/>
      <c r="BL159" s="50"/>
      <c r="BM159" s="50"/>
      <c r="BN159" s="50"/>
      <c r="BO159" s="50"/>
      <c r="BP159" s="50"/>
      <c r="BQ159" s="254"/>
      <c r="BR159" s="50"/>
      <c r="BS159" s="50"/>
      <c r="BT159" s="50"/>
      <c r="BU159" s="50"/>
      <c r="BV159" s="50"/>
      <c r="BW159" s="50"/>
      <c r="BX159" s="50"/>
      <c r="BY159" s="50"/>
      <c r="BZ159" s="50"/>
      <c r="CA159" s="50"/>
      <c r="CB159" s="50"/>
      <c r="CC159" s="50"/>
      <c r="CD159" s="50"/>
      <c r="CE159" s="50"/>
      <c r="CF159" s="50"/>
      <c r="CG159" s="50"/>
      <c r="CH159" s="50"/>
      <c r="CI159" s="50"/>
      <c r="CJ159" s="50"/>
      <c r="CK159" s="50"/>
      <c r="CL159" s="50"/>
      <c r="CM159" s="50"/>
      <c r="CN159" s="50"/>
      <c r="CO159" s="50"/>
      <c r="CP159" s="50"/>
      <c r="CQ159" s="50"/>
      <c r="CR159" s="50"/>
      <c r="CS159" s="50"/>
      <c r="CT159" s="50"/>
    </row>
    <row r="160" spans="2:98" s="32" customFormat="1" ht="30.75" x14ac:dyDescent="0.25">
      <c r="B160" s="240">
        <v>155</v>
      </c>
      <c r="C160" s="190">
        <v>43558</v>
      </c>
      <c r="D160" s="238" t="s">
        <v>208</v>
      </c>
      <c r="E160" s="242" t="s">
        <v>56</v>
      </c>
      <c r="F160" s="242" t="s">
        <v>25</v>
      </c>
      <c r="G160" s="243" t="s">
        <v>216</v>
      </c>
      <c r="H160" s="238" t="s">
        <v>222</v>
      </c>
      <c r="I160" s="244" t="s">
        <v>66</v>
      </c>
      <c r="J160" s="244" t="s">
        <v>356</v>
      </c>
      <c r="K160" s="336" t="s">
        <v>382</v>
      </c>
      <c r="L160" s="240">
        <v>5</v>
      </c>
      <c r="M160" s="241">
        <v>5</v>
      </c>
      <c r="N160" s="240">
        <v>5</v>
      </c>
      <c r="O160" s="247">
        <v>5</v>
      </c>
      <c r="P160" s="248">
        <v>5</v>
      </c>
      <c r="Q160" s="240">
        <v>5</v>
      </c>
      <c r="R160" s="247">
        <v>5</v>
      </c>
      <c r="S160" s="247">
        <v>5</v>
      </c>
      <c r="T160" s="247">
        <v>5</v>
      </c>
      <c r="U160" s="247">
        <v>5</v>
      </c>
      <c r="V160" s="248">
        <v>5</v>
      </c>
      <c r="W160" s="240">
        <v>5</v>
      </c>
      <c r="X160" s="248">
        <v>5</v>
      </c>
      <c r="Y160" s="249">
        <v>5</v>
      </c>
      <c r="Z160" s="248">
        <v>5</v>
      </c>
      <c r="AA160" s="238"/>
      <c r="AB160" s="256"/>
      <c r="AC160" s="256"/>
      <c r="AD160" s="256"/>
      <c r="AE160" s="256"/>
      <c r="AF160" s="256"/>
      <c r="AG160" s="256"/>
      <c r="AH160" s="256"/>
      <c r="AI160" s="256"/>
      <c r="AJ160" s="256"/>
      <c r="AK160" s="256"/>
      <c r="AL160" s="256"/>
      <c r="AM160" s="256"/>
      <c r="AN160" s="256"/>
      <c r="AO160" s="256"/>
      <c r="AP160" s="50"/>
      <c r="AQ160" s="50"/>
      <c r="AR160" s="50"/>
      <c r="AS160" s="50"/>
      <c r="AT160" s="50"/>
      <c r="AU160" s="50"/>
      <c r="AV160" s="50"/>
      <c r="AW160" s="50"/>
      <c r="AX160" s="50"/>
      <c r="BA160" s="50"/>
      <c r="BB160" s="50"/>
      <c r="BC160" s="50"/>
      <c r="BD160" s="50"/>
      <c r="BE160" s="50"/>
      <c r="BF160" s="50"/>
      <c r="BG160" s="50"/>
      <c r="BH160" s="50"/>
      <c r="BI160" s="50"/>
      <c r="BJ160" s="50"/>
      <c r="BK160" s="50"/>
      <c r="BL160" s="50"/>
      <c r="BM160" s="50"/>
      <c r="BN160" s="50"/>
      <c r="BO160" s="50"/>
      <c r="BP160" s="50"/>
      <c r="BQ160" s="254"/>
      <c r="BR160" s="50"/>
      <c r="BS160" s="50"/>
      <c r="BT160" s="50"/>
      <c r="BU160" s="50"/>
      <c r="BV160" s="50"/>
      <c r="BW160" s="50"/>
      <c r="BX160" s="50"/>
      <c r="BY160" s="50"/>
      <c r="BZ160" s="50"/>
      <c r="CA160" s="50"/>
      <c r="CB160" s="50"/>
      <c r="CC160" s="50"/>
      <c r="CD160" s="50"/>
      <c r="CE160" s="50"/>
      <c r="CF160" s="50"/>
      <c r="CG160" s="50"/>
      <c r="CH160" s="50"/>
      <c r="CI160" s="50"/>
      <c r="CJ160" s="50"/>
      <c r="CK160" s="50"/>
      <c r="CL160" s="50"/>
      <c r="CM160" s="50"/>
      <c r="CN160" s="50"/>
      <c r="CO160" s="50"/>
      <c r="CP160" s="50"/>
      <c r="CQ160" s="50"/>
      <c r="CR160" s="50"/>
      <c r="CS160" s="50"/>
      <c r="CT160" s="50"/>
    </row>
    <row r="161" spans="2:98" s="32" customFormat="1" ht="30.75" x14ac:dyDescent="0.25">
      <c r="B161" s="240">
        <v>156</v>
      </c>
      <c r="C161" s="190">
        <v>43559</v>
      </c>
      <c r="D161" s="238" t="s">
        <v>207</v>
      </c>
      <c r="E161" s="242" t="s">
        <v>56</v>
      </c>
      <c r="F161" s="242" t="s">
        <v>25</v>
      </c>
      <c r="G161" s="243" t="s">
        <v>216</v>
      </c>
      <c r="H161" s="238" t="s">
        <v>223</v>
      </c>
      <c r="I161" s="244" t="s">
        <v>86</v>
      </c>
      <c r="J161" s="244" t="s">
        <v>355</v>
      </c>
      <c r="K161" s="336" t="s">
        <v>382</v>
      </c>
      <c r="L161" s="240">
        <v>4</v>
      </c>
      <c r="M161" s="241">
        <v>5</v>
      </c>
      <c r="N161" s="240">
        <v>5</v>
      </c>
      <c r="O161" s="247">
        <v>4</v>
      </c>
      <c r="P161" s="248">
        <v>4</v>
      </c>
      <c r="Q161" s="240">
        <v>5</v>
      </c>
      <c r="R161" s="247">
        <v>5</v>
      </c>
      <c r="S161" s="247">
        <v>5</v>
      </c>
      <c r="T161" s="247">
        <v>4</v>
      </c>
      <c r="U161" s="247">
        <v>5</v>
      </c>
      <c r="V161" s="248">
        <v>5</v>
      </c>
      <c r="W161" s="240">
        <v>4</v>
      </c>
      <c r="X161" s="248">
        <v>4</v>
      </c>
      <c r="Y161" s="249">
        <v>5</v>
      </c>
      <c r="Z161" s="248">
        <v>5</v>
      </c>
      <c r="AA161" s="238"/>
      <c r="AB161" s="256"/>
      <c r="AC161" s="256"/>
      <c r="AD161" s="256"/>
      <c r="AE161" s="256"/>
      <c r="AF161" s="256"/>
      <c r="AG161" s="256"/>
      <c r="AH161" s="256"/>
      <c r="AI161" s="256"/>
      <c r="AJ161" s="256"/>
      <c r="AK161" s="256"/>
      <c r="AL161" s="256"/>
      <c r="AM161" s="256"/>
      <c r="AN161" s="256"/>
      <c r="AO161" s="256"/>
      <c r="AP161" s="50"/>
      <c r="AQ161" s="50"/>
      <c r="AR161" s="50"/>
      <c r="AS161" s="50"/>
      <c r="AT161" s="50"/>
      <c r="AU161" s="50"/>
      <c r="AV161" s="50"/>
      <c r="AW161" s="50"/>
      <c r="AX161" s="50"/>
      <c r="BA161" s="50"/>
      <c r="BB161" s="50"/>
      <c r="BC161" s="50"/>
      <c r="BD161" s="50"/>
      <c r="BE161" s="50"/>
      <c r="BF161" s="50"/>
      <c r="BG161" s="50"/>
      <c r="BH161" s="50"/>
      <c r="BI161" s="50"/>
      <c r="BJ161" s="50"/>
      <c r="BK161" s="50"/>
      <c r="BL161" s="50"/>
      <c r="BM161" s="50"/>
      <c r="BN161" s="50"/>
      <c r="BO161" s="50"/>
      <c r="BP161" s="50"/>
      <c r="BQ161" s="254"/>
      <c r="BR161" s="50"/>
      <c r="BS161" s="50"/>
      <c r="BT161" s="50"/>
      <c r="BU161" s="50"/>
      <c r="BV161" s="50"/>
      <c r="BW161" s="50"/>
      <c r="BX161" s="50"/>
      <c r="BY161" s="50"/>
      <c r="BZ161" s="50"/>
      <c r="CA161" s="50"/>
      <c r="CB161" s="50"/>
      <c r="CC161" s="50"/>
      <c r="CD161" s="50"/>
      <c r="CE161" s="50"/>
      <c r="CF161" s="50"/>
      <c r="CG161" s="50"/>
      <c r="CH161" s="50"/>
      <c r="CI161" s="50"/>
      <c r="CJ161" s="50"/>
      <c r="CK161" s="50"/>
      <c r="CL161" s="50"/>
      <c r="CM161" s="50"/>
      <c r="CN161" s="50"/>
      <c r="CO161" s="50"/>
      <c r="CP161" s="50"/>
      <c r="CQ161" s="50"/>
      <c r="CR161" s="50"/>
      <c r="CS161" s="50"/>
      <c r="CT161" s="50"/>
    </row>
    <row r="162" spans="2:98" s="32" customFormat="1" ht="30.75" x14ac:dyDescent="0.25">
      <c r="B162" s="240">
        <v>157</v>
      </c>
      <c r="C162" s="190">
        <v>43559</v>
      </c>
      <c r="D162" s="238" t="s">
        <v>207</v>
      </c>
      <c r="E162" s="242" t="s">
        <v>57</v>
      </c>
      <c r="F162" s="242" t="s">
        <v>25</v>
      </c>
      <c r="G162" s="243" t="s">
        <v>216</v>
      </c>
      <c r="H162" s="238" t="s">
        <v>222</v>
      </c>
      <c r="I162" s="244" t="s">
        <v>63</v>
      </c>
      <c r="J162" s="244" t="s">
        <v>349</v>
      </c>
      <c r="K162" s="336" t="s">
        <v>383</v>
      </c>
      <c r="L162" s="240">
        <v>4</v>
      </c>
      <c r="M162" s="241">
        <v>5</v>
      </c>
      <c r="N162" s="240">
        <v>4</v>
      </c>
      <c r="O162" s="247">
        <v>4</v>
      </c>
      <c r="P162" s="248">
        <v>4</v>
      </c>
      <c r="Q162" s="240">
        <v>5</v>
      </c>
      <c r="R162" s="247">
        <v>5</v>
      </c>
      <c r="S162" s="247">
        <v>5</v>
      </c>
      <c r="T162" s="247">
        <v>4</v>
      </c>
      <c r="U162" s="247">
        <v>4</v>
      </c>
      <c r="V162" s="248">
        <v>4</v>
      </c>
      <c r="W162" s="240">
        <v>3</v>
      </c>
      <c r="X162" s="248">
        <v>3</v>
      </c>
      <c r="Y162" s="249">
        <v>5</v>
      </c>
      <c r="Z162" s="248">
        <v>4</v>
      </c>
      <c r="AA162" s="238"/>
      <c r="AB162" s="256"/>
      <c r="AC162" s="256"/>
      <c r="AD162" s="256"/>
      <c r="AE162" s="256"/>
      <c r="AF162" s="256"/>
      <c r="AG162" s="256"/>
      <c r="AH162" s="256"/>
      <c r="AI162" s="256"/>
      <c r="AJ162" s="256"/>
      <c r="AK162" s="256"/>
      <c r="AL162" s="256"/>
      <c r="AM162" s="256"/>
      <c r="AN162" s="256"/>
      <c r="AO162" s="256"/>
      <c r="AP162" s="50"/>
      <c r="AQ162" s="50"/>
      <c r="AR162" s="50"/>
      <c r="AS162" s="50"/>
      <c r="AT162" s="50"/>
      <c r="AU162" s="50"/>
      <c r="AV162" s="50"/>
      <c r="AW162" s="50"/>
      <c r="AX162" s="50"/>
      <c r="BA162" s="50"/>
      <c r="BB162" s="50"/>
      <c r="BC162" s="50"/>
      <c r="BD162" s="50"/>
      <c r="BE162" s="50"/>
      <c r="BF162" s="50"/>
      <c r="BG162" s="50"/>
      <c r="BH162" s="50"/>
      <c r="BI162" s="50"/>
      <c r="BJ162" s="50"/>
      <c r="BK162" s="50"/>
      <c r="BL162" s="50"/>
      <c r="BM162" s="50"/>
      <c r="BN162" s="50"/>
      <c r="BO162" s="50"/>
      <c r="BP162" s="50"/>
      <c r="BQ162" s="254"/>
      <c r="BR162" s="50"/>
      <c r="BS162" s="50"/>
      <c r="BT162" s="50"/>
      <c r="BU162" s="50"/>
      <c r="BV162" s="50"/>
      <c r="BW162" s="50"/>
      <c r="BX162" s="50"/>
      <c r="BY162" s="50"/>
      <c r="BZ162" s="50"/>
      <c r="CA162" s="50"/>
      <c r="CB162" s="50"/>
      <c r="CC162" s="50"/>
      <c r="CD162" s="50"/>
      <c r="CE162" s="50"/>
      <c r="CF162" s="50"/>
      <c r="CG162" s="50"/>
      <c r="CH162" s="50"/>
      <c r="CI162" s="50"/>
      <c r="CJ162" s="50"/>
      <c r="CK162" s="50"/>
      <c r="CL162" s="50"/>
      <c r="CM162" s="50"/>
      <c r="CN162" s="50"/>
      <c r="CO162" s="50"/>
      <c r="CP162" s="50"/>
      <c r="CQ162" s="50"/>
      <c r="CR162" s="50"/>
      <c r="CS162" s="50"/>
      <c r="CT162" s="50"/>
    </row>
    <row r="163" spans="2:98" s="32" customFormat="1" ht="30.75" x14ac:dyDescent="0.25">
      <c r="B163" s="240">
        <v>158</v>
      </c>
      <c r="C163" s="190"/>
      <c r="D163" s="238"/>
      <c r="E163" s="242" t="s">
        <v>283</v>
      </c>
      <c r="F163" s="242"/>
      <c r="G163" s="243"/>
      <c r="H163" s="238"/>
      <c r="I163" s="244" t="s">
        <v>63</v>
      </c>
      <c r="J163" s="244" t="s">
        <v>349</v>
      </c>
      <c r="K163" s="336" t="s">
        <v>382</v>
      </c>
      <c r="L163" s="240"/>
      <c r="M163" s="241"/>
      <c r="N163" s="240"/>
      <c r="O163" s="247"/>
      <c r="P163" s="248"/>
      <c r="Q163" s="240"/>
      <c r="R163" s="247"/>
      <c r="S163" s="247"/>
      <c r="T163" s="247"/>
      <c r="U163" s="247"/>
      <c r="V163" s="248"/>
      <c r="W163" s="240"/>
      <c r="X163" s="248"/>
      <c r="Y163" s="249"/>
      <c r="Z163" s="248"/>
      <c r="AA163" s="238"/>
      <c r="AB163" s="256"/>
      <c r="AC163" s="256"/>
      <c r="AD163" s="256"/>
      <c r="AE163" s="256"/>
      <c r="AF163" s="256"/>
      <c r="AG163" s="256"/>
      <c r="AH163" s="256"/>
      <c r="AI163" s="256"/>
      <c r="AJ163" s="256"/>
      <c r="AK163" s="256"/>
      <c r="AL163" s="256"/>
      <c r="AM163" s="256"/>
      <c r="AN163" s="256"/>
      <c r="AO163" s="256"/>
      <c r="AP163" s="50"/>
      <c r="AQ163" s="50"/>
      <c r="AR163" s="50"/>
      <c r="AS163" s="50"/>
      <c r="AT163" s="50"/>
      <c r="AU163" s="50"/>
      <c r="AV163" s="50"/>
      <c r="AW163" s="50"/>
      <c r="AX163" s="50"/>
      <c r="BA163" s="50"/>
      <c r="BB163" s="50"/>
      <c r="BC163" s="50"/>
      <c r="BD163" s="50"/>
      <c r="BE163" s="50"/>
      <c r="BF163" s="50"/>
      <c r="BG163" s="50"/>
      <c r="BH163" s="50"/>
      <c r="BI163" s="50"/>
      <c r="BJ163" s="50"/>
      <c r="BK163" s="50"/>
      <c r="BL163" s="50"/>
      <c r="BM163" s="50"/>
      <c r="BN163" s="50"/>
      <c r="BO163" s="50"/>
      <c r="BP163" s="50"/>
      <c r="BQ163" s="254"/>
      <c r="BR163" s="50"/>
      <c r="BS163" s="50"/>
      <c r="BT163" s="50"/>
      <c r="BU163" s="50"/>
      <c r="BV163" s="50"/>
      <c r="BW163" s="50"/>
      <c r="BX163" s="50"/>
      <c r="BY163" s="50"/>
      <c r="BZ163" s="50"/>
      <c r="CA163" s="50"/>
      <c r="CB163" s="50"/>
      <c r="CC163" s="50"/>
      <c r="CD163" s="50"/>
      <c r="CE163" s="50"/>
      <c r="CF163" s="50"/>
      <c r="CG163" s="50"/>
      <c r="CH163" s="50"/>
      <c r="CI163" s="50"/>
      <c r="CJ163" s="50"/>
      <c r="CK163" s="50"/>
      <c r="CL163" s="50"/>
      <c r="CM163" s="50"/>
      <c r="CN163" s="50"/>
      <c r="CO163" s="50"/>
      <c r="CP163" s="50"/>
      <c r="CQ163" s="50"/>
      <c r="CR163" s="50"/>
      <c r="CS163" s="50"/>
      <c r="CT163" s="50"/>
    </row>
    <row r="164" spans="2:98" s="32" customFormat="1" ht="30.75" x14ac:dyDescent="0.25">
      <c r="B164" s="240">
        <v>159</v>
      </c>
      <c r="C164" s="190">
        <v>43560</v>
      </c>
      <c r="D164" s="238" t="s">
        <v>207</v>
      </c>
      <c r="E164" s="242" t="s">
        <v>57</v>
      </c>
      <c r="F164" s="242" t="s">
        <v>25</v>
      </c>
      <c r="G164" s="243" t="s">
        <v>216</v>
      </c>
      <c r="H164" s="238" t="s">
        <v>222</v>
      </c>
      <c r="I164" s="244" t="s">
        <v>85</v>
      </c>
      <c r="J164" s="244" t="s">
        <v>346</v>
      </c>
      <c r="K164" s="336" t="s">
        <v>382</v>
      </c>
      <c r="L164" s="240">
        <v>3</v>
      </c>
      <c r="M164" s="241"/>
      <c r="N164" s="240">
        <v>2</v>
      </c>
      <c r="O164" s="247">
        <v>3</v>
      </c>
      <c r="P164" s="248">
        <v>5</v>
      </c>
      <c r="Q164" s="240">
        <v>4</v>
      </c>
      <c r="R164" s="247">
        <v>5</v>
      </c>
      <c r="S164" s="247">
        <v>5</v>
      </c>
      <c r="T164" s="247">
        <v>4</v>
      </c>
      <c r="U164" s="247">
        <v>4</v>
      </c>
      <c r="V164" s="248">
        <v>4</v>
      </c>
      <c r="W164" s="240">
        <v>3</v>
      </c>
      <c r="X164" s="248">
        <v>4</v>
      </c>
      <c r="Y164" s="249">
        <v>5</v>
      </c>
      <c r="Z164" s="248">
        <v>4</v>
      </c>
      <c r="AA164" s="238"/>
      <c r="AB164" s="256"/>
      <c r="AC164" s="256"/>
      <c r="AD164" s="256"/>
      <c r="AE164" s="256"/>
      <c r="AF164" s="256"/>
      <c r="AG164" s="256"/>
      <c r="AH164" s="256"/>
      <c r="AI164" s="256"/>
      <c r="AJ164" s="256"/>
      <c r="AK164" s="256"/>
      <c r="AL164" s="256"/>
      <c r="AM164" s="256"/>
      <c r="AN164" s="256"/>
      <c r="AO164" s="256"/>
      <c r="AP164" s="50"/>
      <c r="AQ164" s="50"/>
      <c r="AR164" s="50"/>
      <c r="AS164" s="50"/>
      <c r="AT164" s="50"/>
      <c r="AU164" s="50"/>
      <c r="AV164" s="50"/>
      <c r="AW164" s="50"/>
      <c r="AX164" s="50"/>
      <c r="BA164" s="50"/>
      <c r="BB164" s="50"/>
      <c r="BC164" s="50"/>
      <c r="BD164" s="50"/>
      <c r="BE164" s="50"/>
      <c r="BF164" s="50"/>
      <c r="BG164" s="50"/>
      <c r="BH164" s="50"/>
      <c r="BI164" s="50"/>
      <c r="BJ164" s="50"/>
      <c r="BK164" s="50"/>
      <c r="BL164" s="50"/>
      <c r="BM164" s="50"/>
      <c r="BN164" s="50"/>
      <c r="BO164" s="50"/>
      <c r="BP164" s="50"/>
      <c r="BQ164" s="254"/>
      <c r="BR164" s="50"/>
      <c r="BS164" s="50"/>
      <c r="BT164" s="50"/>
      <c r="BU164" s="50"/>
      <c r="BV164" s="50"/>
      <c r="BW164" s="50"/>
      <c r="BX164" s="50"/>
      <c r="BY164" s="50"/>
      <c r="BZ164" s="50"/>
      <c r="CA164" s="50"/>
      <c r="CB164" s="50"/>
      <c r="CC164" s="50"/>
      <c r="CD164" s="50"/>
      <c r="CE164" s="50"/>
      <c r="CF164" s="50"/>
      <c r="CG164" s="50"/>
      <c r="CH164" s="50"/>
      <c r="CI164" s="50"/>
      <c r="CJ164" s="50"/>
      <c r="CK164" s="50"/>
      <c r="CL164" s="50"/>
      <c r="CM164" s="50"/>
      <c r="CN164" s="50"/>
      <c r="CO164" s="50"/>
      <c r="CP164" s="50"/>
      <c r="CQ164" s="50"/>
      <c r="CR164" s="50"/>
      <c r="CS164" s="50"/>
      <c r="CT164" s="50"/>
    </row>
    <row r="165" spans="2:98" s="32" customFormat="1" ht="30.75" x14ac:dyDescent="0.25">
      <c r="B165" s="240">
        <v>160</v>
      </c>
      <c r="C165" s="190">
        <v>43560</v>
      </c>
      <c r="D165" s="238" t="s">
        <v>209</v>
      </c>
      <c r="E165" s="242" t="s">
        <v>56</v>
      </c>
      <c r="F165" s="242" t="s">
        <v>25</v>
      </c>
      <c r="G165" s="243" t="s">
        <v>216</v>
      </c>
      <c r="H165" s="238"/>
      <c r="I165" s="244" t="s">
        <v>90</v>
      </c>
      <c r="J165" s="244" t="s">
        <v>345</v>
      </c>
      <c r="K165" s="336" t="s">
        <v>382</v>
      </c>
      <c r="L165" s="240">
        <v>4</v>
      </c>
      <c r="M165" s="241"/>
      <c r="N165" s="240">
        <v>4</v>
      </c>
      <c r="O165" s="247">
        <v>4</v>
      </c>
      <c r="P165" s="248">
        <v>4</v>
      </c>
      <c r="Q165" s="240">
        <v>5</v>
      </c>
      <c r="R165" s="247">
        <v>5</v>
      </c>
      <c r="S165" s="247">
        <v>5</v>
      </c>
      <c r="T165" s="247">
        <v>5</v>
      </c>
      <c r="U165" s="247">
        <v>4</v>
      </c>
      <c r="V165" s="248">
        <v>4</v>
      </c>
      <c r="W165" s="240">
        <v>4</v>
      </c>
      <c r="X165" s="248">
        <v>5</v>
      </c>
      <c r="Y165" s="249">
        <v>5</v>
      </c>
      <c r="Z165" s="248">
        <v>5</v>
      </c>
      <c r="AA165" s="238"/>
      <c r="AB165" s="256"/>
      <c r="AC165" s="256"/>
      <c r="AD165" s="256"/>
      <c r="AE165" s="256"/>
      <c r="AF165" s="256"/>
      <c r="AG165" s="256"/>
      <c r="AH165" s="256"/>
      <c r="AI165" s="256"/>
      <c r="AJ165" s="256"/>
      <c r="AK165" s="256"/>
      <c r="AL165" s="256"/>
      <c r="AM165" s="256"/>
      <c r="AN165" s="256"/>
      <c r="AO165" s="256"/>
      <c r="AP165" s="50"/>
      <c r="AQ165" s="50"/>
      <c r="AR165" s="50"/>
      <c r="AS165" s="50"/>
      <c r="AT165" s="50"/>
      <c r="AU165" s="50"/>
      <c r="AV165" s="50"/>
      <c r="AW165" s="50"/>
      <c r="AX165" s="50"/>
      <c r="BA165" s="50"/>
      <c r="BB165" s="50"/>
      <c r="BC165" s="50"/>
      <c r="BD165" s="50"/>
      <c r="BE165" s="50"/>
      <c r="BF165" s="50"/>
      <c r="BG165" s="50"/>
      <c r="BH165" s="50"/>
      <c r="BI165" s="50"/>
      <c r="BJ165" s="50"/>
      <c r="BK165" s="50"/>
      <c r="BL165" s="50"/>
      <c r="BM165" s="50"/>
      <c r="BN165" s="50"/>
      <c r="BO165" s="50"/>
      <c r="BP165" s="50"/>
      <c r="BQ165" s="254"/>
      <c r="BR165" s="50"/>
      <c r="BS165" s="50"/>
      <c r="BT165" s="50"/>
      <c r="BU165" s="50"/>
      <c r="BV165" s="50"/>
      <c r="BW165" s="50"/>
      <c r="BX165" s="50"/>
      <c r="BY165" s="50"/>
      <c r="BZ165" s="50"/>
      <c r="CA165" s="50"/>
      <c r="CB165" s="50"/>
      <c r="CC165" s="50"/>
      <c r="CD165" s="50"/>
      <c r="CE165" s="50"/>
      <c r="CF165" s="50"/>
      <c r="CG165" s="50"/>
      <c r="CH165" s="50"/>
      <c r="CI165" s="50"/>
      <c r="CJ165" s="50"/>
      <c r="CK165" s="50"/>
      <c r="CL165" s="50"/>
      <c r="CM165" s="50"/>
      <c r="CN165" s="50"/>
      <c r="CO165" s="50"/>
      <c r="CP165" s="50"/>
      <c r="CQ165" s="50"/>
      <c r="CR165" s="50"/>
      <c r="CS165" s="50"/>
      <c r="CT165" s="50"/>
    </row>
    <row r="166" spans="2:98" s="32" customFormat="1" ht="30.75" x14ac:dyDescent="0.25">
      <c r="B166" s="240">
        <v>161</v>
      </c>
      <c r="C166" s="190">
        <v>43562</v>
      </c>
      <c r="D166" s="238" t="s">
        <v>207</v>
      </c>
      <c r="E166" s="242" t="s">
        <v>56</v>
      </c>
      <c r="F166" s="242" t="s">
        <v>25</v>
      </c>
      <c r="G166" s="243" t="s">
        <v>216</v>
      </c>
      <c r="H166" s="238" t="s">
        <v>223</v>
      </c>
      <c r="I166" s="244" t="s">
        <v>81</v>
      </c>
      <c r="J166" s="244" t="s">
        <v>360</v>
      </c>
      <c r="K166" s="336" t="s">
        <v>383</v>
      </c>
      <c r="L166" s="240">
        <v>4</v>
      </c>
      <c r="M166" s="241">
        <v>1</v>
      </c>
      <c r="N166" s="240">
        <v>4</v>
      </c>
      <c r="O166" s="247">
        <v>3</v>
      </c>
      <c r="P166" s="248">
        <v>4</v>
      </c>
      <c r="Q166" s="240">
        <v>5</v>
      </c>
      <c r="R166" s="247">
        <v>5</v>
      </c>
      <c r="S166" s="247">
        <v>5</v>
      </c>
      <c r="T166" s="247">
        <v>5</v>
      </c>
      <c r="U166" s="247">
        <v>5</v>
      </c>
      <c r="V166" s="248">
        <v>4</v>
      </c>
      <c r="W166" s="240">
        <v>3</v>
      </c>
      <c r="X166" s="248">
        <v>5</v>
      </c>
      <c r="Y166" s="249">
        <v>5</v>
      </c>
      <c r="Z166" s="248">
        <v>4</v>
      </c>
      <c r="AA166" s="238"/>
      <c r="AB166" s="256"/>
      <c r="AC166" s="256"/>
      <c r="AD166" s="256"/>
      <c r="AE166" s="256"/>
      <c r="AF166" s="256"/>
      <c r="AG166" s="256"/>
      <c r="AH166" s="256"/>
      <c r="AI166" s="256"/>
      <c r="AJ166" s="256"/>
      <c r="AK166" s="256"/>
      <c r="AL166" s="256"/>
      <c r="AM166" s="256"/>
      <c r="AN166" s="256"/>
      <c r="AO166" s="256"/>
      <c r="AP166" s="50"/>
      <c r="AQ166" s="50"/>
      <c r="AR166" s="50"/>
      <c r="AS166" s="50"/>
      <c r="AT166" s="50"/>
      <c r="AU166" s="50"/>
      <c r="AV166" s="50"/>
      <c r="AW166" s="50"/>
      <c r="AX166" s="50"/>
      <c r="BA166" s="50"/>
      <c r="BB166" s="50"/>
      <c r="BC166" s="50"/>
      <c r="BD166" s="50"/>
      <c r="BE166" s="50"/>
      <c r="BF166" s="50"/>
      <c r="BG166" s="50"/>
      <c r="BH166" s="50"/>
      <c r="BI166" s="50"/>
      <c r="BJ166" s="50"/>
      <c r="BK166" s="50"/>
      <c r="BL166" s="50"/>
      <c r="BM166" s="50"/>
      <c r="BN166" s="50"/>
      <c r="BO166" s="50"/>
      <c r="BP166" s="50"/>
      <c r="BQ166" s="254"/>
      <c r="BR166" s="50"/>
      <c r="BS166" s="50"/>
      <c r="BT166" s="50"/>
      <c r="BU166" s="50"/>
      <c r="BV166" s="50"/>
      <c r="BW166" s="50"/>
      <c r="BX166" s="50"/>
      <c r="BY166" s="50"/>
      <c r="BZ166" s="50"/>
      <c r="CA166" s="50"/>
      <c r="CB166" s="50"/>
      <c r="CC166" s="50"/>
      <c r="CD166" s="50"/>
      <c r="CE166" s="50"/>
      <c r="CF166" s="50"/>
      <c r="CG166" s="50"/>
      <c r="CH166" s="50"/>
      <c r="CI166" s="50"/>
      <c r="CJ166" s="50"/>
      <c r="CK166" s="50"/>
      <c r="CL166" s="50"/>
      <c r="CM166" s="50"/>
      <c r="CN166" s="50"/>
      <c r="CO166" s="50"/>
      <c r="CP166" s="50"/>
      <c r="CQ166" s="50"/>
      <c r="CR166" s="50"/>
      <c r="CS166" s="50"/>
      <c r="CT166" s="50"/>
    </row>
    <row r="167" spans="2:98" s="32" customFormat="1" ht="30.75" x14ac:dyDescent="0.25">
      <c r="B167" s="240">
        <v>162</v>
      </c>
      <c r="C167" s="190">
        <v>43563</v>
      </c>
      <c r="D167" s="238" t="s">
        <v>207</v>
      </c>
      <c r="E167" s="242" t="s">
        <v>56</v>
      </c>
      <c r="F167" s="242" t="s">
        <v>219</v>
      </c>
      <c r="G167" s="243" t="s">
        <v>221</v>
      </c>
      <c r="H167" s="238" t="s">
        <v>223</v>
      </c>
      <c r="I167" s="244" t="s">
        <v>84</v>
      </c>
      <c r="J167" s="244" t="s">
        <v>363</v>
      </c>
      <c r="K167" s="336" t="s">
        <v>382</v>
      </c>
      <c r="L167" s="240">
        <v>3</v>
      </c>
      <c r="M167" s="241">
        <v>1</v>
      </c>
      <c r="N167" s="240">
        <v>3</v>
      </c>
      <c r="O167" s="247">
        <v>3</v>
      </c>
      <c r="P167" s="248">
        <v>3</v>
      </c>
      <c r="Q167" s="240">
        <v>5</v>
      </c>
      <c r="R167" s="247">
        <v>5</v>
      </c>
      <c r="S167" s="247">
        <v>5</v>
      </c>
      <c r="T167" s="247">
        <v>3</v>
      </c>
      <c r="U167" s="247"/>
      <c r="V167" s="248"/>
      <c r="W167" s="240">
        <v>3</v>
      </c>
      <c r="X167" s="248"/>
      <c r="Y167" s="249">
        <v>5</v>
      </c>
      <c r="Z167" s="248">
        <v>3</v>
      </c>
      <c r="AA167" s="238"/>
      <c r="AB167" s="256"/>
      <c r="AC167" s="256"/>
      <c r="AD167" s="256"/>
      <c r="AE167" s="256"/>
      <c r="AF167" s="256"/>
      <c r="AG167" s="256"/>
      <c r="AH167" s="256"/>
      <c r="AI167" s="256"/>
      <c r="AJ167" s="256"/>
      <c r="AK167" s="256"/>
      <c r="AL167" s="256"/>
      <c r="AM167" s="256"/>
      <c r="AN167" s="256"/>
      <c r="AO167" s="256"/>
      <c r="AP167" s="50"/>
      <c r="AQ167" s="50"/>
      <c r="AR167" s="50"/>
      <c r="AS167" s="50"/>
      <c r="AT167" s="50"/>
      <c r="AU167" s="50"/>
      <c r="AV167" s="50"/>
      <c r="AW167" s="50"/>
      <c r="AX167" s="50"/>
      <c r="BA167" s="50"/>
      <c r="BB167" s="50"/>
      <c r="BC167" s="50"/>
      <c r="BD167" s="50"/>
      <c r="BE167" s="50"/>
      <c r="BF167" s="50"/>
      <c r="BG167" s="50"/>
      <c r="BH167" s="50"/>
      <c r="BI167" s="50"/>
      <c r="BJ167" s="50"/>
      <c r="BK167" s="50"/>
      <c r="BL167" s="50"/>
      <c r="BM167" s="50"/>
      <c r="BN167" s="50"/>
      <c r="BO167" s="50"/>
      <c r="BP167" s="50"/>
      <c r="BQ167" s="254"/>
      <c r="BR167" s="50"/>
      <c r="BS167" s="50"/>
      <c r="BT167" s="50"/>
      <c r="BU167" s="50"/>
      <c r="BV167" s="50"/>
      <c r="BW167" s="50"/>
      <c r="BX167" s="50"/>
      <c r="BY167" s="50"/>
      <c r="BZ167" s="50"/>
      <c r="CA167" s="50"/>
      <c r="CB167" s="50"/>
      <c r="CC167" s="50"/>
      <c r="CD167" s="50"/>
      <c r="CE167" s="50"/>
      <c r="CF167" s="50"/>
      <c r="CG167" s="50"/>
      <c r="CH167" s="50"/>
      <c r="CI167" s="50"/>
      <c r="CJ167" s="50"/>
      <c r="CK167" s="50"/>
      <c r="CL167" s="50"/>
      <c r="CM167" s="50"/>
      <c r="CN167" s="50"/>
      <c r="CO167" s="50"/>
      <c r="CP167" s="50"/>
      <c r="CQ167" s="50"/>
      <c r="CR167" s="50"/>
      <c r="CS167" s="50"/>
      <c r="CT167" s="50"/>
    </row>
    <row r="168" spans="2:98" s="32" customFormat="1" ht="30.75" x14ac:dyDescent="0.25">
      <c r="B168" s="240">
        <v>163</v>
      </c>
      <c r="C168" s="190">
        <v>43565</v>
      </c>
      <c r="D168" s="238" t="s">
        <v>280</v>
      </c>
      <c r="E168" s="242" t="s">
        <v>56</v>
      </c>
      <c r="F168" s="242" t="s">
        <v>25</v>
      </c>
      <c r="G168" s="243" t="s">
        <v>216</v>
      </c>
      <c r="H168" s="238" t="s">
        <v>223</v>
      </c>
      <c r="I168" s="244" t="s">
        <v>81</v>
      </c>
      <c r="J168" s="244" t="s">
        <v>360</v>
      </c>
      <c r="K168" s="336" t="s">
        <v>382</v>
      </c>
      <c r="L168" s="240">
        <v>4</v>
      </c>
      <c r="M168" s="241">
        <v>5</v>
      </c>
      <c r="N168" s="240">
        <v>4</v>
      </c>
      <c r="O168" s="247">
        <v>4</v>
      </c>
      <c r="P168" s="248">
        <v>4</v>
      </c>
      <c r="Q168" s="240">
        <v>5</v>
      </c>
      <c r="R168" s="247">
        <v>5</v>
      </c>
      <c r="S168" s="247">
        <v>5</v>
      </c>
      <c r="T168" s="247">
        <v>4</v>
      </c>
      <c r="U168" s="247">
        <v>4</v>
      </c>
      <c r="V168" s="248">
        <v>4</v>
      </c>
      <c r="W168" s="240">
        <v>4</v>
      </c>
      <c r="X168" s="248">
        <v>4</v>
      </c>
      <c r="Y168" s="249">
        <v>5</v>
      </c>
      <c r="Z168" s="248">
        <v>4</v>
      </c>
      <c r="AA168" s="238"/>
      <c r="AB168" s="256"/>
      <c r="AC168" s="256"/>
      <c r="AD168" s="256"/>
      <c r="AE168" s="256"/>
      <c r="AF168" s="256"/>
      <c r="AG168" s="256"/>
      <c r="AH168" s="256"/>
      <c r="AI168" s="256"/>
      <c r="AJ168" s="256"/>
      <c r="AK168" s="256"/>
      <c r="AL168" s="256"/>
      <c r="AM168" s="256"/>
      <c r="AN168" s="256"/>
      <c r="AO168" s="256"/>
      <c r="AP168" s="50"/>
      <c r="AQ168" s="50"/>
      <c r="AR168" s="50"/>
      <c r="AS168" s="50"/>
      <c r="AT168" s="50"/>
      <c r="AU168" s="50"/>
      <c r="AV168" s="50"/>
      <c r="AW168" s="50"/>
      <c r="AX168" s="50"/>
      <c r="BA168" s="50"/>
      <c r="BB168" s="50"/>
      <c r="BC168" s="50"/>
      <c r="BD168" s="50"/>
      <c r="BE168" s="50"/>
      <c r="BF168" s="50"/>
      <c r="BG168" s="50"/>
      <c r="BH168" s="50"/>
      <c r="BI168" s="50"/>
      <c r="BJ168" s="50"/>
      <c r="BK168" s="50"/>
      <c r="BL168" s="50"/>
      <c r="BM168" s="50"/>
      <c r="BN168" s="50"/>
      <c r="BO168" s="50"/>
      <c r="BP168" s="50"/>
      <c r="BQ168" s="254"/>
      <c r="BR168" s="50"/>
      <c r="BS168" s="50"/>
      <c r="BT168" s="50"/>
      <c r="BU168" s="50"/>
      <c r="BV168" s="50"/>
      <c r="BW168" s="50"/>
      <c r="BX168" s="50"/>
      <c r="BY168" s="50"/>
      <c r="BZ168" s="50"/>
      <c r="CA168" s="50"/>
      <c r="CB168" s="50"/>
      <c r="CC168" s="50"/>
      <c r="CD168" s="50"/>
      <c r="CE168" s="50"/>
      <c r="CF168" s="50"/>
      <c r="CG168" s="50"/>
      <c r="CH168" s="50"/>
      <c r="CI168" s="50"/>
      <c r="CJ168" s="50"/>
      <c r="CK168" s="50"/>
      <c r="CL168" s="50"/>
      <c r="CM168" s="50"/>
      <c r="CN168" s="50"/>
      <c r="CO168" s="50"/>
      <c r="CP168" s="50"/>
      <c r="CQ168" s="50"/>
      <c r="CR168" s="50"/>
      <c r="CS168" s="50"/>
      <c r="CT168" s="50"/>
    </row>
    <row r="169" spans="2:98" s="32" customFormat="1" ht="30.75" x14ac:dyDescent="0.25">
      <c r="B169" s="240">
        <v>164</v>
      </c>
      <c r="C169" s="190">
        <v>43565</v>
      </c>
      <c r="D169" s="238" t="s">
        <v>207</v>
      </c>
      <c r="E169" s="242" t="s">
        <v>283</v>
      </c>
      <c r="F169" s="242" t="s">
        <v>323</v>
      </c>
      <c r="G169" s="243" t="s">
        <v>52</v>
      </c>
      <c r="H169" s="238" t="s">
        <v>222</v>
      </c>
      <c r="I169" s="244" t="s">
        <v>70</v>
      </c>
      <c r="J169" s="244" t="s">
        <v>352</v>
      </c>
      <c r="K169" s="336" t="s">
        <v>382</v>
      </c>
      <c r="L169" s="240">
        <v>4</v>
      </c>
      <c r="M169" s="241">
        <v>5</v>
      </c>
      <c r="N169" s="240">
        <v>4</v>
      </c>
      <c r="O169" s="247">
        <v>5</v>
      </c>
      <c r="P169" s="248">
        <v>3</v>
      </c>
      <c r="Q169" s="240">
        <v>5</v>
      </c>
      <c r="R169" s="247">
        <v>4</v>
      </c>
      <c r="S169" s="247">
        <v>3</v>
      </c>
      <c r="T169" s="247">
        <v>4</v>
      </c>
      <c r="U169" s="247">
        <v>4</v>
      </c>
      <c r="V169" s="248">
        <v>3</v>
      </c>
      <c r="W169" s="240">
        <v>3</v>
      </c>
      <c r="X169" s="248">
        <v>2</v>
      </c>
      <c r="Y169" s="249"/>
      <c r="Z169" s="248">
        <v>3</v>
      </c>
      <c r="AA169" s="238"/>
      <c r="AB169" s="256"/>
      <c r="AC169" s="256"/>
      <c r="AD169" s="256"/>
      <c r="AE169" s="256"/>
      <c r="AF169" s="256"/>
      <c r="AG169" s="256"/>
      <c r="AH169" s="256"/>
      <c r="AI169" s="256"/>
      <c r="AJ169" s="256"/>
      <c r="AK169" s="256"/>
      <c r="AL169" s="256"/>
      <c r="AM169" s="256"/>
      <c r="AN169" s="256"/>
      <c r="AO169" s="256"/>
      <c r="AP169" s="50"/>
      <c r="AQ169" s="50"/>
      <c r="AR169" s="50"/>
      <c r="AS169" s="50"/>
      <c r="AT169" s="50"/>
      <c r="AU169" s="50"/>
      <c r="AV169" s="50"/>
      <c r="AW169" s="50"/>
      <c r="AX169" s="50"/>
      <c r="BA169" s="50"/>
      <c r="BB169" s="50"/>
      <c r="BC169" s="50"/>
      <c r="BD169" s="50"/>
      <c r="BE169" s="50"/>
      <c r="BF169" s="50"/>
      <c r="BG169" s="50"/>
      <c r="BH169" s="50"/>
      <c r="BI169" s="50"/>
      <c r="BJ169" s="50"/>
      <c r="BK169" s="50"/>
      <c r="BL169" s="50"/>
      <c r="BM169" s="50"/>
      <c r="BN169" s="50"/>
      <c r="BO169" s="50"/>
      <c r="BP169" s="50"/>
      <c r="BQ169" s="254"/>
      <c r="BR169" s="50"/>
      <c r="BS169" s="50"/>
      <c r="BT169" s="50"/>
      <c r="BU169" s="50"/>
      <c r="BV169" s="50"/>
      <c r="BW169" s="50"/>
      <c r="BX169" s="50"/>
      <c r="BY169" s="50"/>
      <c r="BZ169" s="50"/>
      <c r="CA169" s="50"/>
      <c r="CB169" s="50"/>
      <c r="CC169" s="50"/>
      <c r="CD169" s="50"/>
      <c r="CE169" s="50"/>
      <c r="CF169" s="50"/>
      <c r="CG169" s="50"/>
      <c r="CH169" s="50"/>
      <c r="CI169" s="50"/>
      <c r="CJ169" s="50"/>
      <c r="CK169" s="50"/>
      <c r="CL169" s="50"/>
      <c r="CM169" s="50"/>
      <c r="CN169" s="50"/>
      <c r="CO169" s="50"/>
      <c r="CP169" s="50"/>
      <c r="CQ169" s="50"/>
      <c r="CR169" s="50"/>
      <c r="CS169" s="50"/>
      <c r="CT169" s="50"/>
    </row>
    <row r="170" spans="2:98" s="32" customFormat="1" ht="30.75" x14ac:dyDescent="0.25">
      <c r="B170" s="240">
        <v>165</v>
      </c>
      <c r="C170" s="190">
        <v>43565</v>
      </c>
      <c r="D170" s="238" t="s">
        <v>207</v>
      </c>
      <c r="E170" s="242" t="s">
        <v>56</v>
      </c>
      <c r="F170" s="242" t="s">
        <v>25</v>
      </c>
      <c r="G170" s="243" t="s">
        <v>216</v>
      </c>
      <c r="H170" s="238" t="s">
        <v>223</v>
      </c>
      <c r="I170" s="244" t="s">
        <v>350</v>
      </c>
      <c r="J170" s="244" t="s">
        <v>351</v>
      </c>
      <c r="K170" s="336" t="s">
        <v>383</v>
      </c>
      <c r="L170" s="240">
        <v>3</v>
      </c>
      <c r="M170" s="241">
        <v>1</v>
      </c>
      <c r="N170" s="240">
        <v>4</v>
      </c>
      <c r="O170" s="247">
        <v>3</v>
      </c>
      <c r="P170" s="248">
        <v>2</v>
      </c>
      <c r="Q170" s="240">
        <v>3</v>
      </c>
      <c r="R170" s="247">
        <v>3</v>
      </c>
      <c r="S170" s="247">
        <v>3</v>
      </c>
      <c r="T170" s="247">
        <v>3</v>
      </c>
      <c r="U170" s="247">
        <v>3</v>
      </c>
      <c r="V170" s="248">
        <v>3</v>
      </c>
      <c r="W170" s="240"/>
      <c r="X170" s="248"/>
      <c r="Y170" s="249">
        <v>5</v>
      </c>
      <c r="Z170" s="248">
        <v>1</v>
      </c>
      <c r="AA170" s="238"/>
      <c r="AB170" s="256"/>
      <c r="AC170" s="256"/>
      <c r="AD170" s="256"/>
      <c r="AE170" s="256"/>
      <c r="AF170" s="256"/>
      <c r="AG170" s="256"/>
      <c r="AH170" s="256"/>
      <c r="AI170" s="256"/>
      <c r="AJ170" s="256"/>
      <c r="AK170" s="256"/>
      <c r="AL170" s="256"/>
      <c r="AM170" s="256"/>
      <c r="AN170" s="256"/>
      <c r="AO170" s="256"/>
      <c r="AP170" s="50"/>
      <c r="AQ170" s="50"/>
      <c r="AR170" s="50"/>
      <c r="AS170" s="50"/>
      <c r="AT170" s="50"/>
      <c r="AU170" s="50"/>
      <c r="AV170" s="50"/>
      <c r="AW170" s="50"/>
      <c r="AX170" s="50"/>
      <c r="BA170" s="50"/>
      <c r="BB170" s="50"/>
      <c r="BC170" s="50"/>
      <c r="BD170" s="50"/>
      <c r="BE170" s="50"/>
      <c r="BF170" s="50"/>
      <c r="BG170" s="50"/>
      <c r="BH170" s="50"/>
      <c r="BI170" s="50"/>
      <c r="BJ170" s="50"/>
      <c r="BK170" s="50"/>
      <c r="BL170" s="50"/>
      <c r="BM170" s="50"/>
      <c r="BN170" s="50"/>
      <c r="BO170" s="50"/>
      <c r="BP170" s="50"/>
      <c r="BQ170" s="254"/>
      <c r="BR170" s="50"/>
      <c r="BS170" s="50"/>
      <c r="BT170" s="50"/>
      <c r="BU170" s="50"/>
      <c r="BV170" s="50"/>
      <c r="BW170" s="50"/>
      <c r="BX170" s="50"/>
      <c r="BY170" s="50"/>
      <c r="BZ170" s="50"/>
      <c r="CA170" s="50"/>
      <c r="CB170" s="50"/>
      <c r="CC170" s="50"/>
      <c r="CD170" s="50"/>
      <c r="CE170" s="50"/>
      <c r="CF170" s="50"/>
      <c r="CG170" s="50"/>
      <c r="CH170" s="50"/>
      <c r="CI170" s="50"/>
      <c r="CJ170" s="50"/>
      <c r="CK170" s="50"/>
      <c r="CL170" s="50"/>
      <c r="CM170" s="50"/>
      <c r="CN170" s="50"/>
      <c r="CO170" s="50"/>
      <c r="CP170" s="50"/>
      <c r="CQ170" s="50"/>
      <c r="CR170" s="50"/>
      <c r="CS170" s="50"/>
      <c r="CT170" s="50"/>
    </row>
    <row r="171" spans="2:98" s="32" customFormat="1" ht="30.75" x14ac:dyDescent="0.25">
      <c r="B171" s="240">
        <v>166</v>
      </c>
      <c r="C171" s="190">
        <v>43565</v>
      </c>
      <c r="D171" s="238"/>
      <c r="E171" s="242" t="s">
        <v>57</v>
      </c>
      <c r="F171" s="242"/>
      <c r="G171" s="243"/>
      <c r="H171" s="238" t="s">
        <v>222</v>
      </c>
      <c r="I171" s="244" t="s">
        <v>72</v>
      </c>
      <c r="J171" s="244" t="s">
        <v>343</v>
      </c>
      <c r="K171" s="336" t="s">
        <v>383</v>
      </c>
      <c r="L171" s="240">
        <v>1</v>
      </c>
      <c r="M171" s="241">
        <v>5</v>
      </c>
      <c r="N171" s="240">
        <v>1</v>
      </c>
      <c r="O171" s="247">
        <v>1</v>
      </c>
      <c r="P171" s="248">
        <v>1</v>
      </c>
      <c r="Q171" s="240">
        <v>1</v>
      </c>
      <c r="R171" s="247">
        <v>1</v>
      </c>
      <c r="S171" s="247">
        <v>1</v>
      </c>
      <c r="T171" s="247">
        <v>1</v>
      </c>
      <c r="U171" s="247">
        <v>1</v>
      </c>
      <c r="V171" s="248">
        <v>1</v>
      </c>
      <c r="W171" s="240">
        <v>1</v>
      </c>
      <c r="X171" s="248">
        <v>1</v>
      </c>
      <c r="Y171" s="249">
        <v>5</v>
      </c>
      <c r="Z171" s="248">
        <v>1</v>
      </c>
      <c r="AA171" s="238"/>
      <c r="AB171" s="256"/>
      <c r="AC171" s="256"/>
      <c r="AD171" s="256"/>
      <c r="AE171" s="256"/>
      <c r="AF171" s="256"/>
      <c r="AG171" s="256"/>
      <c r="AH171" s="256"/>
      <c r="AI171" s="256"/>
      <c r="AJ171" s="256"/>
      <c r="AK171" s="256"/>
      <c r="AL171" s="256"/>
      <c r="AM171" s="256"/>
      <c r="AN171" s="256"/>
      <c r="AO171" s="256"/>
      <c r="AP171" s="50"/>
      <c r="AQ171" s="50"/>
      <c r="AR171" s="50"/>
      <c r="AS171" s="50"/>
      <c r="AT171" s="50"/>
      <c r="AU171" s="50"/>
      <c r="AV171" s="50"/>
      <c r="AW171" s="50"/>
      <c r="AX171" s="50"/>
      <c r="BA171" s="50"/>
      <c r="BB171" s="50"/>
      <c r="BC171" s="50"/>
      <c r="BD171" s="50"/>
      <c r="BE171" s="50"/>
      <c r="BF171" s="50"/>
      <c r="BG171" s="50"/>
      <c r="BH171" s="50"/>
      <c r="BI171" s="50"/>
      <c r="BJ171" s="50"/>
      <c r="BK171" s="50"/>
      <c r="BL171" s="50"/>
      <c r="BM171" s="50"/>
      <c r="BN171" s="50"/>
      <c r="BO171" s="50"/>
      <c r="BP171" s="50"/>
      <c r="BQ171" s="254"/>
      <c r="BR171" s="50"/>
      <c r="BS171" s="50"/>
      <c r="BT171" s="50"/>
      <c r="BU171" s="50"/>
      <c r="BV171" s="50"/>
      <c r="BW171" s="50"/>
      <c r="BX171" s="50"/>
      <c r="BY171" s="50"/>
      <c r="BZ171" s="50"/>
      <c r="CA171" s="50"/>
      <c r="CB171" s="50"/>
      <c r="CC171" s="50"/>
      <c r="CD171" s="50"/>
      <c r="CE171" s="50"/>
      <c r="CF171" s="50"/>
      <c r="CG171" s="50"/>
      <c r="CH171" s="50"/>
      <c r="CI171" s="50"/>
      <c r="CJ171" s="50"/>
      <c r="CK171" s="50"/>
      <c r="CL171" s="50"/>
      <c r="CM171" s="50"/>
      <c r="CN171" s="50"/>
      <c r="CO171" s="50"/>
      <c r="CP171" s="50"/>
      <c r="CQ171" s="50"/>
      <c r="CR171" s="50"/>
      <c r="CS171" s="50"/>
      <c r="CT171" s="50"/>
    </row>
    <row r="172" spans="2:98" s="32" customFormat="1" ht="15.75" x14ac:dyDescent="0.25">
      <c r="B172" s="240">
        <v>167</v>
      </c>
      <c r="C172" s="190">
        <v>43565</v>
      </c>
      <c r="D172" s="238" t="s">
        <v>207</v>
      </c>
      <c r="E172" s="242" t="s">
        <v>57</v>
      </c>
      <c r="F172" s="242" t="s">
        <v>324</v>
      </c>
      <c r="G172" s="243" t="s">
        <v>52</v>
      </c>
      <c r="H172" s="238" t="s">
        <v>222</v>
      </c>
      <c r="I172" s="244" t="s">
        <v>68</v>
      </c>
      <c r="J172" s="244" t="s">
        <v>359</v>
      </c>
      <c r="K172" s="336" t="s">
        <v>382</v>
      </c>
      <c r="L172" s="240">
        <v>3</v>
      </c>
      <c r="M172" s="241">
        <v>5</v>
      </c>
      <c r="N172" s="240">
        <v>4</v>
      </c>
      <c r="O172" s="247">
        <v>4</v>
      </c>
      <c r="P172" s="248">
        <v>4</v>
      </c>
      <c r="Q172" s="240">
        <v>4</v>
      </c>
      <c r="R172" s="247">
        <v>5</v>
      </c>
      <c r="S172" s="247">
        <v>5</v>
      </c>
      <c r="T172" s="247"/>
      <c r="U172" s="247">
        <v>5</v>
      </c>
      <c r="V172" s="248">
        <v>4</v>
      </c>
      <c r="W172" s="240">
        <v>4</v>
      </c>
      <c r="X172" s="248"/>
      <c r="Y172" s="249">
        <v>5</v>
      </c>
      <c r="Z172" s="248">
        <v>4</v>
      </c>
      <c r="AA172" s="238"/>
      <c r="AB172" s="256"/>
      <c r="AC172" s="256"/>
      <c r="AD172" s="256"/>
      <c r="AE172" s="256"/>
      <c r="AF172" s="256"/>
      <c r="AG172" s="256"/>
      <c r="AH172" s="256"/>
      <c r="AI172" s="256"/>
      <c r="AJ172" s="256"/>
      <c r="AK172" s="256"/>
      <c r="AL172" s="256"/>
      <c r="AM172" s="256"/>
      <c r="AN172" s="256"/>
      <c r="AO172" s="256"/>
      <c r="AP172" s="50"/>
      <c r="AQ172" s="50"/>
      <c r="AR172" s="50"/>
      <c r="AS172" s="50"/>
      <c r="AT172" s="50"/>
      <c r="AU172" s="50"/>
      <c r="AV172" s="50"/>
      <c r="AW172" s="50"/>
      <c r="AX172" s="50"/>
      <c r="BA172" s="50"/>
      <c r="BB172" s="50"/>
      <c r="BC172" s="50"/>
      <c r="BD172" s="50"/>
      <c r="BE172" s="50"/>
      <c r="BF172" s="50"/>
      <c r="BG172" s="50"/>
      <c r="BH172" s="50"/>
      <c r="BI172" s="50"/>
      <c r="BJ172" s="50"/>
      <c r="BK172" s="50"/>
      <c r="BL172" s="50"/>
      <c r="BM172" s="50"/>
      <c r="BN172" s="50"/>
      <c r="BO172" s="50"/>
      <c r="BP172" s="50"/>
      <c r="BQ172" s="254"/>
      <c r="BR172" s="50"/>
      <c r="BS172" s="50"/>
      <c r="BT172" s="50"/>
      <c r="BU172" s="50"/>
      <c r="BV172" s="50"/>
      <c r="BW172" s="50"/>
      <c r="BX172" s="50"/>
      <c r="BY172" s="50"/>
      <c r="BZ172" s="50"/>
      <c r="CA172" s="50"/>
      <c r="CB172" s="50"/>
      <c r="CC172" s="50"/>
      <c r="CD172" s="50"/>
      <c r="CE172" s="50"/>
      <c r="CF172" s="50"/>
      <c r="CG172" s="50"/>
      <c r="CH172" s="50"/>
      <c r="CI172" s="50"/>
      <c r="CJ172" s="50"/>
      <c r="CK172" s="50"/>
      <c r="CL172" s="50"/>
      <c r="CM172" s="50"/>
      <c r="CN172" s="50"/>
      <c r="CO172" s="50"/>
      <c r="CP172" s="50"/>
      <c r="CQ172" s="50"/>
      <c r="CR172" s="50"/>
      <c r="CS172" s="50"/>
      <c r="CT172" s="50"/>
    </row>
    <row r="173" spans="2:98" s="32" customFormat="1" ht="30.75" x14ac:dyDescent="0.25">
      <c r="B173" s="240">
        <v>168</v>
      </c>
      <c r="C173" s="190">
        <v>43565</v>
      </c>
      <c r="D173" s="238" t="s">
        <v>368</v>
      </c>
      <c r="E173" s="242" t="s">
        <v>57</v>
      </c>
      <c r="F173" s="242" t="s">
        <v>325</v>
      </c>
      <c r="G173" s="243" t="s">
        <v>175</v>
      </c>
      <c r="H173" s="238" t="s">
        <v>222</v>
      </c>
      <c r="I173" s="244" t="s">
        <v>87</v>
      </c>
      <c r="J173" s="244" t="s">
        <v>340</v>
      </c>
      <c r="K173" s="336" t="s">
        <v>382</v>
      </c>
      <c r="L173" s="240"/>
      <c r="M173" s="241"/>
      <c r="N173" s="240">
        <v>3</v>
      </c>
      <c r="O173" s="247">
        <v>3</v>
      </c>
      <c r="P173" s="248">
        <v>5</v>
      </c>
      <c r="Q173" s="240">
        <v>5</v>
      </c>
      <c r="R173" s="247"/>
      <c r="S173" s="247">
        <v>3</v>
      </c>
      <c r="T173" s="247">
        <v>4</v>
      </c>
      <c r="U173" s="247">
        <v>4</v>
      </c>
      <c r="V173" s="248"/>
      <c r="W173" s="240">
        <v>5</v>
      </c>
      <c r="X173" s="248">
        <v>5</v>
      </c>
      <c r="Y173" s="249"/>
      <c r="Z173" s="248">
        <v>2</v>
      </c>
      <c r="AA173" s="238"/>
      <c r="AB173" s="256"/>
      <c r="AC173" s="256"/>
      <c r="AD173" s="256"/>
      <c r="AE173" s="256"/>
      <c r="AF173" s="256"/>
      <c r="AG173" s="256"/>
      <c r="AH173" s="256"/>
      <c r="AI173" s="256"/>
      <c r="AJ173" s="256"/>
      <c r="AK173" s="256"/>
      <c r="AL173" s="256"/>
      <c r="AM173" s="256"/>
      <c r="AN173" s="256"/>
      <c r="AO173" s="256"/>
      <c r="AP173" s="50"/>
      <c r="AQ173" s="50"/>
      <c r="AR173" s="50"/>
      <c r="AS173" s="50"/>
      <c r="AT173" s="50"/>
      <c r="AU173" s="50"/>
      <c r="AV173" s="50"/>
      <c r="AW173" s="50"/>
      <c r="AX173" s="50"/>
      <c r="BA173" s="50"/>
      <c r="BB173" s="50"/>
      <c r="BC173" s="50"/>
      <c r="BD173" s="50"/>
      <c r="BE173" s="50"/>
      <c r="BF173" s="50"/>
      <c r="BG173" s="50"/>
      <c r="BH173" s="50"/>
      <c r="BI173" s="50"/>
      <c r="BJ173" s="50"/>
      <c r="BK173" s="50"/>
      <c r="BL173" s="50"/>
      <c r="BM173" s="50"/>
      <c r="BN173" s="50"/>
      <c r="BO173" s="50"/>
      <c r="BP173" s="50"/>
      <c r="BQ173" s="254"/>
      <c r="BR173" s="50"/>
      <c r="BS173" s="50"/>
      <c r="BT173" s="50"/>
      <c r="BU173" s="50"/>
      <c r="BV173" s="50"/>
      <c r="BW173" s="50"/>
      <c r="BX173" s="50"/>
      <c r="BY173" s="50"/>
      <c r="BZ173" s="50"/>
      <c r="CA173" s="50"/>
      <c r="CB173" s="50"/>
      <c r="CC173" s="50"/>
      <c r="CD173" s="50"/>
      <c r="CE173" s="50"/>
      <c r="CF173" s="50"/>
      <c r="CG173" s="50"/>
      <c r="CH173" s="50"/>
      <c r="CI173" s="50"/>
      <c r="CJ173" s="50"/>
      <c r="CK173" s="50"/>
      <c r="CL173" s="50"/>
      <c r="CM173" s="50"/>
      <c r="CN173" s="50"/>
      <c r="CO173" s="50"/>
      <c r="CP173" s="50"/>
      <c r="CQ173" s="50"/>
      <c r="CR173" s="50"/>
      <c r="CS173" s="50"/>
      <c r="CT173" s="50"/>
    </row>
    <row r="174" spans="2:98" s="32" customFormat="1" ht="30.75" x14ac:dyDescent="0.25">
      <c r="B174" s="240">
        <v>169</v>
      </c>
      <c r="C174" s="190">
        <v>43565</v>
      </c>
      <c r="D174" s="238" t="s">
        <v>207</v>
      </c>
      <c r="E174" s="242" t="s">
        <v>56</v>
      </c>
      <c r="F174" s="242" t="s">
        <v>25</v>
      </c>
      <c r="G174" s="243" t="s">
        <v>216</v>
      </c>
      <c r="H174" s="238" t="s">
        <v>222</v>
      </c>
      <c r="I174" s="244" t="s">
        <v>75</v>
      </c>
      <c r="J174" s="244" t="s">
        <v>357</v>
      </c>
      <c r="K174" s="336" t="s">
        <v>383</v>
      </c>
      <c r="L174" s="240">
        <v>5</v>
      </c>
      <c r="M174" s="241">
        <v>5</v>
      </c>
      <c r="N174" s="240">
        <v>5</v>
      </c>
      <c r="O174" s="247">
        <v>4</v>
      </c>
      <c r="P174" s="248">
        <v>4</v>
      </c>
      <c r="Q174" s="240">
        <v>3</v>
      </c>
      <c r="R174" s="247">
        <v>5</v>
      </c>
      <c r="S174" s="247">
        <v>5</v>
      </c>
      <c r="T174" s="247">
        <v>4</v>
      </c>
      <c r="U174" s="247">
        <v>5</v>
      </c>
      <c r="V174" s="248">
        <v>5</v>
      </c>
      <c r="W174" s="240">
        <v>4</v>
      </c>
      <c r="X174" s="248">
        <v>4</v>
      </c>
      <c r="Y174" s="249">
        <v>5</v>
      </c>
      <c r="Z174" s="248">
        <v>4</v>
      </c>
      <c r="AA174" s="238"/>
      <c r="AB174" s="256"/>
      <c r="AC174" s="256"/>
      <c r="AD174" s="256"/>
      <c r="AE174" s="256"/>
      <c r="AF174" s="256"/>
      <c r="AG174" s="256"/>
      <c r="AH174" s="256"/>
      <c r="AI174" s="256"/>
      <c r="AJ174" s="256"/>
      <c r="AK174" s="256"/>
      <c r="AL174" s="256"/>
      <c r="AM174" s="256"/>
      <c r="AN174" s="256"/>
      <c r="AO174" s="256"/>
      <c r="AP174" s="50"/>
      <c r="AQ174" s="50"/>
      <c r="AR174" s="50"/>
      <c r="AS174" s="50"/>
      <c r="AT174" s="50"/>
      <c r="AU174" s="50"/>
      <c r="AV174" s="50"/>
      <c r="AW174" s="50"/>
      <c r="AX174" s="50"/>
      <c r="BA174" s="50"/>
      <c r="BB174" s="50"/>
      <c r="BC174" s="50"/>
      <c r="BD174" s="50"/>
      <c r="BE174" s="50"/>
      <c r="BF174" s="50"/>
      <c r="BG174" s="50"/>
      <c r="BH174" s="50"/>
      <c r="BI174" s="50"/>
      <c r="BJ174" s="50"/>
      <c r="BK174" s="50"/>
      <c r="BL174" s="50"/>
      <c r="BM174" s="50"/>
      <c r="BN174" s="50"/>
      <c r="BO174" s="50"/>
      <c r="BP174" s="50"/>
      <c r="BQ174" s="254"/>
      <c r="BR174" s="50"/>
      <c r="BS174" s="50"/>
      <c r="BT174" s="50"/>
      <c r="BU174" s="50"/>
      <c r="BV174" s="50"/>
      <c r="BW174" s="50"/>
      <c r="BX174" s="50"/>
      <c r="BY174" s="50"/>
      <c r="BZ174" s="50"/>
      <c r="CA174" s="50"/>
      <c r="CB174" s="50"/>
      <c r="CC174" s="50"/>
      <c r="CD174" s="50"/>
      <c r="CE174" s="50"/>
      <c r="CF174" s="50"/>
      <c r="CG174" s="50"/>
      <c r="CH174" s="50"/>
      <c r="CI174" s="50"/>
      <c r="CJ174" s="50"/>
      <c r="CK174" s="50"/>
      <c r="CL174" s="50"/>
      <c r="CM174" s="50"/>
      <c r="CN174" s="50"/>
      <c r="CO174" s="50"/>
      <c r="CP174" s="50"/>
      <c r="CQ174" s="50"/>
      <c r="CR174" s="50"/>
      <c r="CS174" s="50"/>
      <c r="CT174" s="50"/>
    </row>
    <row r="175" spans="2:98" s="32" customFormat="1" ht="30.75" x14ac:dyDescent="0.25">
      <c r="B175" s="240">
        <v>170</v>
      </c>
      <c r="C175" s="190">
        <v>43565</v>
      </c>
      <c r="D175" s="238" t="s">
        <v>209</v>
      </c>
      <c r="E175" s="242" t="s">
        <v>56</v>
      </c>
      <c r="F175" s="242" t="s">
        <v>62</v>
      </c>
      <c r="G175" s="243" t="s">
        <v>53</v>
      </c>
      <c r="H175" s="238" t="s">
        <v>222</v>
      </c>
      <c r="I175" s="244" t="s">
        <v>74</v>
      </c>
      <c r="J175" s="244" t="s">
        <v>353</v>
      </c>
      <c r="K175" s="336" t="s">
        <v>383</v>
      </c>
      <c r="L175" s="240">
        <v>5</v>
      </c>
      <c r="M175" s="241">
        <v>1</v>
      </c>
      <c r="N175" s="240">
        <v>5</v>
      </c>
      <c r="O175" s="247">
        <v>5</v>
      </c>
      <c r="P175" s="248">
        <v>5</v>
      </c>
      <c r="Q175" s="240">
        <v>5</v>
      </c>
      <c r="R175" s="247">
        <v>5</v>
      </c>
      <c r="S175" s="247">
        <v>5</v>
      </c>
      <c r="T175" s="247">
        <v>5</v>
      </c>
      <c r="U175" s="247">
        <v>5</v>
      </c>
      <c r="V175" s="248">
        <v>5</v>
      </c>
      <c r="W175" s="240">
        <v>5</v>
      </c>
      <c r="X175" s="248">
        <v>5</v>
      </c>
      <c r="Y175" s="249">
        <v>5</v>
      </c>
      <c r="Z175" s="248">
        <v>5</v>
      </c>
      <c r="AA175" s="238"/>
      <c r="AB175" s="256"/>
      <c r="AC175" s="256"/>
      <c r="AD175" s="256"/>
      <c r="AE175" s="256"/>
      <c r="AF175" s="256"/>
      <c r="AG175" s="256"/>
      <c r="AH175" s="256"/>
      <c r="AI175" s="256"/>
      <c r="AJ175" s="256"/>
      <c r="AK175" s="256"/>
      <c r="AL175" s="256"/>
      <c r="AM175" s="256"/>
      <c r="AN175" s="256"/>
      <c r="AO175" s="256"/>
      <c r="AP175" s="50"/>
      <c r="AQ175" s="50"/>
      <c r="AR175" s="50"/>
      <c r="AS175" s="50"/>
      <c r="AT175" s="50"/>
      <c r="AU175" s="50"/>
      <c r="AV175" s="50"/>
      <c r="AW175" s="50"/>
      <c r="AX175" s="50"/>
      <c r="BA175" s="50"/>
      <c r="BB175" s="50"/>
      <c r="BC175" s="50"/>
      <c r="BD175" s="50"/>
      <c r="BE175" s="50"/>
      <c r="BF175" s="50"/>
      <c r="BG175" s="50"/>
      <c r="BH175" s="50"/>
      <c r="BI175" s="50"/>
      <c r="BJ175" s="50"/>
      <c r="BK175" s="50"/>
      <c r="BL175" s="50"/>
      <c r="BM175" s="50"/>
      <c r="BN175" s="50"/>
      <c r="BO175" s="50"/>
      <c r="BP175" s="50"/>
      <c r="BQ175" s="254"/>
      <c r="BR175" s="50"/>
      <c r="BS175" s="50"/>
      <c r="BT175" s="50"/>
      <c r="BU175" s="50"/>
      <c r="BV175" s="50"/>
      <c r="BW175" s="50"/>
      <c r="BX175" s="50"/>
      <c r="BY175" s="50"/>
      <c r="BZ175" s="50"/>
      <c r="CA175" s="50"/>
      <c r="CB175" s="50"/>
      <c r="CC175" s="50"/>
      <c r="CD175" s="50"/>
      <c r="CE175" s="50"/>
      <c r="CF175" s="50"/>
      <c r="CG175" s="50"/>
      <c r="CH175" s="50"/>
      <c r="CI175" s="50"/>
      <c r="CJ175" s="50"/>
      <c r="CK175" s="50"/>
      <c r="CL175" s="50"/>
      <c r="CM175" s="50"/>
      <c r="CN175" s="50"/>
      <c r="CO175" s="50"/>
      <c r="CP175" s="50"/>
      <c r="CQ175" s="50"/>
      <c r="CR175" s="50"/>
      <c r="CS175" s="50"/>
      <c r="CT175" s="50"/>
    </row>
    <row r="176" spans="2:98" s="32" customFormat="1" ht="30.75" x14ac:dyDescent="0.25">
      <c r="B176" s="240">
        <v>171</v>
      </c>
      <c r="C176" s="190"/>
      <c r="D176" s="238"/>
      <c r="E176" s="242" t="s">
        <v>283</v>
      </c>
      <c r="F176" s="242"/>
      <c r="G176" s="243"/>
      <c r="H176" s="238"/>
      <c r="I176" s="244" t="s">
        <v>85</v>
      </c>
      <c r="J176" s="244" t="s">
        <v>346</v>
      </c>
      <c r="K176" s="336" t="s">
        <v>382</v>
      </c>
      <c r="L176" s="240"/>
      <c r="M176" s="241"/>
      <c r="N176" s="240"/>
      <c r="O176" s="247"/>
      <c r="P176" s="248"/>
      <c r="Q176" s="240"/>
      <c r="R176" s="247"/>
      <c r="S176" s="247"/>
      <c r="T176" s="247"/>
      <c r="U176" s="247"/>
      <c r="V176" s="248"/>
      <c r="W176" s="240"/>
      <c r="X176" s="248"/>
      <c r="Y176" s="249"/>
      <c r="Z176" s="248"/>
      <c r="AA176" s="238"/>
      <c r="AB176" s="256"/>
      <c r="AC176" s="256"/>
      <c r="AD176" s="256"/>
      <c r="AE176" s="256"/>
      <c r="AF176" s="256"/>
      <c r="AG176" s="256"/>
      <c r="AH176" s="256"/>
      <c r="AI176" s="256"/>
      <c r="AJ176" s="256"/>
      <c r="AK176" s="256"/>
      <c r="AL176" s="256"/>
      <c r="AM176" s="256"/>
      <c r="AN176" s="256"/>
      <c r="AO176" s="256"/>
      <c r="AP176" s="50"/>
      <c r="AQ176" s="50"/>
      <c r="AR176" s="50"/>
      <c r="AS176" s="50"/>
      <c r="AT176" s="50"/>
      <c r="AU176" s="50"/>
      <c r="AV176" s="50"/>
      <c r="AW176" s="50"/>
      <c r="AX176" s="50"/>
      <c r="BA176" s="50"/>
      <c r="BB176" s="50"/>
      <c r="BC176" s="50"/>
      <c r="BD176" s="50"/>
      <c r="BE176" s="50"/>
      <c r="BF176" s="50"/>
      <c r="BG176" s="50"/>
      <c r="BH176" s="50"/>
      <c r="BI176" s="50"/>
      <c r="BJ176" s="50"/>
      <c r="BK176" s="50"/>
      <c r="BL176" s="50"/>
      <c r="BM176" s="50"/>
      <c r="BN176" s="50"/>
      <c r="BO176" s="50"/>
      <c r="BP176" s="50"/>
      <c r="BQ176" s="254"/>
      <c r="BR176" s="50"/>
      <c r="BS176" s="50"/>
      <c r="BT176" s="50"/>
      <c r="BU176" s="50"/>
      <c r="BV176" s="50"/>
      <c r="BW176" s="50"/>
      <c r="BX176" s="50"/>
      <c r="BY176" s="50"/>
      <c r="BZ176" s="50"/>
      <c r="CA176" s="50"/>
      <c r="CB176" s="50"/>
      <c r="CC176" s="50"/>
      <c r="CD176" s="50"/>
      <c r="CE176" s="50"/>
      <c r="CF176" s="50"/>
      <c r="CG176" s="50"/>
      <c r="CH176" s="50"/>
      <c r="CI176" s="50"/>
      <c r="CJ176" s="50"/>
      <c r="CK176" s="50"/>
      <c r="CL176" s="50"/>
      <c r="CM176" s="50"/>
      <c r="CN176" s="50"/>
      <c r="CO176" s="50"/>
      <c r="CP176" s="50"/>
      <c r="CQ176" s="50"/>
      <c r="CR176" s="50"/>
      <c r="CS176" s="50"/>
      <c r="CT176" s="50"/>
    </row>
    <row r="177" spans="2:98" s="32" customFormat="1" ht="15.75" x14ac:dyDescent="0.25">
      <c r="B177" s="240">
        <v>172</v>
      </c>
      <c r="C177" s="190">
        <v>43565</v>
      </c>
      <c r="D177" s="238" t="s">
        <v>207</v>
      </c>
      <c r="E177" s="242" t="s">
        <v>57</v>
      </c>
      <c r="F177" s="242" t="s">
        <v>326</v>
      </c>
      <c r="G177" s="243" t="s">
        <v>53</v>
      </c>
      <c r="H177" s="238" t="s">
        <v>222</v>
      </c>
      <c r="I177" s="244" t="s">
        <v>68</v>
      </c>
      <c r="J177" s="244" t="s">
        <v>359</v>
      </c>
      <c r="K177" s="336" t="s">
        <v>383</v>
      </c>
      <c r="L177" s="240">
        <v>4</v>
      </c>
      <c r="M177" s="241">
        <v>5</v>
      </c>
      <c r="N177" s="240">
        <v>3</v>
      </c>
      <c r="O177" s="247">
        <v>4</v>
      </c>
      <c r="P177" s="248">
        <v>4</v>
      </c>
      <c r="Q177" s="240">
        <v>4</v>
      </c>
      <c r="R177" s="247">
        <v>5</v>
      </c>
      <c r="S177" s="247">
        <v>5</v>
      </c>
      <c r="T177" s="247">
        <v>5</v>
      </c>
      <c r="U177" s="247">
        <v>5</v>
      </c>
      <c r="V177" s="248">
        <v>5</v>
      </c>
      <c r="W177" s="240">
        <v>4</v>
      </c>
      <c r="X177" s="248">
        <v>5</v>
      </c>
      <c r="Y177" s="249">
        <v>5</v>
      </c>
      <c r="Z177" s="248">
        <v>4</v>
      </c>
      <c r="AA177" s="238"/>
      <c r="AB177" s="256"/>
      <c r="AC177" s="256"/>
      <c r="AD177" s="256"/>
      <c r="AE177" s="256"/>
      <c r="AF177" s="256"/>
      <c r="AG177" s="256"/>
      <c r="AH177" s="256"/>
      <c r="AI177" s="256"/>
      <c r="AJ177" s="256"/>
      <c r="AK177" s="256"/>
      <c r="AL177" s="256"/>
      <c r="AM177" s="256"/>
      <c r="AN177" s="256"/>
      <c r="AO177" s="256"/>
      <c r="AP177" s="50"/>
      <c r="AQ177" s="50"/>
      <c r="AR177" s="50"/>
      <c r="AS177" s="50"/>
      <c r="AT177" s="50"/>
      <c r="AU177" s="50"/>
      <c r="AV177" s="50"/>
      <c r="AW177" s="50"/>
      <c r="AX177" s="50"/>
      <c r="BA177" s="50"/>
      <c r="BB177" s="50"/>
      <c r="BC177" s="50"/>
      <c r="BD177" s="50"/>
      <c r="BE177" s="50"/>
      <c r="BF177" s="50"/>
      <c r="BG177" s="50"/>
      <c r="BH177" s="50"/>
      <c r="BI177" s="50"/>
      <c r="BJ177" s="50"/>
      <c r="BK177" s="50"/>
      <c r="BL177" s="50"/>
      <c r="BM177" s="50"/>
      <c r="BN177" s="50"/>
      <c r="BO177" s="50"/>
      <c r="BP177" s="50"/>
      <c r="BQ177" s="254"/>
      <c r="BR177" s="50"/>
      <c r="BS177" s="50"/>
      <c r="BT177" s="50"/>
      <c r="BU177" s="50"/>
      <c r="BV177" s="50"/>
      <c r="BW177" s="50"/>
      <c r="BX177" s="50"/>
      <c r="BY177" s="50"/>
      <c r="BZ177" s="50"/>
      <c r="CA177" s="50"/>
      <c r="CB177" s="50"/>
      <c r="CC177" s="50"/>
      <c r="CD177" s="50"/>
      <c r="CE177" s="50"/>
      <c r="CF177" s="50"/>
      <c r="CG177" s="50"/>
      <c r="CH177" s="50"/>
      <c r="CI177" s="50"/>
      <c r="CJ177" s="50"/>
      <c r="CK177" s="50"/>
      <c r="CL177" s="50"/>
      <c r="CM177" s="50"/>
      <c r="CN177" s="50"/>
      <c r="CO177" s="50"/>
      <c r="CP177" s="50"/>
      <c r="CQ177" s="50"/>
      <c r="CR177" s="50"/>
      <c r="CS177" s="50"/>
      <c r="CT177" s="50"/>
    </row>
    <row r="178" spans="2:98" s="32" customFormat="1" ht="30.75" x14ac:dyDescent="0.25">
      <c r="B178" s="240">
        <v>173</v>
      </c>
      <c r="C178" s="190">
        <v>43565</v>
      </c>
      <c r="D178" s="238" t="s">
        <v>207</v>
      </c>
      <c r="E178" s="242" t="s">
        <v>57</v>
      </c>
      <c r="F178" s="242" t="s">
        <v>61</v>
      </c>
      <c r="G178" s="243" t="s">
        <v>52</v>
      </c>
      <c r="H178" s="238" t="s">
        <v>222</v>
      </c>
      <c r="I178" s="244" t="s">
        <v>80</v>
      </c>
      <c r="J178" s="244" t="s">
        <v>99</v>
      </c>
      <c r="K178" s="336" t="s">
        <v>383</v>
      </c>
      <c r="L178" s="240">
        <v>2</v>
      </c>
      <c r="M178" s="241">
        <v>5</v>
      </c>
      <c r="N178" s="240">
        <v>3</v>
      </c>
      <c r="O178" s="247">
        <v>3</v>
      </c>
      <c r="P178" s="248">
        <v>5</v>
      </c>
      <c r="Q178" s="240">
        <v>5</v>
      </c>
      <c r="R178" s="247">
        <v>5</v>
      </c>
      <c r="S178" s="247">
        <v>5</v>
      </c>
      <c r="T178" s="247">
        <v>3</v>
      </c>
      <c r="U178" s="247">
        <v>3</v>
      </c>
      <c r="V178" s="248">
        <v>3</v>
      </c>
      <c r="W178" s="240">
        <v>3</v>
      </c>
      <c r="X178" s="248">
        <v>3</v>
      </c>
      <c r="Y178" s="249"/>
      <c r="Z178" s="248">
        <v>3</v>
      </c>
      <c r="AA178" s="238"/>
      <c r="AB178" s="256"/>
      <c r="AC178" s="256"/>
      <c r="AD178" s="256"/>
      <c r="AE178" s="256"/>
      <c r="AF178" s="256"/>
      <c r="AG178" s="256"/>
      <c r="AH178" s="256"/>
      <c r="AI178" s="256"/>
      <c r="AJ178" s="256"/>
      <c r="AK178" s="256"/>
      <c r="AL178" s="256"/>
      <c r="AM178" s="256"/>
      <c r="AN178" s="256"/>
      <c r="AO178" s="256"/>
      <c r="AP178" s="50"/>
      <c r="AQ178" s="50"/>
      <c r="AR178" s="50"/>
      <c r="AS178" s="50"/>
      <c r="AT178" s="50"/>
      <c r="AU178" s="50"/>
      <c r="AV178" s="50"/>
      <c r="AW178" s="50"/>
      <c r="AX178" s="50"/>
      <c r="BA178" s="50"/>
      <c r="BB178" s="50"/>
      <c r="BC178" s="50"/>
      <c r="BD178" s="50"/>
      <c r="BE178" s="50"/>
      <c r="BF178" s="50"/>
      <c r="BG178" s="50"/>
      <c r="BH178" s="50"/>
      <c r="BI178" s="50"/>
      <c r="BJ178" s="50"/>
      <c r="BK178" s="50"/>
      <c r="BL178" s="50"/>
      <c r="BM178" s="50"/>
      <c r="BN178" s="50"/>
      <c r="BO178" s="50"/>
      <c r="BP178" s="50"/>
      <c r="BQ178" s="254"/>
      <c r="BR178" s="50"/>
      <c r="BS178" s="50"/>
      <c r="BT178" s="50"/>
      <c r="BU178" s="50"/>
      <c r="BV178" s="50"/>
      <c r="BW178" s="50"/>
      <c r="BX178" s="50"/>
      <c r="BY178" s="50"/>
      <c r="BZ178" s="50"/>
      <c r="CA178" s="50"/>
      <c r="CB178" s="50"/>
      <c r="CC178" s="50"/>
      <c r="CD178" s="50"/>
      <c r="CE178" s="50"/>
      <c r="CF178" s="50"/>
      <c r="CG178" s="50"/>
      <c r="CH178" s="50"/>
      <c r="CI178" s="50"/>
      <c r="CJ178" s="50"/>
      <c r="CK178" s="50"/>
      <c r="CL178" s="50"/>
      <c r="CM178" s="50"/>
      <c r="CN178" s="50"/>
      <c r="CO178" s="50"/>
      <c r="CP178" s="50"/>
      <c r="CQ178" s="50"/>
      <c r="CR178" s="50"/>
      <c r="CS178" s="50"/>
      <c r="CT178" s="50"/>
    </row>
    <row r="179" spans="2:98" s="32" customFormat="1" ht="30.75" x14ac:dyDescent="0.25">
      <c r="B179" s="240">
        <v>174</v>
      </c>
      <c r="C179" s="190">
        <v>43565</v>
      </c>
      <c r="D179" s="238" t="s">
        <v>209</v>
      </c>
      <c r="E179" s="242" t="s">
        <v>56</v>
      </c>
      <c r="F179" s="242" t="s">
        <v>333</v>
      </c>
      <c r="G179" s="243" t="s">
        <v>53</v>
      </c>
      <c r="H179" s="238" t="s">
        <v>222</v>
      </c>
      <c r="I179" s="244" t="s">
        <v>85</v>
      </c>
      <c r="J179" s="244" t="s">
        <v>346</v>
      </c>
      <c r="K179" s="336" t="s">
        <v>382</v>
      </c>
      <c r="L179" s="240">
        <v>5</v>
      </c>
      <c r="M179" s="241">
        <v>5</v>
      </c>
      <c r="N179" s="240">
        <v>4</v>
      </c>
      <c r="O179" s="247">
        <v>3</v>
      </c>
      <c r="P179" s="248">
        <v>4</v>
      </c>
      <c r="Q179" s="240">
        <v>5</v>
      </c>
      <c r="R179" s="247">
        <v>4</v>
      </c>
      <c r="S179" s="247">
        <v>4</v>
      </c>
      <c r="T179" s="247">
        <v>4</v>
      </c>
      <c r="U179" s="247">
        <v>4</v>
      </c>
      <c r="V179" s="248">
        <v>4</v>
      </c>
      <c r="W179" s="240">
        <v>4</v>
      </c>
      <c r="X179" s="248">
        <v>4</v>
      </c>
      <c r="Y179" s="249">
        <v>5</v>
      </c>
      <c r="Z179" s="248">
        <v>4</v>
      </c>
      <c r="AA179" s="238"/>
      <c r="AB179" s="256"/>
      <c r="AC179" s="256"/>
      <c r="AD179" s="256"/>
      <c r="AE179" s="256"/>
      <c r="AF179" s="256"/>
      <c r="AG179" s="256"/>
      <c r="AH179" s="256"/>
      <c r="AI179" s="256"/>
      <c r="AJ179" s="256"/>
      <c r="AK179" s="256"/>
      <c r="AL179" s="256"/>
      <c r="AM179" s="256"/>
      <c r="AN179" s="256"/>
      <c r="AO179" s="256"/>
      <c r="AP179" s="50"/>
      <c r="AQ179" s="50"/>
      <c r="AR179" s="50"/>
      <c r="AS179" s="50"/>
      <c r="AT179" s="50"/>
      <c r="AU179" s="50"/>
      <c r="AV179" s="50"/>
      <c r="AW179" s="50"/>
      <c r="AX179" s="50"/>
      <c r="BA179" s="50"/>
      <c r="BB179" s="50"/>
      <c r="BC179" s="50"/>
      <c r="BD179" s="50"/>
      <c r="BE179" s="50"/>
      <c r="BF179" s="50"/>
      <c r="BG179" s="50"/>
      <c r="BH179" s="50"/>
      <c r="BI179" s="50"/>
      <c r="BJ179" s="50"/>
      <c r="BK179" s="50"/>
      <c r="BL179" s="50"/>
      <c r="BM179" s="50"/>
      <c r="BN179" s="50"/>
      <c r="BO179" s="50"/>
      <c r="BP179" s="50"/>
      <c r="BQ179" s="254"/>
      <c r="BR179" s="50"/>
      <c r="BS179" s="50"/>
      <c r="BT179" s="50"/>
      <c r="BU179" s="50"/>
      <c r="BV179" s="50"/>
      <c r="BW179" s="50"/>
      <c r="BX179" s="50"/>
      <c r="BY179" s="50"/>
      <c r="BZ179" s="50"/>
      <c r="CA179" s="50"/>
      <c r="CB179" s="50"/>
      <c r="CC179" s="50"/>
      <c r="CD179" s="50"/>
      <c r="CE179" s="50"/>
      <c r="CF179" s="50"/>
      <c r="CG179" s="50"/>
      <c r="CH179" s="50"/>
      <c r="CI179" s="50"/>
      <c r="CJ179" s="50"/>
      <c r="CK179" s="50"/>
      <c r="CL179" s="50"/>
      <c r="CM179" s="50"/>
      <c r="CN179" s="50"/>
      <c r="CO179" s="50"/>
      <c r="CP179" s="50"/>
      <c r="CQ179" s="50"/>
      <c r="CR179" s="50"/>
      <c r="CS179" s="50"/>
      <c r="CT179" s="50"/>
    </row>
    <row r="180" spans="2:98" s="32" customFormat="1" ht="30.75" x14ac:dyDescent="0.25">
      <c r="B180" s="240">
        <v>175</v>
      </c>
      <c r="C180" s="190">
        <v>43565</v>
      </c>
      <c r="D180" s="238" t="s">
        <v>207</v>
      </c>
      <c r="E180" s="242" t="s">
        <v>56</v>
      </c>
      <c r="F180" s="242" t="s">
        <v>25</v>
      </c>
      <c r="G180" s="243" t="s">
        <v>216</v>
      </c>
      <c r="H180" s="238" t="s">
        <v>222</v>
      </c>
      <c r="I180" s="244" t="s">
        <v>72</v>
      </c>
      <c r="J180" s="244" t="s">
        <v>343</v>
      </c>
      <c r="K180" s="336" t="s">
        <v>383</v>
      </c>
      <c r="L180" s="240">
        <v>5</v>
      </c>
      <c r="M180" s="241">
        <v>5</v>
      </c>
      <c r="N180" s="240">
        <v>2</v>
      </c>
      <c r="O180" s="247">
        <v>5</v>
      </c>
      <c r="P180" s="248">
        <v>5</v>
      </c>
      <c r="Q180" s="240">
        <v>5</v>
      </c>
      <c r="R180" s="247">
        <v>5</v>
      </c>
      <c r="S180" s="247">
        <v>5</v>
      </c>
      <c r="T180" s="247">
        <v>4</v>
      </c>
      <c r="U180" s="247">
        <v>2</v>
      </c>
      <c r="V180" s="248">
        <v>5</v>
      </c>
      <c r="W180" s="240">
        <v>5</v>
      </c>
      <c r="X180" s="248">
        <v>5</v>
      </c>
      <c r="Y180" s="249">
        <v>5</v>
      </c>
      <c r="Z180" s="248">
        <v>5</v>
      </c>
      <c r="AA180" s="238"/>
      <c r="AB180" s="256"/>
      <c r="AC180" s="256"/>
      <c r="AD180" s="256"/>
      <c r="AE180" s="256"/>
      <c r="AF180" s="256"/>
      <c r="AG180" s="256"/>
      <c r="AH180" s="256"/>
      <c r="AI180" s="256"/>
      <c r="AJ180" s="256"/>
      <c r="AK180" s="256"/>
      <c r="AL180" s="256"/>
      <c r="AM180" s="256"/>
      <c r="AN180" s="256"/>
      <c r="AO180" s="256"/>
      <c r="AP180" s="50"/>
      <c r="AQ180" s="50"/>
      <c r="AR180" s="50"/>
      <c r="AS180" s="50"/>
      <c r="AT180" s="50"/>
      <c r="AU180" s="50"/>
      <c r="AV180" s="50"/>
      <c r="AW180" s="50"/>
      <c r="AX180" s="50"/>
      <c r="BA180" s="50"/>
      <c r="BB180" s="50"/>
      <c r="BC180" s="50"/>
      <c r="BD180" s="50"/>
      <c r="BE180" s="50"/>
      <c r="BF180" s="50"/>
      <c r="BG180" s="50"/>
      <c r="BH180" s="50"/>
      <c r="BI180" s="50"/>
      <c r="BJ180" s="50"/>
      <c r="BK180" s="50"/>
      <c r="BL180" s="50"/>
      <c r="BM180" s="50"/>
      <c r="BN180" s="50"/>
      <c r="BO180" s="50"/>
      <c r="BP180" s="50"/>
      <c r="BQ180" s="254"/>
      <c r="BR180" s="50"/>
      <c r="BS180" s="50"/>
      <c r="BT180" s="50"/>
      <c r="BU180" s="50"/>
      <c r="BV180" s="50"/>
      <c r="BW180" s="50"/>
      <c r="BX180" s="50"/>
      <c r="BY180" s="50"/>
      <c r="BZ180" s="50"/>
      <c r="CA180" s="50"/>
      <c r="CB180" s="50"/>
      <c r="CC180" s="50"/>
      <c r="CD180" s="50"/>
      <c r="CE180" s="50"/>
      <c r="CF180" s="50"/>
      <c r="CG180" s="50"/>
      <c r="CH180" s="50"/>
      <c r="CI180" s="50"/>
      <c r="CJ180" s="50"/>
      <c r="CK180" s="50"/>
      <c r="CL180" s="50"/>
      <c r="CM180" s="50"/>
      <c r="CN180" s="50"/>
      <c r="CO180" s="50"/>
      <c r="CP180" s="50"/>
      <c r="CQ180" s="50"/>
      <c r="CR180" s="50"/>
      <c r="CS180" s="50"/>
      <c r="CT180" s="50"/>
    </row>
    <row r="181" spans="2:98" s="32" customFormat="1" ht="30.75" x14ac:dyDescent="0.25">
      <c r="B181" s="240">
        <v>176</v>
      </c>
      <c r="C181" s="190">
        <v>43565</v>
      </c>
      <c r="D181" s="238" t="s">
        <v>207</v>
      </c>
      <c r="E181" s="242" t="s">
        <v>56</v>
      </c>
      <c r="F181" s="242" t="s">
        <v>25</v>
      </c>
      <c r="G181" s="243" t="s">
        <v>216</v>
      </c>
      <c r="H181" s="238" t="s">
        <v>222</v>
      </c>
      <c r="I181" s="244" t="s">
        <v>86</v>
      </c>
      <c r="J181" s="244" t="s">
        <v>355</v>
      </c>
      <c r="K181" s="336" t="s">
        <v>382</v>
      </c>
      <c r="L181" s="240">
        <v>5</v>
      </c>
      <c r="M181" s="241">
        <v>5</v>
      </c>
      <c r="N181" s="240">
        <v>5</v>
      </c>
      <c r="O181" s="247">
        <v>5</v>
      </c>
      <c r="P181" s="248">
        <v>5</v>
      </c>
      <c r="Q181" s="240">
        <v>5</v>
      </c>
      <c r="R181" s="247">
        <v>5</v>
      </c>
      <c r="S181" s="247">
        <v>5</v>
      </c>
      <c r="T181" s="247">
        <v>5</v>
      </c>
      <c r="U181" s="247">
        <v>5</v>
      </c>
      <c r="V181" s="248">
        <v>5</v>
      </c>
      <c r="W181" s="240">
        <v>5</v>
      </c>
      <c r="X181" s="248">
        <v>5</v>
      </c>
      <c r="Y181" s="249">
        <v>5</v>
      </c>
      <c r="Z181" s="248">
        <v>5</v>
      </c>
      <c r="AA181" s="238"/>
      <c r="AB181" s="256"/>
      <c r="AC181" s="256"/>
      <c r="AD181" s="256"/>
      <c r="AE181" s="256"/>
      <c r="AF181" s="256"/>
      <c r="AG181" s="256"/>
      <c r="AH181" s="256"/>
      <c r="AI181" s="256"/>
      <c r="AJ181" s="256"/>
      <c r="AK181" s="256"/>
      <c r="AL181" s="256"/>
      <c r="AM181" s="256"/>
      <c r="AN181" s="256"/>
      <c r="AO181" s="256"/>
      <c r="AP181" s="50"/>
      <c r="AQ181" s="50"/>
      <c r="AR181" s="50"/>
      <c r="AS181" s="50"/>
      <c r="AT181" s="50"/>
      <c r="AU181" s="50"/>
      <c r="AV181" s="50"/>
      <c r="AW181" s="50"/>
      <c r="AX181" s="50"/>
      <c r="BA181" s="50"/>
      <c r="BB181" s="50"/>
      <c r="BC181" s="50"/>
      <c r="BD181" s="50"/>
      <c r="BE181" s="50"/>
      <c r="BF181" s="50"/>
      <c r="BG181" s="50"/>
      <c r="BH181" s="50"/>
      <c r="BI181" s="50"/>
      <c r="BJ181" s="50"/>
      <c r="BK181" s="50"/>
      <c r="BL181" s="50"/>
      <c r="BM181" s="50"/>
      <c r="BN181" s="50"/>
      <c r="BO181" s="50"/>
      <c r="BP181" s="50"/>
      <c r="BQ181" s="254"/>
      <c r="BR181" s="50"/>
      <c r="BS181" s="50"/>
      <c r="BT181" s="50"/>
      <c r="BU181" s="50"/>
      <c r="BV181" s="50"/>
      <c r="BW181" s="50"/>
      <c r="BX181" s="50"/>
      <c r="BY181" s="50"/>
      <c r="BZ181" s="50"/>
      <c r="CA181" s="50"/>
      <c r="CB181" s="50"/>
      <c r="CC181" s="50"/>
      <c r="CD181" s="50"/>
      <c r="CE181" s="50"/>
      <c r="CF181" s="50"/>
      <c r="CG181" s="50"/>
      <c r="CH181" s="50"/>
      <c r="CI181" s="50"/>
      <c r="CJ181" s="50"/>
      <c r="CK181" s="50"/>
      <c r="CL181" s="50"/>
      <c r="CM181" s="50"/>
      <c r="CN181" s="50"/>
      <c r="CO181" s="50"/>
      <c r="CP181" s="50"/>
      <c r="CQ181" s="50"/>
      <c r="CR181" s="50"/>
      <c r="CS181" s="50"/>
      <c r="CT181" s="50"/>
    </row>
    <row r="182" spans="2:98" s="32" customFormat="1" ht="30.75" x14ac:dyDescent="0.25">
      <c r="B182" s="240">
        <v>177</v>
      </c>
      <c r="C182" s="190">
        <v>43565</v>
      </c>
      <c r="D182" s="238"/>
      <c r="E182" s="242" t="s">
        <v>57</v>
      </c>
      <c r="F182" s="242" t="s">
        <v>25</v>
      </c>
      <c r="G182" s="243" t="s">
        <v>216</v>
      </c>
      <c r="H182" s="238" t="s">
        <v>222</v>
      </c>
      <c r="I182" s="244" t="s">
        <v>350</v>
      </c>
      <c r="J182" s="244" t="s">
        <v>351</v>
      </c>
      <c r="K182" s="336" t="s">
        <v>382</v>
      </c>
      <c r="L182" s="240">
        <v>3</v>
      </c>
      <c r="M182" s="241">
        <v>5</v>
      </c>
      <c r="N182" s="240">
        <v>4</v>
      </c>
      <c r="O182" s="247">
        <v>3</v>
      </c>
      <c r="P182" s="248">
        <v>3</v>
      </c>
      <c r="Q182" s="240"/>
      <c r="R182" s="247">
        <v>4</v>
      </c>
      <c r="S182" s="247">
        <v>4</v>
      </c>
      <c r="T182" s="247">
        <v>4</v>
      </c>
      <c r="U182" s="247">
        <v>4</v>
      </c>
      <c r="V182" s="248">
        <v>4</v>
      </c>
      <c r="W182" s="240">
        <v>4</v>
      </c>
      <c r="X182" s="248">
        <v>3</v>
      </c>
      <c r="Y182" s="249">
        <v>5</v>
      </c>
      <c r="Z182" s="248">
        <v>3</v>
      </c>
      <c r="AA182" s="238"/>
      <c r="AB182" s="256"/>
      <c r="AC182" s="256"/>
      <c r="AD182" s="256"/>
      <c r="AE182" s="256"/>
      <c r="AF182" s="256"/>
      <c r="AG182" s="256"/>
      <c r="AH182" s="256"/>
      <c r="AI182" s="256"/>
      <c r="AJ182" s="256"/>
      <c r="AK182" s="256"/>
      <c r="AL182" s="256"/>
      <c r="AM182" s="256"/>
      <c r="AN182" s="256"/>
      <c r="AO182" s="256"/>
      <c r="AP182" s="50"/>
      <c r="AQ182" s="50"/>
      <c r="AR182" s="50"/>
      <c r="AS182" s="50"/>
      <c r="AT182" s="50"/>
      <c r="AU182" s="50"/>
      <c r="AV182" s="50"/>
      <c r="AW182" s="50"/>
      <c r="AX182" s="50"/>
      <c r="BA182" s="50"/>
      <c r="BB182" s="50"/>
      <c r="BC182" s="50"/>
      <c r="BD182" s="50"/>
      <c r="BE182" s="50"/>
      <c r="BF182" s="50"/>
      <c r="BG182" s="50"/>
      <c r="BH182" s="50"/>
      <c r="BI182" s="50"/>
      <c r="BJ182" s="50"/>
      <c r="BK182" s="50"/>
      <c r="BL182" s="50"/>
      <c r="BM182" s="50"/>
      <c r="BN182" s="50"/>
      <c r="BO182" s="50"/>
      <c r="BP182" s="50"/>
      <c r="BQ182" s="254"/>
      <c r="BR182" s="50"/>
      <c r="BS182" s="50"/>
      <c r="BT182" s="50"/>
      <c r="BU182" s="50"/>
      <c r="BV182" s="50"/>
      <c r="BW182" s="50"/>
      <c r="BX182" s="50"/>
      <c r="BY182" s="50"/>
      <c r="BZ182" s="50"/>
      <c r="CA182" s="50"/>
      <c r="CB182" s="50"/>
      <c r="CC182" s="50"/>
      <c r="CD182" s="50"/>
      <c r="CE182" s="50"/>
      <c r="CF182" s="50"/>
      <c r="CG182" s="50"/>
      <c r="CH182" s="50"/>
      <c r="CI182" s="50"/>
      <c r="CJ182" s="50"/>
      <c r="CK182" s="50"/>
      <c r="CL182" s="50"/>
      <c r="CM182" s="50"/>
      <c r="CN182" s="50"/>
      <c r="CO182" s="50"/>
      <c r="CP182" s="50"/>
      <c r="CQ182" s="50"/>
      <c r="CR182" s="50"/>
      <c r="CS182" s="50"/>
      <c r="CT182" s="50"/>
    </row>
    <row r="183" spans="2:98" s="32" customFormat="1" ht="30.75" x14ac:dyDescent="0.25">
      <c r="B183" s="240">
        <v>178</v>
      </c>
      <c r="C183" s="190">
        <v>43565</v>
      </c>
      <c r="D183" s="238" t="s">
        <v>209</v>
      </c>
      <c r="E183" s="242" t="s">
        <v>56</v>
      </c>
      <c r="F183" s="242" t="s">
        <v>327</v>
      </c>
      <c r="G183" s="243" t="s">
        <v>53</v>
      </c>
      <c r="H183" s="238" t="s">
        <v>222</v>
      </c>
      <c r="I183" s="244" t="s">
        <v>69</v>
      </c>
      <c r="J183" s="244" t="s">
        <v>97</v>
      </c>
      <c r="K183" s="336" t="s">
        <v>383</v>
      </c>
      <c r="L183" s="240">
        <v>5</v>
      </c>
      <c r="M183" s="241">
        <v>5</v>
      </c>
      <c r="N183" s="240">
        <v>5</v>
      </c>
      <c r="O183" s="247">
        <v>5</v>
      </c>
      <c r="P183" s="248">
        <v>5</v>
      </c>
      <c r="Q183" s="240">
        <v>5</v>
      </c>
      <c r="R183" s="247">
        <v>5</v>
      </c>
      <c r="S183" s="247">
        <v>5</v>
      </c>
      <c r="T183" s="247">
        <v>5</v>
      </c>
      <c r="U183" s="247">
        <v>5</v>
      </c>
      <c r="V183" s="248">
        <v>5</v>
      </c>
      <c r="W183" s="240">
        <v>4</v>
      </c>
      <c r="X183" s="248">
        <v>4</v>
      </c>
      <c r="Y183" s="249">
        <v>1</v>
      </c>
      <c r="Z183" s="248">
        <v>5</v>
      </c>
      <c r="AA183" s="238"/>
      <c r="AB183" s="256"/>
      <c r="AC183" s="256"/>
      <c r="AD183" s="256"/>
      <c r="AE183" s="256"/>
      <c r="AF183" s="256"/>
      <c r="AG183" s="256"/>
      <c r="AH183" s="256"/>
      <c r="AI183" s="256"/>
      <c r="AJ183" s="256"/>
      <c r="AK183" s="256"/>
      <c r="AL183" s="256"/>
      <c r="AM183" s="256"/>
      <c r="AN183" s="256"/>
      <c r="AO183" s="256"/>
      <c r="AP183" s="50"/>
      <c r="AQ183" s="50"/>
      <c r="AR183" s="50"/>
      <c r="AS183" s="50"/>
      <c r="AT183" s="50"/>
      <c r="AU183" s="50"/>
      <c r="AV183" s="50"/>
      <c r="AW183" s="50"/>
      <c r="AX183" s="50"/>
      <c r="BA183" s="50"/>
      <c r="BB183" s="50"/>
      <c r="BC183" s="50"/>
      <c r="BD183" s="50"/>
      <c r="BE183" s="50"/>
      <c r="BF183" s="50"/>
      <c r="BG183" s="50"/>
      <c r="BH183" s="50"/>
      <c r="BI183" s="50"/>
      <c r="BJ183" s="50"/>
      <c r="BK183" s="50"/>
      <c r="BL183" s="50"/>
      <c r="BM183" s="50"/>
      <c r="BN183" s="50"/>
      <c r="BO183" s="50"/>
      <c r="BP183" s="50"/>
      <c r="BQ183" s="254"/>
      <c r="BR183" s="50"/>
      <c r="BS183" s="50"/>
      <c r="BT183" s="50"/>
      <c r="BU183" s="50"/>
      <c r="BV183" s="50"/>
      <c r="BW183" s="50"/>
      <c r="BX183" s="50"/>
      <c r="BY183" s="50"/>
      <c r="BZ183" s="50"/>
      <c r="CA183" s="50"/>
      <c r="CB183" s="50"/>
      <c r="CC183" s="50"/>
      <c r="CD183" s="50"/>
      <c r="CE183" s="50"/>
      <c r="CF183" s="50"/>
      <c r="CG183" s="50"/>
      <c r="CH183" s="50"/>
      <c r="CI183" s="50"/>
      <c r="CJ183" s="50"/>
      <c r="CK183" s="50"/>
      <c r="CL183" s="50"/>
      <c r="CM183" s="50"/>
      <c r="CN183" s="50"/>
      <c r="CO183" s="50"/>
      <c r="CP183" s="50"/>
      <c r="CQ183" s="50"/>
      <c r="CR183" s="50"/>
      <c r="CS183" s="50"/>
      <c r="CT183" s="50"/>
    </row>
    <row r="184" spans="2:98" s="32" customFormat="1" ht="30.75" x14ac:dyDescent="0.25">
      <c r="B184" s="240">
        <v>179</v>
      </c>
      <c r="C184" s="190">
        <v>43565</v>
      </c>
      <c r="D184" s="238" t="s">
        <v>209</v>
      </c>
      <c r="E184" s="242" t="s">
        <v>56</v>
      </c>
      <c r="F184" s="242" t="s">
        <v>305</v>
      </c>
      <c r="G184" s="243" t="s">
        <v>217</v>
      </c>
      <c r="H184" s="238" t="s">
        <v>223</v>
      </c>
      <c r="I184" s="244" t="s">
        <v>72</v>
      </c>
      <c r="J184" s="244" t="s">
        <v>343</v>
      </c>
      <c r="K184" s="336" t="s">
        <v>383</v>
      </c>
      <c r="L184" s="240">
        <v>5</v>
      </c>
      <c r="M184" s="241"/>
      <c r="N184" s="240">
        <v>4</v>
      </c>
      <c r="O184" s="247">
        <v>5</v>
      </c>
      <c r="P184" s="248">
        <v>5</v>
      </c>
      <c r="Q184" s="240">
        <v>5</v>
      </c>
      <c r="R184" s="247">
        <v>5</v>
      </c>
      <c r="S184" s="247">
        <v>5</v>
      </c>
      <c r="T184" s="247">
        <v>5</v>
      </c>
      <c r="U184" s="247">
        <v>4</v>
      </c>
      <c r="V184" s="248">
        <v>5</v>
      </c>
      <c r="W184" s="240">
        <v>5</v>
      </c>
      <c r="X184" s="248">
        <v>5</v>
      </c>
      <c r="Y184" s="249">
        <v>5</v>
      </c>
      <c r="Z184" s="248">
        <v>5</v>
      </c>
      <c r="AA184" s="238"/>
      <c r="AB184" s="256"/>
      <c r="AC184" s="256"/>
      <c r="AD184" s="256"/>
      <c r="AE184" s="256"/>
      <c r="AF184" s="256"/>
      <c r="AG184" s="256"/>
      <c r="AH184" s="256"/>
      <c r="AI184" s="256"/>
      <c r="AJ184" s="256"/>
      <c r="AK184" s="256"/>
      <c r="AL184" s="256"/>
      <c r="AM184" s="256"/>
      <c r="AN184" s="256"/>
      <c r="AO184" s="256"/>
      <c r="AP184" s="50"/>
      <c r="AQ184" s="50"/>
      <c r="AR184" s="50"/>
      <c r="AS184" s="50"/>
      <c r="AT184" s="50"/>
      <c r="AU184" s="50"/>
      <c r="AV184" s="50"/>
      <c r="AW184" s="50"/>
      <c r="AX184" s="50"/>
      <c r="BA184" s="50"/>
      <c r="BB184" s="50"/>
      <c r="BC184" s="50"/>
      <c r="BD184" s="50"/>
      <c r="BE184" s="50"/>
      <c r="BF184" s="50"/>
      <c r="BG184" s="50"/>
      <c r="BH184" s="50"/>
      <c r="BI184" s="50"/>
      <c r="BJ184" s="50"/>
      <c r="BK184" s="50"/>
      <c r="BL184" s="50"/>
      <c r="BM184" s="50"/>
      <c r="BN184" s="50"/>
      <c r="BO184" s="50"/>
      <c r="BP184" s="50"/>
      <c r="BQ184" s="254"/>
      <c r="BR184" s="50"/>
      <c r="BS184" s="50"/>
      <c r="BT184" s="50"/>
      <c r="BU184" s="50"/>
      <c r="BV184" s="50"/>
      <c r="BW184" s="50"/>
      <c r="BX184" s="50"/>
      <c r="BY184" s="50"/>
      <c r="BZ184" s="50"/>
      <c r="CA184" s="50"/>
      <c r="CB184" s="50"/>
      <c r="CC184" s="50"/>
      <c r="CD184" s="50"/>
      <c r="CE184" s="50"/>
      <c r="CF184" s="50"/>
      <c r="CG184" s="50"/>
      <c r="CH184" s="50"/>
      <c r="CI184" s="50"/>
      <c r="CJ184" s="50"/>
      <c r="CK184" s="50"/>
      <c r="CL184" s="50"/>
      <c r="CM184" s="50"/>
      <c r="CN184" s="50"/>
      <c r="CO184" s="50"/>
      <c r="CP184" s="50"/>
      <c r="CQ184" s="50"/>
      <c r="CR184" s="50"/>
      <c r="CS184" s="50"/>
      <c r="CT184" s="50"/>
    </row>
    <row r="185" spans="2:98" s="32" customFormat="1" ht="30.75" x14ac:dyDescent="0.25">
      <c r="B185" s="240">
        <v>180</v>
      </c>
      <c r="C185" s="190">
        <v>43565</v>
      </c>
      <c r="D185" s="238" t="s">
        <v>209</v>
      </c>
      <c r="E185" s="242" t="s">
        <v>56</v>
      </c>
      <c r="F185" s="242" t="s">
        <v>328</v>
      </c>
      <c r="G185" s="243" t="s">
        <v>53</v>
      </c>
      <c r="H185" s="238" t="s">
        <v>223</v>
      </c>
      <c r="I185" s="244" t="s">
        <v>78</v>
      </c>
      <c r="J185" s="244" t="s">
        <v>339</v>
      </c>
      <c r="K185" s="336" t="s">
        <v>382</v>
      </c>
      <c r="L185" s="240">
        <v>4</v>
      </c>
      <c r="M185" s="241">
        <v>1</v>
      </c>
      <c r="N185" s="240">
        <v>4</v>
      </c>
      <c r="O185" s="247">
        <v>2</v>
      </c>
      <c r="P185" s="248">
        <v>2</v>
      </c>
      <c r="Q185" s="240">
        <v>5</v>
      </c>
      <c r="R185" s="247">
        <v>5</v>
      </c>
      <c r="S185" s="247">
        <v>5</v>
      </c>
      <c r="T185" s="247">
        <v>5</v>
      </c>
      <c r="U185" s="247">
        <v>5</v>
      </c>
      <c r="V185" s="248">
        <v>5</v>
      </c>
      <c r="W185" s="240">
        <v>5</v>
      </c>
      <c r="X185" s="248">
        <v>5</v>
      </c>
      <c r="Y185" s="249">
        <v>5</v>
      </c>
      <c r="Z185" s="248">
        <v>4</v>
      </c>
      <c r="AA185" s="238"/>
      <c r="AB185" s="256"/>
      <c r="AC185" s="256"/>
      <c r="AD185" s="256"/>
      <c r="AE185" s="256"/>
      <c r="AF185" s="256"/>
      <c r="AG185" s="256"/>
      <c r="AH185" s="256"/>
      <c r="AI185" s="256"/>
      <c r="AJ185" s="256"/>
      <c r="AK185" s="256"/>
      <c r="AL185" s="256"/>
      <c r="AM185" s="256"/>
      <c r="AN185" s="256"/>
      <c r="AO185" s="256"/>
      <c r="AP185" s="50"/>
      <c r="AQ185" s="50"/>
      <c r="AR185" s="50"/>
      <c r="AS185" s="50"/>
      <c r="AT185" s="50"/>
      <c r="AU185" s="50"/>
      <c r="AV185" s="50"/>
      <c r="AW185" s="50"/>
      <c r="AX185" s="50"/>
      <c r="BA185" s="50"/>
      <c r="BB185" s="50"/>
      <c r="BC185" s="50"/>
      <c r="BD185" s="50"/>
      <c r="BE185" s="50"/>
      <c r="BF185" s="50"/>
      <c r="BG185" s="50"/>
      <c r="BH185" s="50"/>
      <c r="BI185" s="50"/>
      <c r="BJ185" s="50"/>
      <c r="BK185" s="50"/>
      <c r="BL185" s="50"/>
      <c r="BM185" s="50"/>
      <c r="BN185" s="50"/>
      <c r="BO185" s="50"/>
      <c r="BP185" s="50"/>
      <c r="BQ185" s="254"/>
      <c r="BR185" s="50"/>
      <c r="BS185" s="50"/>
      <c r="BT185" s="50"/>
      <c r="BU185" s="50"/>
      <c r="BV185" s="50"/>
      <c r="BW185" s="50"/>
      <c r="BX185" s="50"/>
      <c r="BY185" s="50"/>
      <c r="BZ185" s="50"/>
      <c r="CA185" s="50"/>
      <c r="CB185" s="50"/>
      <c r="CC185" s="50"/>
      <c r="CD185" s="50"/>
      <c r="CE185" s="50"/>
      <c r="CF185" s="50"/>
      <c r="CG185" s="50"/>
      <c r="CH185" s="50"/>
      <c r="CI185" s="50"/>
      <c r="CJ185" s="50"/>
      <c r="CK185" s="50"/>
      <c r="CL185" s="50"/>
      <c r="CM185" s="50"/>
      <c r="CN185" s="50"/>
      <c r="CO185" s="50"/>
      <c r="CP185" s="50"/>
      <c r="CQ185" s="50"/>
      <c r="CR185" s="50"/>
      <c r="CS185" s="50"/>
      <c r="CT185" s="50"/>
    </row>
    <row r="186" spans="2:98" s="32" customFormat="1" ht="30.75" x14ac:dyDescent="0.25">
      <c r="B186" s="240">
        <v>181</v>
      </c>
      <c r="C186" s="190">
        <v>43565</v>
      </c>
      <c r="D186" s="238" t="s">
        <v>207</v>
      </c>
      <c r="E186" s="242" t="s">
        <v>57</v>
      </c>
      <c r="F186" s="242" t="s">
        <v>25</v>
      </c>
      <c r="G186" s="243" t="s">
        <v>216</v>
      </c>
      <c r="H186" s="238" t="s">
        <v>222</v>
      </c>
      <c r="I186" s="244" t="s">
        <v>63</v>
      </c>
      <c r="J186" s="244" t="s">
        <v>349</v>
      </c>
      <c r="K186" s="336" t="s">
        <v>383</v>
      </c>
      <c r="L186" s="240">
        <v>1</v>
      </c>
      <c r="M186" s="241">
        <v>5</v>
      </c>
      <c r="N186" s="240">
        <v>3</v>
      </c>
      <c r="O186" s="247">
        <v>2</v>
      </c>
      <c r="P186" s="248">
        <v>2</v>
      </c>
      <c r="Q186" s="240">
        <v>3</v>
      </c>
      <c r="R186" s="247">
        <v>4</v>
      </c>
      <c r="S186" s="247">
        <v>4</v>
      </c>
      <c r="T186" s="247"/>
      <c r="U186" s="247">
        <v>3</v>
      </c>
      <c r="V186" s="248">
        <v>2</v>
      </c>
      <c r="W186" s="240">
        <v>3</v>
      </c>
      <c r="X186" s="248">
        <v>4</v>
      </c>
      <c r="Y186" s="249"/>
      <c r="Z186" s="248">
        <v>2</v>
      </c>
      <c r="AA186" s="238"/>
      <c r="AB186" s="256"/>
      <c r="AC186" s="256"/>
      <c r="AD186" s="256"/>
      <c r="AE186" s="256"/>
      <c r="AF186" s="256"/>
      <c r="AG186" s="256"/>
      <c r="AH186" s="256"/>
      <c r="AI186" s="256"/>
      <c r="AJ186" s="256"/>
      <c r="AK186" s="256"/>
      <c r="AL186" s="256"/>
      <c r="AM186" s="256"/>
      <c r="AN186" s="256"/>
      <c r="AO186" s="256"/>
      <c r="AP186" s="50"/>
      <c r="AQ186" s="50"/>
      <c r="AR186" s="50"/>
      <c r="AS186" s="50"/>
      <c r="AT186" s="50"/>
      <c r="AU186" s="50"/>
      <c r="AV186" s="50"/>
      <c r="AW186" s="50"/>
      <c r="AX186" s="50"/>
      <c r="BA186" s="50"/>
      <c r="BB186" s="50"/>
      <c r="BC186" s="50"/>
      <c r="BD186" s="50"/>
      <c r="BE186" s="50"/>
      <c r="BF186" s="50"/>
      <c r="BG186" s="50"/>
      <c r="BH186" s="50"/>
      <c r="BI186" s="50"/>
      <c r="BJ186" s="50"/>
      <c r="BK186" s="50"/>
      <c r="BL186" s="50"/>
      <c r="BM186" s="50"/>
      <c r="BN186" s="50"/>
      <c r="BO186" s="50"/>
      <c r="BP186" s="50"/>
      <c r="BQ186" s="254"/>
      <c r="BR186" s="50"/>
      <c r="BS186" s="50"/>
      <c r="BT186" s="50"/>
      <c r="BU186" s="50"/>
      <c r="BV186" s="50"/>
      <c r="BW186" s="50"/>
      <c r="BX186" s="50"/>
      <c r="BY186" s="50"/>
      <c r="BZ186" s="50"/>
      <c r="CA186" s="50"/>
      <c r="CB186" s="50"/>
      <c r="CC186" s="50"/>
      <c r="CD186" s="50"/>
      <c r="CE186" s="50"/>
      <c r="CF186" s="50"/>
      <c r="CG186" s="50"/>
      <c r="CH186" s="50"/>
      <c r="CI186" s="50"/>
      <c r="CJ186" s="50"/>
      <c r="CK186" s="50"/>
      <c r="CL186" s="50"/>
      <c r="CM186" s="50"/>
      <c r="CN186" s="50"/>
      <c r="CO186" s="50"/>
      <c r="CP186" s="50"/>
      <c r="CQ186" s="50"/>
      <c r="CR186" s="50"/>
      <c r="CS186" s="50"/>
      <c r="CT186" s="50"/>
    </row>
    <row r="187" spans="2:98" s="32" customFormat="1" ht="30.75" x14ac:dyDescent="0.25">
      <c r="B187" s="240">
        <v>182</v>
      </c>
      <c r="C187" s="190">
        <v>43565</v>
      </c>
      <c r="D187" s="238"/>
      <c r="E187" s="242" t="s">
        <v>56</v>
      </c>
      <c r="F187" s="242" t="s">
        <v>25</v>
      </c>
      <c r="G187" s="243" t="s">
        <v>216</v>
      </c>
      <c r="H187" s="238" t="s">
        <v>223</v>
      </c>
      <c r="I187" s="244" t="s">
        <v>63</v>
      </c>
      <c r="J187" s="244" t="s">
        <v>349</v>
      </c>
      <c r="K187" s="336" t="s">
        <v>382</v>
      </c>
      <c r="L187" s="240">
        <v>5</v>
      </c>
      <c r="M187" s="241">
        <v>5</v>
      </c>
      <c r="N187" s="240">
        <v>5</v>
      </c>
      <c r="O187" s="247">
        <v>4</v>
      </c>
      <c r="P187" s="248">
        <v>3</v>
      </c>
      <c r="Q187" s="240">
        <v>5</v>
      </c>
      <c r="R187" s="247">
        <v>5</v>
      </c>
      <c r="S187" s="247">
        <v>5</v>
      </c>
      <c r="T187" s="247">
        <v>5</v>
      </c>
      <c r="U187" s="247">
        <v>4</v>
      </c>
      <c r="V187" s="248">
        <v>4</v>
      </c>
      <c r="W187" s="240">
        <v>4</v>
      </c>
      <c r="X187" s="248">
        <v>4</v>
      </c>
      <c r="Y187" s="249">
        <v>1</v>
      </c>
      <c r="Z187" s="248">
        <v>5</v>
      </c>
      <c r="AA187" s="238"/>
      <c r="AB187" s="256"/>
      <c r="AC187" s="256"/>
      <c r="AD187" s="256"/>
      <c r="AE187" s="256"/>
      <c r="AF187" s="256"/>
      <c r="AG187" s="256"/>
      <c r="AH187" s="256"/>
      <c r="AI187" s="256"/>
      <c r="AJ187" s="256"/>
      <c r="AK187" s="256"/>
      <c r="AL187" s="256"/>
      <c r="AM187" s="256"/>
      <c r="AN187" s="256"/>
      <c r="AO187" s="256"/>
      <c r="AP187" s="50"/>
      <c r="AQ187" s="50"/>
      <c r="AR187" s="50"/>
      <c r="AS187" s="50"/>
      <c r="AT187" s="50"/>
      <c r="AU187" s="50"/>
      <c r="AV187" s="50"/>
      <c r="AW187" s="50"/>
      <c r="AX187" s="50"/>
      <c r="BA187" s="50"/>
      <c r="BB187" s="50"/>
      <c r="BC187" s="50"/>
      <c r="BD187" s="50"/>
      <c r="BE187" s="50"/>
      <c r="BF187" s="50"/>
      <c r="BG187" s="50"/>
      <c r="BH187" s="50"/>
      <c r="BI187" s="50"/>
      <c r="BJ187" s="50"/>
      <c r="BK187" s="50"/>
      <c r="BL187" s="50"/>
      <c r="BM187" s="50"/>
      <c r="BN187" s="50"/>
      <c r="BO187" s="50"/>
      <c r="BP187" s="50"/>
      <c r="BQ187" s="254"/>
      <c r="BR187" s="50"/>
      <c r="BS187" s="50"/>
      <c r="BT187" s="50"/>
      <c r="BU187" s="50"/>
      <c r="BV187" s="50"/>
      <c r="BW187" s="50"/>
      <c r="BX187" s="50"/>
      <c r="BY187" s="50"/>
      <c r="BZ187" s="50"/>
      <c r="CA187" s="50"/>
      <c r="CB187" s="50"/>
      <c r="CC187" s="50"/>
      <c r="CD187" s="50"/>
      <c r="CE187" s="50"/>
      <c r="CF187" s="50"/>
      <c r="CG187" s="50"/>
      <c r="CH187" s="50"/>
      <c r="CI187" s="50"/>
      <c r="CJ187" s="50"/>
      <c r="CK187" s="50"/>
      <c r="CL187" s="50"/>
      <c r="CM187" s="50"/>
      <c r="CN187" s="50"/>
      <c r="CO187" s="50"/>
      <c r="CP187" s="50"/>
      <c r="CQ187" s="50"/>
      <c r="CR187" s="50"/>
      <c r="CS187" s="50"/>
      <c r="CT187" s="50"/>
    </row>
    <row r="188" spans="2:98" s="32" customFormat="1" ht="30.75" x14ac:dyDescent="0.25">
      <c r="B188" s="240">
        <v>183</v>
      </c>
      <c r="C188" s="190">
        <v>43565</v>
      </c>
      <c r="D188" s="238" t="s">
        <v>207</v>
      </c>
      <c r="E188" s="242" t="s">
        <v>56</v>
      </c>
      <c r="F188" s="242"/>
      <c r="G188" s="243"/>
      <c r="H188" s="238" t="s">
        <v>223</v>
      </c>
      <c r="I188" s="244" t="s">
        <v>72</v>
      </c>
      <c r="J188" s="244" t="s">
        <v>343</v>
      </c>
      <c r="K188" s="336" t="s">
        <v>383</v>
      </c>
      <c r="L188" s="240">
        <v>1</v>
      </c>
      <c r="M188" s="241">
        <v>1</v>
      </c>
      <c r="N188" s="240">
        <v>1</v>
      </c>
      <c r="O188" s="247">
        <v>1</v>
      </c>
      <c r="P188" s="248">
        <v>1</v>
      </c>
      <c r="Q188" s="240">
        <v>4</v>
      </c>
      <c r="R188" s="247">
        <v>1</v>
      </c>
      <c r="S188" s="247">
        <v>1</v>
      </c>
      <c r="T188" s="247">
        <v>1</v>
      </c>
      <c r="U188" s="247">
        <v>1</v>
      </c>
      <c r="V188" s="248">
        <v>1</v>
      </c>
      <c r="W188" s="240">
        <v>1</v>
      </c>
      <c r="X188" s="248">
        <v>1</v>
      </c>
      <c r="Y188" s="249">
        <v>5</v>
      </c>
      <c r="Z188" s="248">
        <v>1</v>
      </c>
      <c r="AA188" s="238"/>
      <c r="AB188" s="256"/>
      <c r="AC188" s="256"/>
      <c r="AD188" s="256"/>
      <c r="AE188" s="256"/>
      <c r="AF188" s="256"/>
      <c r="AG188" s="256"/>
      <c r="AH188" s="256"/>
      <c r="AI188" s="256"/>
      <c r="AJ188" s="256"/>
      <c r="AK188" s="256"/>
      <c r="AL188" s="256"/>
      <c r="AM188" s="256"/>
      <c r="AN188" s="256"/>
      <c r="AO188" s="256"/>
      <c r="AP188" s="50"/>
      <c r="AQ188" s="50"/>
      <c r="AR188" s="50"/>
      <c r="AS188" s="50"/>
      <c r="AT188" s="50"/>
      <c r="AU188" s="50"/>
      <c r="AV188" s="50"/>
      <c r="AW188" s="50"/>
      <c r="AX188" s="50"/>
      <c r="BA188" s="50"/>
      <c r="BB188" s="50"/>
      <c r="BC188" s="50"/>
      <c r="BD188" s="50"/>
      <c r="BE188" s="50"/>
      <c r="BF188" s="50"/>
      <c r="BG188" s="50"/>
      <c r="BH188" s="50"/>
      <c r="BI188" s="50"/>
      <c r="BJ188" s="50"/>
      <c r="BK188" s="50"/>
      <c r="BL188" s="50"/>
      <c r="BM188" s="50"/>
      <c r="BN188" s="50"/>
      <c r="BO188" s="50"/>
      <c r="BP188" s="50"/>
      <c r="BQ188" s="254"/>
      <c r="BR188" s="50"/>
      <c r="BS188" s="50"/>
      <c r="BT188" s="50"/>
      <c r="BU188" s="50"/>
      <c r="BV188" s="50"/>
      <c r="BW188" s="50"/>
      <c r="BX188" s="50"/>
      <c r="BY188" s="50"/>
      <c r="BZ188" s="50"/>
      <c r="CA188" s="50"/>
      <c r="CB188" s="50"/>
      <c r="CC188" s="50"/>
      <c r="CD188" s="50"/>
      <c r="CE188" s="50"/>
      <c r="CF188" s="50"/>
      <c r="CG188" s="50"/>
      <c r="CH188" s="50"/>
      <c r="CI188" s="50"/>
      <c r="CJ188" s="50"/>
      <c r="CK188" s="50"/>
      <c r="CL188" s="50"/>
      <c r="CM188" s="50"/>
      <c r="CN188" s="50"/>
      <c r="CO188" s="50"/>
      <c r="CP188" s="50"/>
      <c r="CQ188" s="50"/>
      <c r="CR188" s="50"/>
      <c r="CS188" s="50"/>
      <c r="CT188" s="50"/>
    </row>
    <row r="189" spans="2:98" s="32" customFormat="1" ht="30.75" x14ac:dyDescent="0.25">
      <c r="B189" s="240">
        <v>184</v>
      </c>
      <c r="C189" s="190">
        <v>43566</v>
      </c>
      <c r="D189" s="238" t="s">
        <v>207</v>
      </c>
      <c r="E189" s="242" t="s">
        <v>56</v>
      </c>
      <c r="F189" s="242" t="s">
        <v>25</v>
      </c>
      <c r="G189" s="243" t="s">
        <v>216</v>
      </c>
      <c r="H189" s="238" t="s">
        <v>223</v>
      </c>
      <c r="I189" s="244" t="s">
        <v>95</v>
      </c>
      <c r="J189" s="244" t="s">
        <v>344</v>
      </c>
      <c r="K189" s="336" t="s">
        <v>382</v>
      </c>
      <c r="L189" s="240">
        <v>4</v>
      </c>
      <c r="M189" s="241">
        <v>5</v>
      </c>
      <c r="N189" s="240">
        <v>3</v>
      </c>
      <c r="O189" s="247">
        <v>1</v>
      </c>
      <c r="P189" s="248">
        <v>3</v>
      </c>
      <c r="Q189" s="240">
        <v>5</v>
      </c>
      <c r="R189" s="247">
        <v>5</v>
      </c>
      <c r="S189" s="247">
        <v>5</v>
      </c>
      <c r="T189" s="247">
        <v>4</v>
      </c>
      <c r="U189" s="247">
        <v>3</v>
      </c>
      <c r="V189" s="248">
        <v>3</v>
      </c>
      <c r="W189" s="240">
        <v>4</v>
      </c>
      <c r="X189" s="248">
        <v>4</v>
      </c>
      <c r="Y189" s="249">
        <v>5</v>
      </c>
      <c r="Z189" s="248">
        <v>4</v>
      </c>
      <c r="AA189" s="238"/>
      <c r="AB189" s="256"/>
      <c r="AC189" s="256"/>
      <c r="AD189" s="256"/>
      <c r="AE189" s="256"/>
      <c r="AF189" s="256"/>
      <c r="AG189" s="256"/>
      <c r="AH189" s="256"/>
      <c r="AI189" s="256"/>
      <c r="AJ189" s="256"/>
      <c r="AK189" s="256"/>
      <c r="AL189" s="256"/>
      <c r="AM189" s="256"/>
      <c r="AN189" s="256"/>
      <c r="AO189" s="256"/>
      <c r="AP189" s="50"/>
      <c r="AQ189" s="50"/>
      <c r="AR189" s="50"/>
      <c r="AS189" s="50"/>
      <c r="AT189" s="50"/>
      <c r="AU189" s="50"/>
      <c r="AV189" s="50"/>
      <c r="AW189" s="50"/>
      <c r="AX189" s="50"/>
      <c r="BA189" s="50"/>
      <c r="BB189" s="50"/>
      <c r="BC189" s="50"/>
      <c r="BD189" s="50"/>
      <c r="BE189" s="50"/>
      <c r="BF189" s="50"/>
      <c r="BG189" s="50"/>
      <c r="BH189" s="50"/>
      <c r="BI189" s="50"/>
      <c r="BJ189" s="50"/>
      <c r="BK189" s="50"/>
      <c r="BL189" s="50"/>
      <c r="BM189" s="50"/>
      <c r="BN189" s="50"/>
      <c r="BO189" s="50"/>
      <c r="BP189" s="50"/>
      <c r="BQ189" s="254"/>
      <c r="BR189" s="50"/>
      <c r="BS189" s="50"/>
      <c r="BT189" s="50"/>
      <c r="BU189" s="50"/>
      <c r="BV189" s="50"/>
      <c r="BW189" s="50"/>
      <c r="BX189" s="50"/>
      <c r="BY189" s="50"/>
      <c r="BZ189" s="50"/>
      <c r="CA189" s="50"/>
      <c r="CB189" s="50"/>
      <c r="CC189" s="50"/>
      <c r="CD189" s="50"/>
      <c r="CE189" s="50"/>
      <c r="CF189" s="50"/>
      <c r="CG189" s="50"/>
      <c r="CH189" s="50"/>
      <c r="CI189" s="50"/>
      <c r="CJ189" s="50"/>
      <c r="CK189" s="50"/>
      <c r="CL189" s="50"/>
      <c r="CM189" s="50"/>
      <c r="CN189" s="50"/>
      <c r="CO189" s="50"/>
      <c r="CP189" s="50"/>
      <c r="CQ189" s="50"/>
      <c r="CR189" s="50"/>
      <c r="CS189" s="50"/>
      <c r="CT189" s="50"/>
    </row>
    <row r="190" spans="2:98" s="32" customFormat="1" ht="30.75" x14ac:dyDescent="0.25">
      <c r="B190" s="240">
        <v>185</v>
      </c>
      <c r="C190" s="190">
        <v>43566</v>
      </c>
      <c r="D190" s="238" t="s">
        <v>207</v>
      </c>
      <c r="E190" s="242" t="s">
        <v>57</v>
      </c>
      <c r="F190" s="242" t="s">
        <v>329</v>
      </c>
      <c r="G190" s="243" t="s">
        <v>216</v>
      </c>
      <c r="H190" s="238" t="s">
        <v>222</v>
      </c>
      <c r="I190" s="244" t="s">
        <v>71</v>
      </c>
      <c r="J190" s="244" t="s">
        <v>98</v>
      </c>
      <c r="K190" s="336" t="s">
        <v>383</v>
      </c>
      <c r="L190" s="240">
        <v>4</v>
      </c>
      <c r="M190" s="241">
        <v>5</v>
      </c>
      <c r="N190" s="240">
        <v>5</v>
      </c>
      <c r="O190" s="247"/>
      <c r="P190" s="248">
        <v>4</v>
      </c>
      <c r="Q190" s="240">
        <v>5</v>
      </c>
      <c r="R190" s="247">
        <v>5</v>
      </c>
      <c r="S190" s="247">
        <v>5</v>
      </c>
      <c r="T190" s="247">
        <v>5</v>
      </c>
      <c r="U190" s="247">
        <v>5</v>
      </c>
      <c r="V190" s="248"/>
      <c r="W190" s="240"/>
      <c r="X190" s="248">
        <v>4</v>
      </c>
      <c r="Y190" s="249">
        <v>5</v>
      </c>
      <c r="Z190" s="248">
        <v>5</v>
      </c>
      <c r="AA190" s="238"/>
      <c r="AB190" s="256"/>
      <c r="AC190" s="256"/>
      <c r="AD190" s="256"/>
      <c r="AE190" s="256"/>
      <c r="AF190" s="256"/>
      <c r="AG190" s="256"/>
      <c r="AH190" s="256"/>
      <c r="AI190" s="256"/>
      <c r="AJ190" s="256"/>
      <c r="AK190" s="256"/>
      <c r="AL190" s="256"/>
      <c r="AM190" s="256"/>
      <c r="AN190" s="256"/>
      <c r="AO190" s="256"/>
      <c r="AP190" s="50"/>
      <c r="AQ190" s="50"/>
      <c r="AR190" s="50"/>
      <c r="AS190" s="50"/>
      <c r="AT190" s="50"/>
      <c r="AU190" s="50"/>
      <c r="AV190" s="50"/>
      <c r="AW190" s="50"/>
      <c r="AX190" s="50"/>
      <c r="BA190" s="50"/>
      <c r="BB190" s="50"/>
      <c r="BC190" s="50"/>
      <c r="BD190" s="50"/>
      <c r="BE190" s="50"/>
      <c r="BF190" s="50"/>
      <c r="BG190" s="50"/>
      <c r="BH190" s="50"/>
      <c r="BI190" s="50"/>
      <c r="BJ190" s="50"/>
      <c r="BK190" s="50"/>
      <c r="BL190" s="50"/>
      <c r="BM190" s="50"/>
      <c r="BN190" s="50"/>
      <c r="BO190" s="50"/>
      <c r="BP190" s="50"/>
      <c r="BQ190" s="254"/>
      <c r="BR190" s="50"/>
      <c r="BS190" s="50"/>
      <c r="BT190" s="50"/>
      <c r="BU190" s="50"/>
      <c r="BV190" s="50"/>
      <c r="BW190" s="50"/>
      <c r="BX190" s="50"/>
      <c r="BY190" s="50"/>
      <c r="BZ190" s="50"/>
      <c r="CA190" s="50"/>
      <c r="CB190" s="50"/>
      <c r="CC190" s="50"/>
      <c r="CD190" s="50"/>
      <c r="CE190" s="50"/>
      <c r="CF190" s="50"/>
      <c r="CG190" s="50"/>
      <c r="CH190" s="50"/>
      <c r="CI190" s="50"/>
      <c r="CJ190" s="50"/>
      <c r="CK190" s="50"/>
      <c r="CL190" s="50"/>
      <c r="CM190" s="50"/>
      <c r="CN190" s="50"/>
      <c r="CO190" s="50"/>
      <c r="CP190" s="50"/>
      <c r="CQ190" s="50"/>
      <c r="CR190" s="50"/>
      <c r="CS190" s="50"/>
      <c r="CT190" s="50"/>
    </row>
    <row r="191" spans="2:98" s="32" customFormat="1" ht="30.75" x14ac:dyDescent="0.25">
      <c r="B191" s="240">
        <v>186</v>
      </c>
      <c r="C191" s="190">
        <v>43566</v>
      </c>
      <c r="D191" s="238" t="s">
        <v>209</v>
      </c>
      <c r="E191" s="242" t="s">
        <v>56</v>
      </c>
      <c r="F191" s="242" t="s">
        <v>25</v>
      </c>
      <c r="G191" s="243" t="s">
        <v>216</v>
      </c>
      <c r="H191" s="238" t="s">
        <v>222</v>
      </c>
      <c r="I191" s="244" t="s">
        <v>80</v>
      </c>
      <c r="J191" s="244" t="s">
        <v>99</v>
      </c>
      <c r="K191" s="336" t="s">
        <v>382</v>
      </c>
      <c r="L191" s="240">
        <v>4</v>
      </c>
      <c r="M191" s="241"/>
      <c r="N191" s="240">
        <v>4</v>
      </c>
      <c r="O191" s="247">
        <v>4</v>
      </c>
      <c r="P191" s="248">
        <v>4</v>
      </c>
      <c r="Q191" s="240">
        <v>4</v>
      </c>
      <c r="R191" s="247">
        <v>4</v>
      </c>
      <c r="S191" s="247">
        <v>5</v>
      </c>
      <c r="T191" s="247">
        <v>5</v>
      </c>
      <c r="U191" s="247">
        <v>4</v>
      </c>
      <c r="V191" s="248">
        <v>4</v>
      </c>
      <c r="W191" s="240">
        <v>4</v>
      </c>
      <c r="X191" s="248">
        <v>4</v>
      </c>
      <c r="Y191" s="249">
        <v>5</v>
      </c>
      <c r="Z191" s="248">
        <v>4</v>
      </c>
      <c r="AA191" s="238"/>
      <c r="AB191" s="256"/>
      <c r="AC191" s="256"/>
      <c r="AD191" s="256"/>
      <c r="AE191" s="256"/>
      <c r="AF191" s="256"/>
      <c r="AG191" s="256"/>
      <c r="AH191" s="256"/>
      <c r="AI191" s="256"/>
      <c r="AJ191" s="256"/>
      <c r="AK191" s="256"/>
      <c r="AL191" s="256"/>
      <c r="AM191" s="256"/>
      <c r="AN191" s="256"/>
      <c r="AO191" s="256"/>
      <c r="AP191" s="50"/>
      <c r="AQ191" s="50"/>
      <c r="AR191" s="50"/>
      <c r="AS191" s="50"/>
      <c r="AT191" s="50"/>
      <c r="AU191" s="50"/>
      <c r="AV191" s="50"/>
      <c r="AW191" s="50"/>
      <c r="AX191" s="50"/>
      <c r="BA191" s="50"/>
      <c r="BB191" s="50"/>
      <c r="BC191" s="50"/>
      <c r="BD191" s="50"/>
      <c r="BE191" s="50"/>
      <c r="BF191" s="50"/>
      <c r="BG191" s="50"/>
      <c r="BH191" s="50"/>
      <c r="BI191" s="50"/>
      <c r="BJ191" s="50"/>
      <c r="BK191" s="50"/>
      <c r="BL191" s="50"/>
      <c r="BM191" s="50"/>
      <c r="BN191" s="50"/>
      <c r="BO191" s="50"/>
      <c r="BP191" s="50"/>
      <c r="BQ191" s="254"/>
      <c r="BR191" s="50"/>
      <c r="BS191" s="50"/>
      <c r="BT191" s="50"/>
      <c r="BU191" s="50"/>
      <c r="BV191" s="50"/>
      <c r="BW191" s="50"/>
      <c r="BX191" s="50"/>
      <c r="BY191" s="50"/>
      <c r="BZ191" s="50"/>
      <c r="CA191" s="50"/>
      <c r="CB191" s="50"/>
      <c r="CC191" s="50"/>
      <c r="CD191" s="50"/>
      <c r="CE191" s="50"/>
      <c r="CF191" s="50"/>
      <c r="CG191" s="50"/>
      <c r="CH191" s="50"/>
      <c r="CI191" s="50"/>
      <c r="CJ191" s="50"/>
      <c r="CK191" s="50"/>
      <c r="CL191" s="50"/>
      <c r="CM191" s="50"/>
      <c r="CN191" s="50"/>
      <c r="CO191" s="50"/>
      <c r="CP191" s="50"/>
      <c r="CQ191" s="50"/>
      <c r="CR191" s="50"/>
      <c r="CS191" s="50"/>
      <c r="CT191" s="50"/>
    </row>
    <row r="192" spans="2:98" s="32" customFormat="1" ht="30.75" x14ac:dyDescent="0.25">
      <c r="B192" s="240">
        <v>187</v>
      </c>
      <c r="C192" s="190">
        <v>43566</v>
      </c>
      <c r="D192" s="238" t="s">
        <v>207</v>
      </c>
      <c r="E192" s="242" t="s">
        <v>56</v>
      </c>
      <c r="F192" s="242" t="s">
        <v>330</v>
      </c>
      <c r="G192" s="243" t="s">
        <v>52</v>
      </c>
      <c r="H192" s="238" t="s">
        <v>223</v>
      </c>
      <c r="I192" s="244" t="s">
        <v>336</v>
      </c>
      <c r="J192" s="244" t="s">
        <v>337</v>
      </c>
      <c r="K192" s="336" t="s">
        <v>382</v>
      </c>
      <c r="L192" s="240">
        <v>3</v>
      </c>
      <c r="M192" s="241">
        <v>1</v>
      </c>
      <c r="N192" s="240">
        <v>4</v>
      </c>
      <c r="O192" s="247">
        <v>2</v>
      </c>
      <c r="P192" s="248">
        <v>3</v>
      </c>
      <c r="Q192" s="240">
        <v>4</v>
      </c>
      <c r="R192" s="247">
        <v>5</v>
      </c>
      <c r="S192" s="247">
        <v>5</v>
      </c>
      <c r="T192" s="247">
        <v>3</v>
      </c>
      <c r="U192" s="247">
        <v>5</v>
      </c>
      <c r="V192" s="248">
        <v>4</v>
      </c>
      <c r="W192" s="240">
        <v>4</v>
      </c>
      <c r="X192" s="248">
        <v>2</v>
      </c>
      <c r="Y192" s="249">
        <v>5</v>
      </c>
      <c r="Z192" s="248">
        <v>4</v>
      </c>
      <c r="AA192" s="238"/>
      <c r="AB192" s="256"/>
      <c r="AC192" s="256"/>
      <c r="AD192" s="256"/>
      <c r="AE192" s="256"/>
      <c r="AF192" s="256"/>
      <c r="AG192" s="256"/>
      <c r="AH192" s="256"/>
      <c r="AI192" s="256"/>
      <c r="AJ192" s="256"/>
      <c r="AK192" s="256"/>
      <c r="AL192" s="256"/>
      <c r="AM192" s="256"/>
      <c r="AN192" s="256"/>
      <c r="AO192" s="256"/>
      <c r="AP192" s="50"/>
      <c r="AQ192" s="50"/>
      <c r="AR192" s="50"/>
      <c r="AS192" s="50"/>
      <c r="AT192" s="50"/>
      <c r="AU192" s="50"/>
      <c r="AV192" s="50"/>
      <c r="AW192" s="50"/>
      <c r="AX192" s="50"/>
      <c r="BA192" s="50"/>
      <c r="BB192" s="50"/>
      <c r="BC192" s="50"/>
      <c r="BD192" s="50"/>
      <c r="BE192" s="50"/>
      <c r="BF192" s="50"/>
      <c r="BG192" s="50"/>
      <c r="BH192" s="50"/>
      <c r="BI192" s="50"/>
      <c r="BJ192" s="50"/>
      <c r="BK192" s="50"/>
      <c r="BL192" s="50"/>
      <c r="BM192" s="50"/>
      <c r="BN192" s="50"/>
      <c r="BO192" s="50"/>
      <c r="BP192" s="50"/>
      <c r="BQ192" s="254"/>
      <c r="BR192" s="50"/>
      <c r="BS192" s="50"/>
      <c r="BT192" s="50"/>
      <c r="BU192" s="50"/>
      <c r="BV192" s="50"/>
      <c r="BW192" s="50"/>
      <c r="BX192" s="50"/>
      <c r="BY192" s="50"/>
      <c r="BZ192" s="50"/>
      <c r="CA192" s="50"/>
      <c r="CB192" s="50"/>
      <c r="CC192" s="50"/>
      <c r="CD192" s="50"/>
      <c r="CE192" s="50"/>
      <c r="CF192" s="50"/>
      <c r="CG192" s="50"/>
      <c r="CH192" s="50"/>
      <c r="CI192" s="50"/>
      <c r="CJ192" s="50"/>
      <c r="CK192" s="50"/>
      <c r="CL192" s="50"/>
      <c r="CM192" s="50"/>
      <c r="CN192" s="50"/>
      <c r="CO192" s="50"/>
      <c r="CP192" s="50"/>
      <c r="CQ192" s="50"/>
      <c r="CR192" s="50"/>
      <c r="CS192" s="50"/>
      <c r="CT192" s="50"/>
    </row>
    <row r="193" spans="2:98" s="32" customFormat="1" ht="30.75" x14ac:dyDescent="0.25">
      <c r="B193" s="240">
        <v>188</v>
      </c>
      <c r="C193" s="190">
        <v>43566</v>
      </c>
      <c r="D193" s="238" t="s">
        <v>209</v>
      </c>
      <c r="E193" s="242" t="s">
        <v>56</v>
      </c>
      <c r="F193" s="242" t="s">
        <v>62</v>
      </c>
      <c r="G193" s="243" t="s">
        <v>53</v>
      </c>
      <c r="H193" s="238" t="s">
        <v>223</v>
      </c>
      <c r="I193" s="244" t="s">
        <v>65</v>
      </c>
      <c r="J193" s="244" t="s">
        <v>338</v>
      </c>
      <c r="K193" s="336" t="s">
        <v>382</v>
      </c>
      <c r="L193" s="240">
        <v>4</v>
      </c>
      <c r="M193" s="241">
        <v>1</v>
      </c>
      <c r="N193" s="240">
        <v>5</v>
      </c>
      <c r="O193" s="247">
        <v>5</v>
      </c>
      <c r="P193" s="248">
        <v>5</v>
      </c>
      <c r="Q193" s="240">
        <v>5</v>
      </c>
      <c r="R193" s="247">
        <v>5</v>
      </c>
      <c r="S193" s="247">
        <v>5</v>
      </c>
      <c r="T193" s="247">
        <v>5</v>
      </c>
      <c r="U193" s="247">
        <v>5</v>
      </c>
      <c r="V193" s="248">
        <v>5</v>
      </c>
      <c r="W193" s="240"/>
      <c r="X193" s="248"/>
      <c r="Y193" s="249">
        <v>5</v>
      </c>
      <c r="Z193" s="248">
        <v>5</v>
      </c>
      <c r="AA193" s="238"/>
      <c r="AB193" s="256"/>
      <c r="AC193" s="256"/>
      <c r="AD193" s="256"/>
      <c r="AE193" s="256"/>
      <c r="AF193" s="256"/>
      <c r="AG193" s="256"/>
      <c r="AH193" s="256"/>
      <c r="AI193" s="256"/>
      <c r="AJ193" s="256"/>
      <c r="AK193" s="256"/>
      <c r="AL193" s="256"/>
      <c r="AM193" s="256"/>
      <c r="AN193" s="256"/>
      <c r="AO193" s="256"/>
      <c r="AP193" s="50"/>
      <c r="AQ193" s="50"/>
      <c r="AR193" s="50"/>
      <c r="AS193" s="50"/>
      <c r="AT193" s="50"/>
      <c r="AU193" s="50"/>
      <c r="AV193" s="50"/>
      <c r="AW193" s="50"/>
      <c r="AX193" s="50"/>
      <c r="BA193" s="50"/>
      <c r="BB193" s="50"/>
      <c r="BC193" s="50"/>
      <c r="BD193" s="50"/>
      <c r="BE193" s="50"/>
      <c r="BF193" s="50"/>
      <c r="BG193" s="50"/>
      <c r="BH193" s="50"/>
      <c r="BI193" s="50"/>
      <c r="BJ193" s="50"/>
      <c r="BK193" s="50"/>
      <c r="BL193" s="50"/>
      <c r="BM193" s="50"/>
      <c r="BN193" s="50"/>
      <c r="BO193" s="50"/>
      <c r="BP193" s="50"/>
      <c r="BQ193" s="254"/>
      <c r="BR193" s="50"/>
      <c r="BS193" s="50"/>
      <c r="BT193" s="50"/>
      <c r="BU193" s="50"/>
      <c r="BV193" s="50"/>
      <c r="BW193" s="50"/>
      <c r="BX193" s="50"/>
      <c r="BY193" s="50"/>
      <c r="BZ193" s="50"/>
      <c r="CA193" s="50"/>
      <c r="CB193" s="50"/>
      <c r="CC193" s="50"/>
      <c r="CD193" s="50"/>
      <c r="CE193" s="50"/>
      <c r="CF193" s="50"/>
      <c r="CG193" s="50"/>
      <c r="CH193" s="50"/>
      <c r="CI193" s="50"/>
      <c r="CJ193" s="50"/>
      <c r="CK193" s="50"/>
      <c r="CL193" s="50"/>
      <c r="CM193" s="50"/>
      <c r="CN193" s="50"/>
      <c r="CO193" s="50"/>
      <c r="CP193" s="50"/>
      <c r="CQ193" s="50"/>
      <c r="CR193" s="50"/>
      <c r="CS193" s="50"/>
      <c r="CT193" s="50"/>
    </row>
    <row r="194" spans="2:98" s="32" customFormat="1" ht="30.75" x14ac:dyDescent="0.25">
      <c r="B194" s="240">
        <v>189</v>
      </c>
      <c r="C194" s="190">
        <v>43567</v>
      </c>
      <c r="D194" s="238" t="s">
        <v>281</v>
      </c>
      <c r="E194" s="242" t="s">
        <v>56</v>
      </c>
      <c r="F194" s="242" t="s">
        <v>331</v>
      </c>
      <c r="G194" s="243" t="s">
        <v>175</v>
      </c>
      <c r="H194" s="238" t="s">
        <v>222</v>
      </c>
      <c r="I194" s="244" t="s">
        <v>73</v>
      </c>
      <c r="J194" s="244" t="s">
        <v>348</v>
      </c>
      <c r="K194" s="336" t="s">
        <v>383</v>
      </c>
      <c r="L194" s="240">
        <v>3</v>
      </c>
      <c r="M194" s="241">
        <v>5</v>
      </c>
      <c r="N194" s="240"/>
      <c r="O194" s="247">
        <v>4</v>
      </c>
      <c r="P194" s="248">
        <v>2</v>
      </c>
      <c r="Q194" s="240">
        <v>5</v>
      </c>
      <c r="R194" s="247">
        <v>5</v>
      </c>
      <c r="S194" s="247">
        <v>5</v>
      </c>
      <c r="T194" s="247">
        <v>5</v>
      </c>
      <c r="U194" s="247">
        <v>5</v>
      </c>
      <c r="V194" s="248"/>
      <c r="W194" s="240">
        <v>5</v>
      </c>
      <c r="X194" s="248">
        <v>5</v>
      </c>
      <c r="Y194" s="249">
        <v>1</v>
      </c>
      <c r="Z194" s="248"/>
      <c r="AA194" s="238"/>
      <c r="AB194" s="256"/>
      <c r="AC194" s="256"/>
      <c r="AD194" s="256"/>
      <c r="AE194" s="256"/>
      <c r="AF194" s="256"/>
      <c r="AG194" s="256"/>
      <c r="AH194" s="256"/>
      <c r="AI194" s="256"/>
      <c r="AJ194" s="256"/>
      <c r="AK194" s="256"/>
      <c r="AL194" s="256"/>
      <c r="AM194" s="256"/>
      <c r="AN194" s="256"/>
      <c r="AO194" s="256"/>
      <c r="AP194" s="50"/>
      <c r="AQ194" s="50"/>
      <c r="AR194" s="50"/>
      <c r="AS194" s="50"/>
      <c r="AT194" s="50"/>
      <c r="AU194" s="50"/>
      <c r="AV194" s="50"/>
      <c r="AW194" s="50"/>
      <c r="AX194" s="50"/>
      <c r="BA194" s="50"/>
      <c r="BB194" s="50"/>
      <c r="BC194" s="50"/>
      <c r="BD194" s="50"/>
      <c r="BE194" s="50"/>
      <c r="BF194" s="50"/>
      <c r="BG194" s="50"/>
      <c r="BH194" s="50"/>
      <c r="BI194" s="50"/>
      <c r="BJ194" s="50"/>
      <c r="BK194" s="50"/>
      <c r="BL194" s="50"/>
      <c r="BM194" s="50"/>
      <c r="BN194" s="50"/>
      <c r="BO194" s="50"/>
      <c r="BP194" s="50"/>
      <c r="BQ194" s="254"/>
      <c r="BR194" s="50"/>
      <c r="BS194" s="50"/>
      <c r="BT194" s="50"/>
      <c r="BU194" s="50"/>
      <c r="BV194" s="50"/>
      <c r="BW194" s="50"/>
      <c r="BX194" s="50"/>
      <c r="BY194" s="50"/>
      <c r="BZ194" s="50"/>
      <c r="CA194" s="50"/>
      <c r="CB194" s="50"/>
      <c r="CC194" s="50"/>
      <c r="CD194" s="50"/>
      <c r="CE194" s="50"/>
      <c r="CF194" s="50"/>
      <c r="CG194" s="50"/>
      <c r="CH194" s="50"/>
      <c r="CI194" s="50"/>
      <c r="CJ194" s="50"/>
      <c r="CK194" s="50"/>
      <c r="CL194" s="50"/>
      <c r="CM194" s="50"/>
      <c r="CN194" s="50"/>
      <c r="CO194" s="50"/>
      <c r="CP194" s="50"/>
      <c r="CQ194" s="50"/>
      <c r="CR194" s="50"/>
      <c r="CS194" s="50"/>
      <c r="CT194" s="50"/>
    </row>
    <row r="195" spans="2:98" s="32" customFormat="1" ht="30.75" x14ac:dyDescent="0.25">
      <c r="B195" s="240">
        <v>190</v>
      </c>
      <c r="C195" s="190">
        <v>43569</v>
      </c>
      <c r="D195" s="238" t="s">
        <v>282</v>
      </c>
      <c r="E195" s="242" t="s">
        <v>283</v>
      </c>
      <c r="F195" s="242" t="s">
        <v>25</v>
      </c>
      <c r="G195" s="243" t="s">
        <v>216</v>
      </c>
      <c r="H195" s="238" t="s">
        <v>222</v>
      </c>
      <c r="I195" s="244" t="s">
        <v>70</v>
      </c>
      <c r="J195" s="244" t="s">
        <v>352</v>
      </c>
      <c r="K195" s="336" t="s">
        <v>383</v>
      </c>
      <c r="L195" s="240">
        <v>5</v>
      </c>
      <c r="M195" s="241">
        <v>1</v>
      </c>
      <c r="N195" s="240">
        <v>5</v>
      </c>
      <c r="O195" s="247">
        <v>5</v>
      </c>
      <c r="P195" s="248">
        <v>5</v>
      </c>
      <c r="Q195" s="240">
        <v>5</v>
      </c>
      <c r="R195" s="247">
        <v>5</v>
      </c>
      <c r="S195" s="247">
        <v>5</v>
      </c>
      <c r="T195" s="247"/>
      <c r="U195" s="247">
        <v>5</v>
      </c>
      <c r="V195" s="248">
        <v>5</v>
      </c>
      <c r="W195" s="240">
        <v>5</v>
      </c>
      <c r="X195" s="248">
        <v>5</v>
      </c>
      <c r="Y195" s="249"/>
      <c r="Z195" s="248">
        <v>5</v>
      </c>
      <c r="AA195" s="238"/>
      <c r="AB195" s="256"/>
      <c r="AC195" s="256"/>
      <c r="AD195" s="256"/>
      <c r="AE195" s="256"/>
      <c r="AF195" s="256"/>
      <c r="AG195" s="256"/>
      <c r="AH195" s="256"/>
      <c r="AI195" s="256"/>
      <c r="AJ195" s="256"/>
      <c r="AK195" s="256"/>
      <c r="AL195" s="256"/>
      <c r="AM195" s="256"/>
      <c r="AN195" s="256"/>
      <c r="AO195" s="256"/>
      <c r="AP195" s="50"/>
      <c r="AQ195" s="50"/>
      <c r="AR195" s="50"/>
      <c r="AS195" s="50"/>
      <c r="AT195" s="50"/>
      <c r="AU195" s="50"/>
      <c r="AV195" s="50"/>
      <c r="AW195" s="50"/>
      <c r="AX195" s="50"/>
      <c r="BA195" s="50"/>
      <c r="BB195" s="50"/>
      <c r="BC195" s="50"/>
      <c r="BD195" s="50"/>
      <c r="BE195" s="50"/>
      <c r="BF195" s="50"/>
      <c r="BG195" s="50"/>
      <c r="BH195" s="50"/>
      <c r="BI195" s="50"/>
      <c r="BJ195" s="50"/>
      <c r="BK195" s="50"/>
      <c r="BL195" s="50"/>
      <c r="BM195" s="50"/>
      <c r="BN195" s="50"/>
      <c r="BO195" s="50"/>
      <c r="BP195" s="50"/>
      <c r="BQ195" s="254"/>
      <c r="BR195" s="50"/>
      <c r="BS195" s="50"/>
      <c r="BT195" s="50"/>
      <c r="BU195" s="50"/>
      <c r="BV195" s="50"/>
      <c r="BW195" s="50"/>
      <c r="BX195" s="50"/>
      <c r="BY195" s="50"/>
      <c r="BZ195" s="50"/>
      <c r="CA195" s="50"/>
      <c r="CB195" s="50"/>
      <c r="CC195" s="50"/>
      <c r="CD195" s="50"/>
      <c r="CE195" s="50"/>
      <c r="CF195" s="50"/>
      <c r="CG195" s="50"/>
      <c r="CH195" s="50"/>
      <c r="CI195" s="50"/>
      <c r="CJ195" s="50"/>
      <c r="CK195" s="50"/>
      <c r="CL195" s="50"/>
      <c r="CM195" s="50"/>
      <c r="CN195" s="50"/>
      <c r="CO195" s="50"/>
      <c r="CP195" s="50"/>
      <c r="CQ195" s="50"/>
      <c r="CR195" s="50"/>
      <c r="CS195" s="50"/>
      <c r="CT195" s="50"/>
    </row>
    <row r="196" spans="2:98" s="32" customFormat="1" ht="30.75" x14ac:dyDescent="0.25">
      <c r="B196" s="240">
        <v>191</v>
      </c>
      <c r="C196" s="190">
        <v>43569</v>
      </c>
      <c r="D196" s="238" t="s">
        <v>207</v>
      </c>
      <c r="E196" s="242" t="s">
        <v>56</v>
      </c>
      <c r="F196" s="242" t="s">
        <v>25</v>
      </c>
      <c r="G196" s="243" t="s">
        <v>216</v>
      </c>
      <c r="H196" s="238" t="s">
        <v>222</v>
      </c>
      <c r="I196" s="244" t="s">
        <v>89</v>
      </c>
      <c r="J196" s="244" t="s">
        <v>364</v>
      </c>
      <c r="K196" s="336" t="s">
        <v>383</v>
      </c>
      <c r="L196" s="240">
        <v>3</v>
      </c>
      <c r="M196" s="241">
        <v>5</v>
      </c>
      <c r="N196" s="240">
        <v>5</v>
      </c>
      <c r="O196" s="247">
        <v>3</v>
      </c>
      <c r="P196" s="248">
        <v>4</v>
      </c>
      <c r="Q196" s="240">
        <v>4</v>
      </c>
      <c r="R196" s="247">
        <v>5</v>
      </c>
      <c r="S196" s="247">
        <v>5</v>
      </c>
      <c r="T196" s="247">
        <v>5</v>
      </c>
      <c r="U196" s="247">
        <v>3</v>
      </c>
      <c r="V196" s="248">
        <v>3</v>
      </c>
      <c r="W196" s="240">
        <v>5</v>
      </c>
      <c r="X196" s="248">
        <v>5</v>
      </c>
      <c r="Y196" s="249">
        <v>5</v>
      </c>
      <c r="Z196" s="248">
        <v>4</v>
      </c>
      <c r="AA196" s="238"/>
      <c r="AB196" s="256"/>
      <c r="AC196" s="256"/>
      <c r="AD196" s="256"/>
      <c r="AE196" s="256"/>
      <c r="AF196" s="256"/>
      <c r="AG196" s="256"/>
      <c r="AH196" s="256"/>
      <c r="AI196" s="256"/>
      <c r="AJ196" s="256"/>
      <c r="AK196" s="256"/>
      <c r="AL196" s="256"/>
      <c r="AM196" s="256"/>
      <c r="AN196" s="256"/>
      <c r="AO196" s="256"/>
      <c r="AP196" s="50"/>
      <c r="AQ196" s="50"/>
      <c r="AR196" s="50"/>
      <c r="AS196" s="50"/>
      <c r="AT196" s="50"/>
      <c r="AU196" s="50"/>
      <c r="AV196" s="50"/>
      <c r="AW196" s="50"/>
      <c r="AX196" s="50"/>
      <c r="BA196" s="50"/>
      <c r="BB196" s="50"/>
      <c r="BC196" s="50"/>
      <c r="BD196" s="50"/>
      <c r="BE196" s="50"/>
      <c r="BF196" s="50"/>
      <c r="BG196" s="50"/>
      <c r="BH196" s="50"/>
      <c r="BI196" s="50"/>
      <c r="BJ196" s="50"/>
      <c r="BK196" s="50"/>
      <c r="BL196" s="50"/>
      <c r="BM196" s="50"/>
      <c r="BN196" s="50"/>
      <c r="BO196" s="50"/>
      <c r="BP196" s="50"/>
      <c r="BQ196" s="254"/>
      <c r="BR196" s="50"/>
      <c r="BS196" s="50"/>
      <c r="BT196" s="50"/>
      <c r="BU196" s="50"/>
      <c r="BV196" s="50"/>
      <c r="BW196" s="50"/>
      <c r="BX196" s="50"/>
      <c r="BY196" s="50"/>
      <c r="BZ196" s="50"/>
      <c r="CA196" s="50"/>
      <c r="CB196" s="50"/>
      <c r="CC196" s="50"/>
      <c r="CD196" s="50"/>
      <c r="CE196" s="50"/>
      <c r="CF196" s="50"/>
      <c r="CG196" s="50"/>
      <c r="CH196" s="50"/>
      <c r="CI196" s="50"/>
      <c r="CJ196" s="50"/>
      <c r="CK196" s="50"/>
      <c r="CL196" s="50"/>
      <c r="CM196" s="50"/>
      <c r="CN196" s="50"/>
      <c r="CO196" s="50"/>
      <c r="CP196" s="50"/>
      <c r="CQ196" s="50"/>
      <c r="CR196" s="50"/>
      <c r="CS196" s="50"/>
      <c r="CT196" s="50"/>
    </row>
    <row r="197" spans="2:98" s="32" customFormat="1" ht="15.75" x14ac:dyDescent="0.25">
      <c r="B197" s="350"/>
      <c r="C197" s="351"/>
      <c r="D197" s="238"/>
      <c r="E197" s="352"/>
      <c r="F197" s="352"/>
      <c r="G197" s="238"/>
      <c r="H197" s="238"/>
      <c r="I197" s="353"/>
      <c r="J197" s="353"/>
      <c r="K197" s="354"/>
      <c r="L197" s="350"/>
      <c r="M197" s="350"/>
      <c r="N197" s="350"/>
      <c r="O197" s="350"/>
      <c r="P197" s="350"/>
      <c r="Q197" s="350"/>
      <c r="R197" s="350"/>
      <c r="S197" s="350"/>
      <c r="T197" s="350"/>
      <c r="U197" s="350"/>
      <c r="V197" s="350"/>
      <c r="W197" s="350"/>
      <c r="X197" s="350"/>
      <c r="Y197" s="350"/>
      <c r="Z197" s="350"/>
      <c r="AA197" s="238"/>
      <c r="AB197" s="256"/>
      <c r="AC197" s="256"/>
      <c r="AD197" s="256"/>
      <c r="AE197" s="256"/>
      <c r="AF197" s="256"/>
      <c r="AG197" s="256"/>
      <c r="AH197" s="256"/>
      <c r="AI197" s="256"/>
      <c r="AJ197" s="256"/>
      <c r="AK197" s="256"/>
      <c r="AL197" s="256"/>
      <c r="AM197" s="256"/>
      <c r="AN197" s="256"/>
      <c r="AO197" s="256"/>
      <c r="AP197" s="50"/>
      <c r="AQ197" s="50"/>
      <c r="AR197" s="50"/>
      <c r="AS197" s="50"/>
      <c r="AT197" s="50"/>
      <c r="AU197" s="50"/>
      <c r="AV197" s="50"/>
      <c r="AW197" s="50"/>
      <c r="AX197" s="50"/>
      <c r="BA197" s="50"/>
      <c r="BB197" s="50"/>
      <c r="BC197" s="50"/>
      <c r="BD197" s="50"/>
      <c r="BE197" s="50"/>
      <c r="BF197" s="50"/>
      <c r="BG197" s="50"/>
      <c r="BH197" s="50"/>
      <c r="BI197" s="50"/>
      <c r="BJ197" s="50"/>
      <c r="BK197" s="50"/>
      <c r="BL197" s="50"/>
      <c r="BM197" s="50"/>
      <c r="BN197" s="50"/>
      <c r="BO197" s="50"/>
      <c r="BP197" s="50"/>
      <c r="BQ197" s="254"/>
      <c r="BR197" s="50"/>
      <c r="BS197" s="50"/>
      <c r="BT197" s="50"/>
      <c r="BU197" s="50"/>
      <c r="BV197" s="50"/>
      <c r="BW197" s="50"/>
      <c r="BX197" s="50"/>
      <c r="BY197" s="50"/>
      <c r="BZ197" s="50"/>
      <c r="CA197" s="50"/>
      <c r="CB197" s="50"/>
      <c r="CC197" s="50"/>
      <c r="CD197" s="50"/>
      <c r="CE197" s="50"/>
      <c r="CF197" s="50"/>
      <c r="CG197" s="50"/>
      <c r="CH197" s="50"/>
      <c r="CI197" s="50"/>
      <c r="CJ197" s="50"/>
      <c r="CK197" s="50"/>
      <c r="CL197" s="50"/>
      <c r="CM197" s="50"/>
      <c r="CN197" s="50"/>
      <c r="CO197" s="50"/>
      <c r="CP197" s="50"/>
      <c r="CQ197" s="50"/>
      <c r="CR197" s="50"/>
      <c r="CS197" s="50"/>
      <c r="CT197" s="50"/>
    </row>
    <row r="198" spans="2:98" s="32" customFormat="1" ht="15.75" x14ac:dyDescent="0.25">
      <c r="B198" s="350"/>
      <c r="C198" s="351"/>
      <c r="D198" s="238"/>
      <c r="E198" s="352"/>
      <c r="F198" s="352"/>
      <c r="G198" s="238"/>
      <c r="H198" s="238"/>
      <c r="I198" s="353"/>
      <c r="J198" s="353"/>
      <c r="K198" s="354"/>
      <c r="L198" s="350"/>
      <c r="M198" s="350"/>
      <c r="N198" s="350"/>
      <c r="O198" s="350"/>
      <c r="P198" s="350"/>
      <c r="Q198" s="350"/>
      <c r="R198" s="350"/>
      <c r="S198" s="350"/>
      <c r="T198" s="350"/>
      <c r="U198" s="350"/>
      <c r="V198" s="350"/>
      <c r="W198" s="350"/>
      <c r="X198" s="350"/>
      <c r="Y198" s="350"/>
      <c r="Z198" s="350"/>
      <c r="AA198" s="238"/>
      <c r="AB198" s="256"/>
      <c r="AC198" s="256"/>
      <c r="AD198" s="256"/>
      <c r="AE198" s="256"/>
      <c r="AF198" s="256"/>
      <c r="AG198" s="256"/>
      <c r="AH198" s="256"/>
      <c r="AI198" s="256"/>
      <c r="AJ198" s="256"/>
      <c r="AK198" s="256"/>
      <c r="AL198" s="256"/>
      <c r="AM198" s="256"/>
      <c r="AN198" s="256"/>
      <c r="AO198" s="256"/>
      <c r="AP198" s="50"/>
      <c r="AQ198" s="50"/>
      <c r="AR198" s="50"/>
      <c r="AS198" s="50"/>
      <c r="AT198" s="50"/>
      <c r="AU198" s="50"/>
      <c r="AV198" s="50"/>
      <c r="AW198" s="50"/>
      <c r="AX198" s="50"/>
      <c r="BA198" s="50"/>
      <c r="BB198" s="50"/>
      <c r="BC198" s="50"/>
      <c r="BD198" s="50"/>
      <c r="BE198" s="50"/>
      <c r="BF198" s="50"/>
      <c r="BG198" s="50"/>
      <c r="BH198" s="50"/>
      <c r="BI198" s="50"/>
      <c r="BJ198" s="50"/>
      <c r="BK198" s="50"/>
      <c r="BL198" s="50"/>
      <c r="BM198" s="50"/>
      <c r="BN198" s="50"/>
      <c r="BO198" s="50"/>
      <c r="BP198" s="50"/>
      <c r="BQ198" s="254"/>
      <c r="BR198" s="50"/>
      <c r="BS198" s="50"/>
      <c r="BT198" s="50"/>
      <c r="BU198" s="50"/>
      <c r="BV198" s="50"/>
      <c r="BW198" s="50"/>
      <c r="BX198" s="50"/>
      <c r="BY198" s="50"/>
      <c r="BZ198" s="50"/>
      <c r="CA198" s="50"/>
      <c r="CB198" s="50"/>
      <c r="CC198" s="50"/>
      <c r="CD198" s="50"/>
      <c r="CE198" s="50"/>
      <c r="CF198" s="50"/>
      <c r="CG198" s="50"/>
      <c r="CH198" s="50"/>
      <c r="CI198" s="50"/>
      <c r="CJ198" s="50"/>
      <c r="CK198" s="50"/>
      <c r="CL198" s="50"/>
      <c r="CM198" s="50"/>
      <c r="CN198" s="50"/>
      <c r="CO198" s="50"/>
      <c r="CP198" s="50"/>
      <c r="CQ198" s="50"/>
      <c r="CR198" s="50"/>
      <c r="CS198" s="50"/>
      <c r="CT198" s="50"/>
    </row>
    <row r="199" spans="2:98" s="32" customFormat="1" ht="15.75" x14ac:dyDescent="0.25">
      <c r="B199" s="350"/>
      <c r="C199" s="351"/>
      <c r="D199" s="238"/>
      <c r="E199" s="352"/>
      <c r="F199" s="352"/>
      <c r="G199" s="238"/>
      <c r="H199" s="238"/>
      <c r="I199" s="353"/>
      <c r="J199" s="353"/>
      <c r="K199" s="354"/>
      <c r="L199" s="350"/>
      <c r="M199" s="350"/>
      <c r="N199" s="350"/>
      <c r="O199" s="350"/>
      <c r="P199" s="350"/>
      <c r="Q199" s="350"/>
      <c r="R199" s="350"/>
      <c r="S199" s="350"/>
      <c r="T199" s="350"/>
      <c r="U199" s="350"/>
      <c r="V199" s="350"/>
      <c r="W199" s="350"/>
      <c r="X199" s="350"/>
      <c r="Y199" s="350"/>
      <c r="Z199" s="350"/>
      <c r="AA199" s="238"/>
      <c r="AB199" s="256"/>
      <c r="AC199" s="256"/>
      <c r="AD199" s="256"/>
      <c r="AE199" s="256"/>
      <c r="AF199" s="256"/>
      <c r="AG199" s="256"/>
      <c r="AH199" s="256"/>
      <c r="AI199" s="256"/>
      <c r="AJ199" s="256"/>
      <c r="AK199" s="256"/>
      <c r="AL199" s="256"/>
      <c r="AM199" s="256"/>
      <c r="AN199" s="256"/>
      <c r="AO199" s="256"/>
      <c r="AP199" s="50"/>
      <c r="AQ199" s="50"/>
      <c r="AR199" s="50"/>
      <c r="AS199" s="50"/>
      <c r="AT199" s="50"/>
      <c r="AU199" s="50"/>
      <c r="AV199" s="50"/>
      <c r="AW199" s="50"/>
      <c r="AX199" s="50"/>
      <c r="BA199" s="50"/>
      <c r="BB199" s="50"/>
      <c r="BC199" s="50"/>
      <c r="BD199" s="50"/>
      <c r="BE199" s="50"/>
      <c r="BF199" s="50"/>
      <c r="BG199" s="50"/>
      <c r="BH199" s="50"/>
      <c r="BI199" s="50"/>
      <c r="BJ199" s="50"/>
      <c r="BK199" s="50"/>
      <c r="BL199" s="50"/>
      <c r="BM199" s="50"/>
      <c r="BN199" s="50"/>
      <c r="BO199" s="50"/>
      <c r="BP199" s="50"/>
      <c r="BQ199" s="254"/>
      <c r="BR199" s="50"/>
      <c r="BS199" s="50"/>
      <c r="BT199" s="50"/>
      <c r="BU199" s="50"/>
      <c r="BV199" s="50"/>
      <c r="BW199" s="50"/>
      <c r="BX199" s="50"/>
      <c r="BY199" s="50"/>
      <c r="BZ199" s="50"/>
      <c r="CA199" s="50"/>
      <c r="CB199" s="50"/>
      <c r="CC199" s="50"/>
      <c r="CD199" s="50"/>
      <c r="CE199" s="50"/>
      <c r="CF199" s="50"/>
      <c r="CG199" s="50"/>
      <c r="CH199" s="50"/>
      <c r="CI199" s="50"/>
      <c r="CJ199" s="50"/>
      <c r="CK199" s="50"/>
      <c r="CL199" s="50"/>
      <c r="CM199" s="50"/>
      <c r="CN199" s="50"/>
      <c r="CO199" s="50"/>
      <c r="CP199" s="50"/>
      <c r="CQ199" s="50"/>
      <c r="CR199" s="50"/>
      <c r="CS199" s="50"/>
      <c r="CT199" s="50"/>
    </row>
    <row r="200" spans="2:98" s="32" customFormat="1" ht="15.75" x14ac:dyDescent="0.25">
      <c r="B200" s="350"/>
      <c r="C200" s="351"/>
      <c r="D200" s="238"/>
      <c r="E200" s="352"/>
      <c r="F200" s="352"/>
      <c r="G200" s="238"/>
      <c r="H200" s="238"/>
      <c r="I200" s="353"/>
      <c r="J200" s="353"/>
      <c r="K200" s="354"/>
      <c r="L200" s="350"/>
      <c r="M200" s="350"/>
      <c r="N200" s="350"/>
      <c r="O200" s="350"/>
      <c r="P200" s="350"/>
      <c r="Q200" s="350"/>
      <c r="R200" s="350"/>
      <c r="S200" s="350"/>
      <c r="T200" s="350"/>
      <c r="U200" s="350"/>
      <c r="V200" s="350"/>
      <c r="W200" s="350"/>
      <c r="X200" s="350"/>
      <c r="Y200" s="350"/>
      <c r="Z200" s="350"/>
      <c r="AA200" s="238"/>
      <c r="AB200" s="256"/>
      <c r="AC200" s="256"/>
      <c r="AD200" s="256"/>
      <c r="AE200" s="256"/>
      <c r="AF200" s="256"/>
      <c r="AG200" s="256"/>
      <c r="AH200" s="256"/>
      <c r="AI200" s="256"/>
      <c r="AJ200" s="256"/>
      <c r="AK200" s="256"/>
      <c r="AL200" s="256"/>
      <c r="AM200" s="256"/>
      <c r="AN200" s="256"/>
      <c r="AO200" s="256"/>
      <c r="AP200" s="50"/>
      <c r="AQ200" s="50"/>
      <c r="AR200" s="50"/>
      <c r="AS200" s="50"/>
      <c r="AT200" s="50"/>
      <c r="AU200" s="50"/>
      <c r="AV200" s="50"/>
      <c r="AW200" s="50"/>
      <c r="AX200" s="50"/>
      <c r="BA200" s="50"/>
      <c r="BB200" s="50"/>
      <c r="BC200" s="50"/>
      <c r="BD200" s="50"/>
      <c r="BE200" s="50"/>
      <c r="BF200" s="50"/>
      <c r="BG200" s="50"/>
      <c r="BH200" s="50"/>
      <c r="BI200" s="50"/>
      <c r="BJ200" s="50"/>
      <c r="BK200" s="50"/>
      <c r="BL200" s="50"/>
      <c r="BM200" s="50"/>
      <c r="BN200" s="50"/>
      <c r="BO200" s="50"/>
      <c r="BP200" s="50"/>
      <c r="BQ200" s="254"/>
      <c r="BR200" s="50"/>
      <c r="BS200" s="50"/>
      <c r="BT200" s="50"/>
      <c r="BU200" s="50"/>
      <c r="BV200" s="50"/>
      <c r="BW200" s="50"/>
      <c r="BX200" s="50"/>
      <c r="BY200" s="50"/>
      <c r="BZ200" s="50"/>
      <c r="CA200" s="50"/>
      <c r="CB200" s="50"/>
      <c r="CC200" s="50"/>
      <c r="CD200" s="50"/>
      <c r="CE200" s="50"/>
      <c r="CF200" s="50"/>
      <c r="CG200" s="50"/>
      <c r="CH200" s="50"/>
      <c r="CI200" s="50"/>
      <c r="CJ200" s="50"/>
      <c r="CK200" s="50"/>
      <c r="CL200" s="50"/>
      <c r="CM200" s="50"/>
      <c r="CN200" s="50"/>
      <c r="CO200" s="50"/>
      <c r="CP200" s="50"/>
      <c r="CQ200" s="50"/>
      <c r="CR200" s="50"/>
      <c r="CS200" s="50"/>
      <c r="CT200" s="50"/>
    </row>
    <row r="201" spans="2:98" s="32" customFormat="1" ht="15.75" x14ac:dyDescent="0.25">
      <c r="B201" s="350"/>
      <c r="C201" s="351"/>
      <c r="D201" s="238"/>
      <c r="E201" s="352"/>
      <c r="F201" s="352"/>
      <c r="G201" s="238"/>
      <c r="H201" s="238"/>
      <c r="I201" s="353"/>
      <c r="J201" s="353"/>
      <c r="K201" s="354"/>
      <c r="L201" s="350"/>
      <c r="M201" s="350"/>
      <c r="N201" s="350"/>
      <c r="O201" s="350"/>
      <c r="P201" s="350"/>
      <c r="Q201" s="350"/>
      <c r="R201" s="350"/>
      <c r="S201" s="350"/>
      <c r="T201" s="350"/>
      <c r="U201" s="350"/>
      <c r="V201" s="350"/>
      <c r="W201" s="350"/>
      <c r="X201" s="350"/>
      <c r="Y201" s="350"/>
      <c r="Z201" s="350"/>
      <c r="AA201" s="238"/>
      <c r="AB201" s="256"/>
      <c r="AC201" s="256"/>
      <c r="AD201" s="256"/>
      <c r="AE201" s="256"/>
      <c r="AF201" s="256"/>
      <c r="AG201" s="256"/>
      <c r="AH201" s="256"/>
      <c r="AI201" s="256"/>
      <c r="AJ201" s="256"/>
      <c r="AK201" s="256"/>
      <c r="AL201" s="256"/>
      <c r="AM201" s="256"/>
      <c r="AN201" s="256"/>
      <c r="AO201" s="256"/>
      <c r="AP201" s="50"/>
      <c r="AQ201" s="50"/>
      <c r="AR201" s="50"/>
      <c r="AS201" s="50"/>
      <c r="AT201" s="50"/>
      <c r="AU201" s="50"/>
      <c r="AV201" s="50"/>
      <c r="AW201" s="50"/>
      <c r="AX201" s="50"/>
      <c r="BA201" s="50"/>
      <c r="BB201" s="50"/>
      <c r="BC201" s="50"/>
      <c r="BD201" s="50"/>
      <c r="BE201" s="50"/>
      <c r="BF201" s="50"/>
      <c r="BG201" s="50"/>
      <c r="BH201" s="50"/>
      <c r="BI201" s="50"/>
      <c r="BJ201" s="50"/>
      <c r="BK201" s="50"/>
      <c r="BL201" s="50"/>
      <c r="BM201" s="50"/>
      <c r="BN201" s="50"/>
      <c r="BO201" s="50"/>
      <c r="BP201" s="50"/>
      <c r="BQ201" s="254"/>
      <c r="BR201" s="50"/>
      <c r="BS201" s="50"/>
      <c r="BT201" s="50"/>
      <c r="BU201" s="50"/>
      <c r="BV201" s="50"/>
      <c r="BW201" s="50"/>
      <c r="BX201" s="50"/>
      <c r="BY201" s="50"/>
      <c r="BZ201" s="50"/>
      <c r="CA201" s="50"/>
      <c r="CB201" s="50"/>
      <c r="CC201" s="50"/>
      <c r="CD201" s="50"/>
      <c r="CE201" s="50"/>
      <c r="CF201" s="50"/>
      <c r="CG201" s="50"/>
      <c r="CH201" s="50"/>
      <c r="CI201" s="50"/>
      <c r="CJ201" s="50"/>
      <c r="CK201" s="50"/>
      <c r="CL201" s="50"/>
      <c r="CM201" s="50"/>
      <c r="CN201" s="50"/>
      <c r="CO201" s="50"/>
      <c r="CP201" s="50"/>
      <c r="CQ201" s="50"/>
      <c r="CR201" s="50"/>
      <c r="CS201" s="50"/>
      <c r="CT201" s="50"/>
    </row>
    <row r="202" spans="2:98" s="32" customFormat="1" ht="15.75" x14ac:dyDescent="0.25">
      <c r="B202" s="350"/>
      <c r="C202" s="351"/>
      <c r="D202" s="238"/>
      <c r="E202" s="352"/>
      <c r="F202" s="352"/>
      <c r="G202" s="238"/>
      <c r="H202" s="238"/>
      <c r="I202" s="353"/>
      <c r="J202" s="353"/>
      <c r="K202" s="354"/>
      <c r="L202" s="350"/>
      <c r="M202" s="350"/>
      <c r="N202" s="350"/>
      <c r="O202" s="350"/>
      <c r="P202" s="350"/>
      <c r="Q202" s="350"/>
      <c r="R202" s="350"/>
      <c r="S202" s="350"/>
      <c r="T202" s="350"/>
      <c r="U202" s="350"/>
      <c r="V202" s="350"/>
      <c r="W202" s="350"/>
      <c r="X202" s="350"/>
      <c r="Y202" s="350"/>
      <c r="Z202" s="350"/>
      <c r="AA202" s="238"/>
      <c r="AB202" s="256"/>
      <c r="AC202" s="256"/>
      <c r="AD202" s="256"/>
      <c r="AE202" s="256"/>
      <c r="AF202" s="256"/>
      <c r="AG202" s="256"/>
      <c r="AH202" s="256"/>
      <c r="AI202" s="256"/>
      <c r="AJ202" s="256"/>
      <c r="AK202" s="256"/>
      <c r="AL202" s="256"/>
      <c r="AM202" s="256"/>
      <c r="AN202" s="256"/>
      <c r="AO202" s="256"/>
      <c r="AP202" s="50"/>
      <c r="AQ202" s="50"/>
      <c r="AR202" s="50"/>
      <c r="AS202" s="50"/>
      <c r="AT202" s="50"/>
      <c r="AU202" s="50"/>
      <c r="AV202" s="50"/>
      <c r="AW202" s="50"/>
      <c r="AX202" s="50"/>
      <c r="BA202" s="50"/>
      <c r="BB202" s="50"/>
      <c r="BC202" s="50"/>
      <c r="BD202" s="50"/>
      <c r="BE202" s="50"/>
      <c r="BF202" s="50"/>
      <c r="BG202" s="50"/>
      <c r="BH202" s="50"/>
      <c r="BI202" s="50"/>
      <c r="BJ202" s="50"/>
      <c r="BK202" s="50"/>
      <c r="BL202" s="50"/>
      <c r="BM202" s="50"/>
      <c r="BN202" s="50"/>
      <c r="BO202" s="50"/>
      <c r="BP202" s="50"/>
      <c r="BQ202" s="254"/>
      <c r="BR202" s="50"/>
      <c r="BS202" s="50"/>
      <c r="BT202" s="50"/>
      <c r="BU202" s="50"/>
      <c r="BV202" s="50"/>
      <c r="BW202" s="50"/>
      <c r="BX202" s="50"/>
      <c r="BY202" s="50"/>
      <c r="BZ202" s="50"/>
      <c r="CA202" s="50"/>
      <c r="CB202" s="50"/>
      <c r="CC202" s="50"/>
      <c r="CD202" s="50"/>
      <c r="CE202" s="50"/>
      <c r="CF202" s="50"/>
      <c r="CG202" s="50"/>
      <c r="CH202" s="50"/>
      <c r="CI202" s="50"/>
      <c r="CJ202" s="50"/>
      <c r="CK202" s="50"/>
      <c r="CL202" s="50"/>
      <c r="CM202" s="50"/>
      <c r="CN202" s="50"/>
      <c r="CO202" s="50"/>
      <c r="CP202" s="50"/>
      <c r="CQ202" s="50"/>
      <c r="CR202" s="50"/>
      <c r="CS202" s="50"/>
      <c r="CT202" s="50"/>
    </row>
    <row r="203" spans="2:98" s="32" customFormat="1" ht="15.75" x14ac:dyDescent="0.25">
      <c r="B203" s="350"/>
      <c r="C203" s="351"/>
      <c r="D203" s="238"/>
      <c r="E203" s="352"/>
      <c r="F203" s="352"/>
      <c r="G203" s="238"/>
      <c r="H203" s="238"/>
      <c r="I203" s="353"/>
      <c r="J203" s="353"/>
      <c r="K203" s="354"/>
      <c r="L203" s="350"/>
      <c r="M203" s="350"/>
      <c r="N203" s="350"/>
      <c r="O203" s="350"/>
      <c r="P203" s="350"/>
      <c r="Q203" s="350"/>
      <c r="R203" s="350"/>
      <c r="S203" s="350"/>
      <c r="T203" s="350"/>
      <c r="U203" s="350"/>
      <c r="V203" s="350"/>
      <c r="W203" s="350"/>
      <c r="X203" s="350"/>
      <c r="Y203" s="350"/>
      <c r="Z203" s="350"/>
      <c r="AA203" s="238"/>
      <c r="AB203" s="256"/>
      <c r="AC203" s="256"/>
      <c r="AD203" s="256"/>
      <c r="AE203" s="256"/>
      <c r="AF203" s="256"/>
      <c r="AG203" s="256"/>
      <c r="AH203" s="256"/>
      <c r="AI203" s="256"/>
      <c r="AJ203" s="256"/>
      <c r="AK203" s="256"/>
      <c r="AL203" s="256"/>
      <c r="AM203" s="256"/>
      <c r="AN203" s="256"/>
      <c r="AO203" s="256"/>
      <c r="AP203" s="50"/>
      <c r="AQ203" s="50"/>
      <c r="AR203" s="50"/>
      <c r="AS203" s="50"/>
      <c r="AT203" s="50"/>
      <c r="AU203" s="50"/>
      <c r="AV203" s="50"/>
      <c r="AW203" s="50"/>
      <c r="AX203" s="50"/>
      <c r="BA203" s="50"/>
      <c r="BB203" s="50"/>
      <c r="BC203" s="50"/>
      <c r="BD203" s="50"/>
      <c r="BE203" s="50"/>
      <c r="BF203" s="50"/>
      <c r="BG203" s="50"/>
      <c r="BH203" s="50"/>
      <c r="BI203" s="50"/>
      <c r="BJ203" s="50"/>
      <c r="BK203" s="50"/>
      <c r="BL203" s="50"/>
      <c r="BM203" s="50"/>
      <c r="BN203" s="50"/>
      <c r="BO203" s="50"/>
      <c r="BP203" s="50"/>
      <c r="BQ203" s="254"/>
      <c r="BR203" s="50"/>
      <c r="BS203" s="50"/>
      <c r="BT203" s="50"/>
      <c r="BU203" s="50"/>
      <c r="BV203" s="50"/>
      <c r="BW203" s="50"/>
      <c r="BX203" s="50"/>
      <c r="BY203" s="50"/>
      <c r="BZ203" s="50"/>
      <c r="CA203" s="50"/>
      <c r="CB203" s="50"/>
      <c r="CC203" s="50"/>
      <c r="CD203" s="50"/>
      <c r="CE203" s="50"/>
      <c r="CF203" s="50"/>
      <c r="CG203" s="50"/>
      <c r="CH203" s="50"/>
      <c r="CI203" s="50"/>
      <c r="CJ203" s="50"/>
      <c r="CK203" s="50"/>
      <c r="CL203" s="50"/>
      <c r="CM203" s="50"/>
      <c r="CN203" s="50"/>
      <c r="CO203" s="50"/>
      <c r="CP203" s="50"/>
      <c r="CQ203" s="50"/>
      <c r="CR203" s="50"/>
      <c r="CS203" s="50"/>
      <c r="CT203" s="50"/>
    </row>
    <row r="204" spans="2:98" s="32" customFormat="1" ht="15.75" x14ac:dyDescent="0.25">
      <c r="B204" s="350"/>
      <c r="C204" s="351"/>
      <c r="D204" s="238"/>
      <c r="E204" s="352"/>
      <c r="F204" s="352"/>
      <c r="G204" s="238"/>
      <c r="H204" s="238"/>
      <c r="I204" s="353"/>
      <c r="J204" s="353"/>
      <c r="K204" s="354"/>
      <c r="L204" s="350"/>
      <c r="M204" s="350"/>
      <c r="N204" s="350"/>
      <c r="O204" s="350"/>
      <c r="P204" s="350"/>
      <c r="Q204" s="350"/>
      <c r="R204" s="350"/>
      <c r="S204" s="350"/>
      <c r="T204" s="350"/>
      <c r="U204" s="350"/>
      <c r="V204" s="350"/>
      <c r="W204" s="350"/>
      <c r="X204" s="350"/>
      <c r="Y204" s="350"/>
      <c r="Z204" s="350"/>
      <c r="AA204" s="238"/>
      <c r="AB204" s="256"/>
      <c r="AC204" s="256"/>
      <c r="AD204" s="256"/>
      <c r="AE204" s="256"/>
      <c r="AF204" s="256"/>
      <c r="AG204" s="256"/>
      <c r="AH204" s="256"/>
      <c r="AI204" s="256"/>
      <c r="AJ204" s="256"/>
      <c r="AK204" s="256"/>
      <c r="AL204" s="256"/>
      <c r="AM204" s="256"/>
      <c r="AN204" s="256"/>
      <c r="AO204" s="256"/>
      <c r="AP204" s="50"/>
      <c r="AQ204" s="50"/>
      <c r="AR204" s="50"/>
      <c r="AS204" s="50"/>
      <c r="AT204" s="50"/>
      <c r="AU204" s="50"/>
      <c r="AV204" s="50"/>
      <c r="AW204" s="50"/>
      <c r="AX204" s="50"/>
      <c r="BA204" s="50"/>
      <c r="BB204" s="50"/>
      <c r="BC204" s="50"/>
      <c r="BD204" s="50"/>
      <c r="BE204" s="50"/>
      <c r="BF204" s="50"/>
      <c r="BG204" s="50"/>
      <c r="BH204" s="50"/>
      <c r="BI204" s="50"/>
      <c r="BJ204" s="50"/>
      <c r="BK204" s="50"/>
      <c r="BL204" s="50"/>
      <c r="BM204" s="50"/>
      <c r="BN204" s="50"/>
      <c r="BO204" s="50"/>
      <c r="BP204" s="50"/>
      <c r="BQ204" s="254"/>
      <c r="BR204" s="50"/>
      <c r="BS204" s="50"/>
      <c r="BT204" s="50"/>
      <c r="BU204" s="50"/>
      <c r="BV204" s="50"/>
      <c r="BW204" s="50"/>
      <c r="BX204" s="50"/>
      <c r="BY204" s="50"/>
      <c r="BZ204" s="50"/>
      <c r="CA204" s="50"/>
      <c r="CB204" s="50"/>
      <c r="CC204" s="50"/>
      <c r="CD204" s="50"/>
      <c r="CE204" s="50"/>
      <c r="CF204" s="50"/>
      <c r="CG204" s="50"/>
      <c r="CH204" s="50"/>
      <c r="CI204" s="50"/>
      <c r="CJ204" s="50"/>
      <c r="CK204" s="50"/>
      <c r="CL204" s="50"/>
      <c r="CM204" s="50"/>
      <c r="CN204" s="50"/>
      <c r="CO204" s="50"/>
      <c r="CP204" s="50"/>
      <c r="CQ204" s="50"/>
      <c r="CR204" s="50"/>
      <c r="CS204" s="50"/>
      <c r="CT204" s="50"/>
    </row>
    <row r="205" spans="2:98" s="32" customFormat="1" ht="15.75" x14ac:dyDescent="0.25">
      <c r="B205" s="350"/>
      <c r="C205" s="351"/>
      <c r="D205" s="238"/>
      <c r="E205" s="352"/>
      <c r="F205" s="352"/>
      <c r="G205" s="238"/>
      <c r="H205" s="238"/>
      <c r="I205" s="353"/>
      <c r="J205" s="353"/>
      <c r="K205" s="354"/>
      <c r="L205" s="350"/>
      <c r="M205" s="350"/>
      <c r="N205" s="350"/>
      <c r="O205" s="350"/>
      <c r="P205" s="350"/>
      <c r="Q205" s="350"/>
      <c r="R205" s="350"/>
      <c r="S205" s="350"/>
      <c r="T205" s="350"/>
      <c r="U205" s="350"/>
      <c r="V205" s="350"/>
      <c r="W205" s="350"/>
      <c r="X205" s="350"/>
      <c r="Y205" s="350"/>
      <c r="Z205" s="350"/>
      <c r="AA205" s="238"/>
      <c r="AB205" s="256"/>
      <c r="AC205" s="256"/>
      <c r="AD205" s="256"/>
      <c r="AE205" s="256"/>
      <c r="AF205" s="256"/>
      <c r="AG205" s="256"/>
      <c r="AH205" s="256"/>
      <c r="AI205" s="256"/>
      <c r="AJ205" s="256"/>
      <c r="AK205" s="256"/>
      <c r="AL205" s="256"/>
      <c r="AM205" s="256"/>
      <c r="AN205" s="256"/>
      <c r="AO205" s="256"/>
      <c r="AP205" s="50"/>
      <c r="AQ205" s="50"/>
      <c r="AR205" s="50"/>
      <c r="AS205" s="50"/>
      <c r="AT205" s="50"/>
      <c r="AU205" s="50"/>
      <c r="AV205" s="50"/>
      <c r="AW205" s="50"/>
      <c r="AX205" s="50"/>
      <c r="BA205" s="50"/>
      <c r="BB205" s="50"/>
      <c r="BC205" s="50"/>
      <c r="BD205" s="50"/>
      <c r="BE205" s="50"/>
      <c r="BF205" s="50"/>
      <c r="BG205" s="50"/>
      <c r="BH205" s="50"/>
      <c r="BI205" s="50"/>
      <c r="BJ205" s="50"/>
      <c r="BK205" s="50"/>
      <c r="BL205" s="50"/>
      <c r="BM205" s="50"/>
      <c r="BN205" s="50"/>
      <c r="BO205" s="50"/>
      <c r="BP205" s="50"/>
      <c r="BQ205" s="254"/>
      <c r="BR205" s="50"/>
      <c r="BS205" s="50"/>
      <c r="BT205" s="50"/>
      <c r="BU205" s="50"/>
      <c r="BV205" s="50"/>
      <c r="BW205" s="50"/>
      <c r="BX205" s="50"/>
      <c r="BY205" s="50"/>
      <c r="BZ205" s="50"/>
      <c r="CA205" s="50"/>
      <c r="CB205" s="50"/>
      <c r="CC205" s="50"/>
      <c r="CD205" s="50"/>
      <c r="CE205" s="50"/>
      <c r="CF205" s="50"/>
      <c r="CG205" s="50"/>
      <c r="CH205" s="50"/>
      <c r="CI205" s="50"/>
      <c r="CJ205" s="50"/>
      <c r="CK205" s="50"/>
      <c r="CL205" s="50"/>
      <c r="CM205" s="50"/>
      <c r="CN205" s="50"/>
      <c r="CO205" s="50"/>
      <c r="CP205" s="50"/>
      <c r="CQ205" s="50"/>
      <c r="CR205" s="50"/>
      <c r="CS205" s="50"/>
      <c r="CT205" s="50"/>
    </row>
    <row r="206" spans="2:98" s="32" customFormat="1" ht="15.75" x14ac:dyDescent="0.25">
      <c r="B206" s="350"/>
      <c r="C206" s="351"/>
      <c r="D206" s="238"/>
      <c r="E206" s="352"/>
      <c r="F206" s="352"/>
      <c r="G206" s="238"/>
      <c r="H206" s="238"/>
      <c r="I206" s="353"/>
      <c r="J206" s="353"/>
      <c r="K206" s="354"/>
      <c r="L206" s="350"/>
      <c r="M206" s="350"/>
      <c r="N206" s="350"/>
      <c r="O206" s="350"/>
      <c r="P206" s="350"/>
      <c r="Q206" s="350"/>
      <c r="R206" s="350"/>
      <c r="S206" s="350"/>
      <c r="T206" s="350"/>
      <c r="U206" s="350"/>
      <c r="V206" s="350"/>
      <c r="W206" s="350"/>
      <c r="X206" s="350"/>
      <c r="Y206" s="350"/>
      <c r="Z206" s="350"/>
      <c r="AA206" s="238"/>
      <c r="AB206" s="256"/>
      <c r="AC206" s="256"/>
      <c r="AD206" s="256"/>
      <c r="AE206" s="256"/>
      <c r="AF206" s="256"/>
      <c r="AG206" s="256"/>
      <c r="AH206" s="256"/>
      <c r="AI206" s="256"/>
      <c r="AJ206" s="256"/>
      <c r="AK206" s="256"/>
      <c r="AL206" s="256"/>
      <c r="AM206" s="256"/>
      <c r="AN206" s="256"/>
      <c r="AO206" s="256"/>
      <c r="AP206" s="50"/>
      <c r="AQ206" s="50"/>
      <c r="AR206" s="50"/>
      <c r="AS206" s="50"/>
      <c r="AT206" s="50"/>
      <c r="AU206" s="50"/>
      <c r="AV206" s="50"/>
      <c r="AW206" s="50"/>
      <c r="AX206" s="50"/>
      <c r="BA206" s="50"/>
      <c r="BB206" s="50"/>
      <c r="BC206" s="50"/>
      <c r="BD206" s="50"/>
      <c r="BE206" s="50"/>
      <c r="BF206" s="50"/>
      <c r="BG206" s="50"/>
      <c r="BH206" s="50"/>
      <c r="BI206" s="50"/>
      <c r="BJ206" s="50"/>
      <c r="BK206" s="50"/>
      <c r="BL206" s="50"/>
      <c r="BM206" s="50"/>
      <c r="BN206" s="50"/>
      <c r="BO206" s="50"/>
      <c r="BP206" s="50"/>
      <c r="BQ206" s="254"/>
      <c r="BR206" s="50"/>
      <c r="BS206" s="50"/>
      <c r="BT206" s="50"/>
      <c r="BU206" s="50"/>
      <c r="BV206" s="50"/>
      <c r="BW206" s="50"/>
      <c r="BX206" s="50"/>
      <c r="BY206" s="50"/>
      <c r="BZ206" s="50"/>
      <c r="CA206" s="50"/>
      <c r="CB206" s="50"/>
      <c r="CC206" s="50"/>
      <c r="CD206" s="50"/>
      <c r="CE206" s="50"/>
      <c r="CF206" s="50"/>
      <c r="CG206" s="50"/>
      <c r="CH206" s="50"/>
      <c r="CI206" s="50"/>
      <c r="CJ206" s="50"/>
      <c r="CK206" s="50"/>
      <c r="CL206" s="50"/>
      <c r="CM206" s="50"/>
      <c r="CN206" s="50"/>
      <c r="CO206" s="50"/>
      <c r="CP206" s="50"/>
      <c r="CQ206" s="50"/>
      <c r="CR206" s="50"/>
      <c r="CS206" s="50"/>
      <c r="CT206" s="50"/>
    </row>
    <row r="207" spans="2:98" ht="18" x14ac:dyDescent="0.25">
      <c r="B207" s="191"/>
      <c r="C207" s="192"/>
      <c r="D207" s="193"/>
      <c r="E207" s="193"/>
      <c r="F207" s="193"/>
      <c r="G207" s="193"/>
      <c r="H207" s="193"/>
      <c r="I207" s="193"/>
      <c r="J207" s="193"/>
      <c r="K207" s="194"/>
      <c r="L207" s="260" t="s">
        <v>388</v>
      </c>
      <c r="M207" s="261"/>
      <c r="N207" s="259"/>
      <c r="O207" s="259"/>
      <c r="P207" s="259"/>
      <c r="Q207" s="259"/>
      <c r="R207" s="191"/>
      <c r="S207" s="191"/>
      <c r="T207" s="191"/>
      <c r="U207" s="191"/>
      <c r="V207" s="191"/>
      <c r="W207" s="191"/>
      <c r="X207" s="191"/>
      <c r="Y207" s="191"/>
      <c r="Z207" s="191"/>
      <c r="AA207" s="193"/>
      <c r="AB207" s="193"/>
      <c r="AC207" s="193"/>
      <c r="AD207" s="193"/>
      <c r="AE207" s="193"/>
      <c r="AF207" s="193"/>
      <c r="AG207" s="193"/>
      <c r="AH207" s="193"/>
      <c r="AI207" s="193"/>
      <c r="AJ207" s="193"/>
      <c r="AK207" s="193"/>
      <c r="AL207" s="193"/>
      <c r="AM207" s="193"/>
      <c r="AN207" s="193"/>
      <c r="AO207" s="193"/>
      <c r="BQ207" s="136"/>
    </row>
    <row r="208" spans="2:98" ht="15.75" thickBot="1" x14ac:dyDescent="0.25">
      <c r="B208" s="191"/>
      <c r="C208" s="192"/>
      <c r="D208" s="193"/>
      <c r="E208" s="193"/>
      <c r="F208" s="193"/>
      <c r="G208" s="193"/>
      <c r="H208" s="193"/>
      <c r="I208" s="193"/>
      <c r="J208" s="193"/>
      <c r="K208" s="194"/>
      <c r="R208" s="191"/>
      <c r="S208" s="191"/>
      <c r="T208" s="191"/>
      <c r="U208" s="191"/>
      <c r="V208" s="191"/>
      <c r="W208" s="191"/>
      <c r="X208" s="191"/>
      <c r="Y208" s="191"/>
      <c r="Z208" s="191"/>
      <c r="AA208" s="193"/>
      <c r="AB208" s="193"/>
      <c r="AC208" s="193"/>
      <c r="AD208" s="193"/>
      <c r="AE208" s="193"/>
      <c r="AF208" s="193"/>
      <c r="AG208" s="193"/>
      <c r="AH208" s="193"/>
      <c r="AI208" s="193"/>
      <c r="AJ208" s="193"/>
      <c r="AK208" s="193"/>
      <c r="AL208" s="193"/>
      <c r="AM208" s="193"/>
      <c r="AN208" s="193"/>
      <c r="AO208" s="193"/>
      <c r="BQ208" s="136"/>
    </row>
    <row r="209" spans="2:69" ht="24.95" customHeight="1" x14ac:dyDescent="0.2">
      <c r="B209" s="191"/>
      <c r="C209" s="195" t="s">
        <v>26</v>
      </c>
      <c r="D209" s="196"/>
      <c r="E209" s="193"/>
      <c r="F209" s="195" t="s">
        <v>230</v>
      </c>
      <c r="G209" s="196"/>
      <c r="H209" s="193"/>
      <c r="I209" s="197"/>
      <c r="J209" s="197"/>
      <c r="K209" s="194"/>
      <c r="L209" s="221"/>
      <c r="M209" s="222">
        <f>+COUNTIF(M6:M196,5)</f>
        <v>91</v>
      </c>
      <c r="N209" s="222"/>
      <c r="O209" s="222"/>
      <c r="P209" s="222"/>
      <c r="Q209" s="222"/>
      <c r="R209" s="222"/>
      <c r="S209" s="222"/>
      <c r="T209" s="222"/>
      <c r="U209" s="222"/>
      <c r="V209" s="222"/>
      <c r="W209" s="222"/>
      <c r="X209" s="222"/>
      <c r="Y209" s="222">
        <f>+COUNTIF(Y6:Y196,5)</f>
        <v>137</v>
      </c>
      <c r="Z209" s="223"/>
      <c r="AA209" s="193"/>
      <c r="AB209" s="193"/>
      <c r="AC209" s="193"/>
      <c r="AD209" s="193"/>
      <c r="AE209" s="193"/>
      <c r="AF209" s="193"/>
      <c r="AG209" s="193"/>
      <c r="AH209" s="193"/>
      <c r="AI209" s="193"/>
      <c r="AJ209" s="193"/>
      <c r="AK209" s="193"/>
      <c r="AL209" s="193"/>
      <c r="AM209" s="193"/>
      <c r="AN209" s="193"/>
      <c r="AO209" s="193"/>
      <c r="BQ209" s="136"/>
    </row>
    <row r="210" spans="2:69" ht="24.95" customHeight="1" x14ac:dyDescent="0.2">
      <c r="B210" s="191"/>
      <c r="C210" s="198" t="s">
        <v>207</v>
      </c>
      <c r="D210" s="199">
        <f>+COUNTIF($D$6:$D$196,C210)/$AX$44</f>
        <v>0.58791208791208793</v>
      </c>
      <c r="E210" s="193"/>
      <c r="F210" s="198" t="s">
        <v>222</v>
      </c>
      <c r="G210" s="199">
        <f>+COUNTIF($H$6:$H$196,F210)/$AX$44</f>
        <v>0.53296703296703296</v>
      </c>
      <c r="H210" s="193"/>
      <c r="I210" s="197"/>
      <c r="J210" s="197"/>
      <c r="K210" s="194"/>
      <c r="L210" s="200"/>
      <c r="M210" s="191">
        <f>+COUNTIF(M6:M196,1)</f>
        <v>70</v>
      </c>
      <c r="N210" s="191"/>
      <c r="O210" s="191"/>
      <c r="P210" s="191"/>
      <c r="Q210" s="191"/>
      <c r="R210" s="191"/>
      <c r="S210" s="191"/>
      <c r="T210" s="191"/>
      <c r="U210" s="191"/>
      <c r="V210" s="191"/>
      <c r="W210" s="191"/>
      <c r="X210" s="191"/>
      <c r="Y210" s="191">
        <f>+COUNTIF(Y6:Y196,1)</f>
        <v>16</v>
      </c>
      <c r="Z210" s="201"/>
      <c r="AA210" s="193"/>
      <c r="AB210" s="193"/>
      <c r="AC210" s="193"/>
      <c r="AD210" s="193"/>
      <c r="AE210" s="193"/>
      <c r="AF210" s="193"/>
      <c r="AG210" s="193"/>
      <c r="AH210" s="193"/>
      <c r="AI210" s="193"/>
      <c r="AJ210" s="193"/>
      <c r="AK210" s="193"/>
      <c r="AL210" s="193"/>
      <c r="AM210" s="193"/>
      <c r="AN210" s="193"/>
      <c r="AO210" s="193"/>
      <c r="BQ210" s="136"/>
    </row>
    <row r="211" spans="2:69" ht="24.95" customHeight="1" x14ac:dyDescent="0.2">
      <c r="B211" s="191"/>
      <c r="C211" s="198" t="s">
        <v>209</v>
      </c>
      <c r="D211" s="199">
        <f t="shared" ref="D211:D233" si="104">+COUNTIF($D$6:$D$196,C211)/$AX$44</f>
        <v>0.18681318681318682</v>
      </c>
      <c r="E211" s="193"/>
      <c r="F211" s="198" t="s">
        <v>223</v>
      </c>
      <c r="G211" s="199">
        <f>+COUNTIF($H$6:$H$196,F211)/$AX$44</f>
        <v>0.41208791208791207</v>
      </c>
      <c r="H211" s="193"/>
      <c r="I211" s="197"/>
      <c r="J211" s="197"/>
      <c r="K211" s="194"/>
      <c r="L211" s="381"/>
      <c r="M211" s="191">
        <f>+COUNTBLANK(M6:M196)</f>
        <v>30</v>
      </c>
      <c r="N211" s="191"/>
      <c r="O211" s="191"/>
      <c r="P211" s="191"/>
      <c r="Q211" s="191"/>
      <c r="R211" s="191"/>
      <c r="S211" s="191"/>
      <c r="T211" s="191"/>
      <c r="U211" s="191"/>
      <c r="V211" s="191"/>
      <c r="W211" s="191"/>
      <c r="X211" s="191"/>
      <c r="Y211" s="191">
        <f>+COUNTBLANK(Y6:Y196)</f>
        <v>38</v>
      </c>
      <c r="Z211" s="201"/>
      <c r="AA211" s="193"/>
      <c r="AB211" s="193"/>
      <c r="AC211" s="193"/>
      <c r="AD211" s="193"/>
      <c r="AE211" s="193"/>
      <c r="AF211" s="193"/>
      <c r="AG211" s="193"/>
      <c r="AH211" s="193"/>
      <c r="AI211" s="193"/>
      <c r="AJ211" s="193"/>
      <c r="AK211" s="193"/>
      <c r="AL211" s="193"/>
      <c r="AM211" s="193"/>
      <c r="AN211" s="193"/>
      <c r="AO211" s="193"/>
      <c r="BQ211" s="136"/>
    </row>
    <row r="212" spans="2:69" ht="24.95" customHeight="1" x14ac:dyDescent="0.2">
      <c r="B212" s="191"/>
      <c r="C212" s="198" t="s">
        <v>210</v>
      </c>
      <c r="D212" s="199">
        <f t="shared" si="104"/>
        <v>2.7472527472527472E-2</v>
      </c>
      <c r="E212" s="193"/>
      <c r="F212" s="202" t="s">
        <v>118</v>
      </c>
      <c r="G212" s="203">
        <f>+COUNTIF($H$6:$H$196,"")/$AX$44</f>
        <v>0.1043956043956044</v>
      </c>
      <c r="H212" s="193"/>
      <c r="I212" s="197"/>
      <c r="J212" s="197"/>
      <c r="K212" s="271" t="s">
        <v>375</v>
      </c>
      <c r="L212" s="262">
        <f t="shared" ref="L212:Z212" si="105">+AVERAGE(L6:L196)</f>
        <v>3.804733727810651</v>
      </c>
      <c r="M212" s="263">
        <f t="shared" si="105"/>
        <v>3.2608695652173911</v>
      </c>
      <c r="N212" s="263">
        <f t="shared" si="105"/>
        <v>3.7906976744186047</v>
      </c>
      <c r="O212" s="263">
        <f t="shared" si="105"/>
        <v>3.4909090909090907</v>
      </c>
      <c r="P212" s="263">
        <f t="shared" si="105"/>
        <v>3.8165680473372783</v>
      </c>
      <c r="Q212" s="263">
        <f t="shared" si="105"/>
        <v>4.3233532934131738</v>
      </c>
      <c r="R212" s="263">
        <f t="shared" si="105"/>
        <v>4.5783132530120483</v>
      </c>
      <c r="S212" s="263">
        <f t="shared" si="105"/>
        <v>4.6107784431137722</v>
      </c>
      <c r="T212" s="263">
        <f t="shared" si="105"/>
        <v>4.1677419354838712</v>
      </c>
      <c r="U212" s="263">
        <f t="shared" si="105"/>
        <v>4.1077844311377243</v>
      </c>
      <c r="V212" s="263">
        <f t="shared" si="105"/>
        <v>4.0129032258064514</v>
      </c>
      <c r="W212" s="263">
        <f t="shared" si="105"/>
        <v>3.9294871794871793</v>
      </c>
      <c r="X212" s="263">
        <f t="shared" si="105"/>
        <v>4.0753424657534243</v>
      </c>
      <c r="Y212" s="263">
        <f t="shared" si="105"/>
        <v>4.5816993464052285</v>
      </c>
      <c r="Z212" s="264">
        <f t="shared" si="105"/>
        <v>4.0176470588235293</v>
      </c>
      <c r="AA212" s="193"/>
      <c r="AB212" s="193"/>
      <c r="AC212" s="193"/>
      <c r="AD212" s="193"/>
      <c r="AE212" s="193"/>
      <c r="AF212" s="193"/>
      <c r="AG212" s="193"/>
      <c r="AH212" s="193"/>
      <c r="AI212" s="193"/>
      <c r="AJ212" s="193"/>
      <c r="AK212" s="193"/>
      <c r="AL212" s="193"/>
      <c r="AM212" s="193"/>
      <c r="AN212" s="193"/>
      <c r="AO212" s="193"/>
      <c r="BQ212" s="136"/>
    </row>
    <row r="213" spans="2:69" ht="24.95" customHeight="1" x14ac:dyDescent="0.2">
      <c r="B213" s="191"/>
      <c r="C213" s="198" t="s">
        <v>208</v>
      </c>
      <c r="D213" s="224">
        <f t="shared" si="104"/>
        <v>1.098901098901099E-2</v>
      </c>
      <c r="E213" s="193"/>
      <c r="F213" s="193"/>
      <c r="G213" s="193"/>
      <c r="H213" s="193"/>
      <c r="I213" s="197"/>
      <c r="J213" s="197"/>
      <c r="K213" s="272"/>
      <c r="L213" s="200"/>
      <c r="M213" s="191"/>
      <c r="N213" s="191"/>
      <c r="O213" s="191"/>
      <c r="P213" s="191"/>
      <c r="Q213" s="191"/>
      <c r="R213" s="191"/>
      <c r="S213" s="191"/>
      <c r="T213" s="191"/>
      <c r="U213" s="191"/>
      <c r="V213" s="191"/>
      <c r="W213" s="191"/>
      <c r="X213" s="191"/>
      <c r="Y213" s="191"/>
      <c r="Z213" s="201"/>
      <c r="AA213" s="193"/>
      <c r="AB213" s="193"/>
      <c r="AC213" s="193"/>
      <c r="AD213" s="193"/>
      <c r="AE213" s="193"/>
      <c r="AF213" s="193"/>
      <c r="AG213" s="193"/>
      <c r="AH213" s="193"/>
      <c r="AI213" s="193"/>
      <c r="AJ213" s="193"/>
      <c r="AK213" s="193"/>
      <c r="AL213" s="193"/>
      <c r="AM213" s="193"/>
      <c r="AN213" s="193"/>
      <c r="AO213" s="193"/>
      <c r="BQ213" s="136"/>
    </row>
    <row r="214" spans="2:69" ht="24.95" customHeight="1" x14ac:dyDescent="0.2">
      <c r="B214" s="191"/>
      <c r="C214" s="198" t="s">
        <v>280</v>
      </c>
      <c r="D214" s="224">
        <f t="shared" si="104"/>
        <v>1.098901098901099E-2</v>
      </c>
      <c r="E214" s="193"/>
      <c r="F214" s="195" t="s">
        <v>231</v>
      </c>
      <c r="G214" s="196"/>
      <c r="H214" s="193"/>
      <c r="I214" s="197"/>
      <c r="J214" s="197"/>
      <c r="K214" s="271" t="s">
        <v>376</v>
      </c>
      <c r="L214" s="265">
        <f>AVERAGE(L6:M196)</f>
        <v>3.5393939393939395</v>
      </c>
      <c r="M214" s="266"/>
      <c r="N214" s="266">
        <f>AVERAGE(N6:P196)</f>
        <v>3.7015810276679844</v>
      </c>
      <c r="O214" s="267"/>
      <c r="P214" s="266"/>
      <c r="Q214" s="266">
        <f>AVERAGE(Q6:V196)</f>
        <v>4.3050153531218012</v>
      </c>
      <c r="R214" s="267"/>
      <c r="S214" s="267"/>
      <c r="T214" s="267"/>
      <c r="U214" s="267"/>
      <c r="V214" s="267"/>
      <c r="W214" s="266">
        <f>AVERAGE(W6:X196)</f>
        <v>4</v>
      </c>
      <c r="X214" s="267"/>
      <c r="Y214" s="266">
        <f>AVERAGE(Y6:Z196)</f>
        <v>4.2848297213622288</v>
      </c>
      <c r="Z214" s="268"/>
      <c r="AA214" s="193"/>
      <c r="AB214" s="244"/>
      <c r="AC214" s="193"/>
      <c r="AD214" s="193"/>
      <c r="AE214" s="193"/>
      <c r="AF214" s="193"/>
      <c r="AG214" s="193"/>
      <c r="AH214" s="193"/>
      <c r="AI214" s="193"/>
      <c r="AJ214" s="193"/>
      <c r="AK214" s="193"/>
      <c r="AL214" s="193"/>
      <c r="AM214" s="193"/>
      <c r="AN214" s="193"/>
      <c r="AO214" s="193"/>
      <c r="BQ214" s="136"/>
    </row>
    <row r="215" spans="2:69" ht="24.95" customHeight="1" thickBot="1" x14ac:dyDescent="0.25">
      <c r="B215" s="191"/>
      <c r="C215" s="198" t="s">
        <v>274</v>
      </c>
      <c r="D215" s="224">
        <f t="shared" si="104"/>
        <v>1.098901098901099E-2</v>
      </c>
      <c r="E215" s="193"/>
      <c r="F215" s="206" t="s">
        <v>57</v>
      </c>
      <c r="G215" s="199">
        <f>+COUNTIF($E$6:$E$196,F215)/$AX$44</f>
        <v>0.25824175824175827</v>
      </c>
      <c r="H215" s="193"/>
      <c r="I215" s="197"/>
      <c r="J215" s="197"/>
      <c r="K215" s="271" t="s">
        <v>377</v>
      </c>
      <c r="L215" s="269">
        <f>AVERAGE(L6:Z196)</f>
        <v>4.0356849876948315</v>
      </c>
      <c r="M215" s="258"/>
      <c r="N215" s="258"/>
      <c r="O215" s="258"/>
      <c r="P215" s="258"/>
      <c r="Q215" s="258"/>
      <c r="R215" s="258"/>
      <c r="S215" s="258"/>
      <c r="T215" s="258"/>
      <c r="U215" s="258"/>
      <c r="V215" s="258"/>
      <c r="W215" s="258"/>
      <c r="X215" s="258"/>
      <c r="Y215" s="258"/>
      <c r="Z215" s="207"/>
      <c r="AA215" s="193"/>
      <c r="AB215" s="244"/>
      <c r="AC215" s="193"/>
      <c r="AD215" s="193"/>
      <c r="AE215" s="193"/>
      <c r="AF215" s="193"/>
      <c r="AG215" s="193"/>
      <c r="AH215" s="193"/>
      <c r="AI215" s="193"/>
      <c r="AJ215" s="193"/>
      <c r="AK215" s="193"/>
      <c r="AL215" s="193"/>
      <c r="AM215" s="193"/>
      <c r="AN215" s="193"/>
      <c r="AO215" s="193"/>
      <c r="BQ215" s="136"/>
    </row>
    <row r="216" spans="2:69" ht="15.75" x14ac:dyDescent="0.25">
      <c r="B216" s="191"/>
      <c r="C216" s="204" t="s">
        <v>369</v>
      </c>
      <c r="D216" s="205">
        <f t="shared" si="104"/>
        <v>5.4945054945054949E-3</v>
      </c>
      <c r="E216" s="193"/>
      <c r="F216" s="206" t="s">
        <v>56</v>
      </c>
      <c r="G216" s="199">
        <f>+COUNTIF($E$6:$E$196,F216)/$AX$44</f>
        <v>0.65934065934065933</v>
      </c>
      <c r="H216" s="193"/>
      <c r="I216" s="197"/>
      <c r="J216" s="197"/>
      <c r="K216" s="194"/>
      <c r="L216" s="191"/>
      <c r="M216" s="32"/>
      <c r="N216" s="191"/>
      <c r="O216" s="191"/>
      <c r="P216" s="191"/>
      <c r="Q216" s="191"/>
      <c r="R216" s="191"/>
      <c r="S216" s="191"/>
      <c r="T216" s="191"/>
      <c r="U216" s="191"/>
      <c r="V216" s="191"/>
      <c r="W216" s="191"/>
      <c r="X216" s="191"/>
      <c r="Y216" s="191"/>
      <c r="Z216" s="191"/>
      <c r="AA216" s="193"/>
      <c r="AB216" s="244"/>
      <c r="AC216" s="193"/>
      <c r="AD216" s="193"/>
      <c r="AE216" s="193"/>
      <c r="AF216" s="193"/>
      <c r="AG216" s="193"/>
      <c r="AH216" s="193"/>
      <c r="AI216" s="193"/>
      <c r="AJ216" s="193"/>
      <c r="AK216" s="193"/>
      <c r="AL216" s="193"/>
      <c r="AM216" s="193"/>
      <c r="AN216" s="193"/>
      <c r="AO216" s="193"/>
      <c r="BQ216" s="136"/>
    </row>
    <row r="217" spans="2:69" ht="15.75" x14ac:dyDescent="0.25">
      <c r="B217" s="191"/>
      <c r="C217" s="198" t="s">
        <v>211</v>
      </c>
      <c r="D217" s="199">
        <f t="shared" si="104"/>
        <v>5.4945054945054949E-3</v>
      </c>
      <c r="E217" s="193"/>
      <c r="F217" s="202" t="s">
        <v>118</v>
      </c>
      <c r="G217" s="203">
        <f>+COUNTIF($E$6:$E$196,F217)/$AX$44</f>
        <v>0</v>
      </c>
      <c r="H217" s="193"/>
      <c r="I217" s="197"/>
      <c r="J217" s="197"/>
      <c r="K217" s="194"/>
      <c r="L217" s="191"/>
      <c r="M217" s="32"/>
      <c r="N217" s="191"/>
      <c r="O217" s="191"/>
      <c r="P217" s="191"/>
      <c r="Q217" s="191"/>
      <c r="R217" s="191"/>
      <c r="S217" s="191"/>
      <c r="T217" s="191"/>
      <c r="U217" s="191"/>
      <c r="V217" s="191"/>
      <c r="W217" s="191"/>
      <c r="X217" s="191"/>
      <c r="Y217" s="191"/>
      <c r="Z217" s="191"/>
      <c r="AA217" s="193"/>
      <c r="AB217" s="244"/>
      <c r="AC217" s="193"/>
      <c r="AD217" s="193"/>
      <c r="AE217" s="193"/>
      <c r="AF217" s="193"/>
      <c r="AG217" s="193"/>
      <c r="AH217" s="193"/>
      <c r="AI217" s="193"/>
      <c r="AJ217" s="193"/>
      <c r="AK217" s="193"/>
      <c r="AL217" s="193"/>
      <c r="AM217" s="193"/>
      <c r="AN217" s="193"/>
      <c r="AO217" s="193"/>
      <c r="BQ217" s="136"/>
    </row>
    <row r="218" spans="2:69" ht="15.75" x14ac:dyDescent="0.25">
      <c r="B218" s="191"/>
      <c r="C218" s="198" t="s">
        <v>228</v>
      </c>
      <c r="D218" s="199">
        <f t="shared" si="104"/>
        <v>5.4945054945054949E-3</v>
      </c>
      <c r="E218" s="193"/>
      <c r="F218" s="193"/>
      <c r="G218" s="193"/>
      <c r="H218" s="193"/>
      <c r="I218" s="197"/>
      <c r="J218" s="197"/>
      <c r="K218" s="194"/>
      <c r="L218" s="191"/>
      <c r="M218" s="32"/>
      <c r="N218" s="191"/>
      <c r="O218" s="191"/>
      <c r="P218" s="191"/>
      <c r="Q218" s="191"/>
      <c r="R218" s="191"/>
      <c r="S218" s="191"/>
      <c r="T218" s="191"/>
      <c r="U218" s="191"/>
      <c r="V218" s="191"/>
      <c r="W218" s="191"/>
      <c r="X218" s="191"/>
      <c r="Y218" s="191"/>
      <c r="Z218" s="191"/>
      <c r="AA218" s="193"/>
      <c r="AB218" s="244"/>
      <c r="AC218" s="193"/>
      <c r="AD218" s="193"/>
      <c r="AE218" s="193"/>
      <c r="AF218" s="193"/>
      <c r="AG218" s="193"/>
      <c r="AH218" s="193"/>
      <c r="AI218" s="193"/>
      <c r="AJ218" s="193"/>
      <c r="AK218" s="193"/>
      <c r="AL218" s="193"/>
      <c r="AM218" s="193"/>
      <c r="AN218" s="193"/>
      <c r="AO218" s="193"/>
      <c r="BQ218" s="136"/>
    </row>
    <row r="219" spans="2:69" ht="15.75" x14ac:dyDescent="0.25">
      <c r="B219" s="191"/>
      <c r="C219" s="198" t="s">
        <v>370</v>
      </c>
      <c r="D219" s="199">
        <f t="shared" si="104"/>
        <v>5.4945054945054949E-3</v>
      </c>
      <c r="E219" s="193"/>
      <c r="F219" s="195" t="s">
        <v>232</v>
      </c>
      <c r="G219" s="196"/>
      <c r="H219" s="193"/>
      <c r="I219" s="197"/>
      <c r="J219" s="197"/>
      <c r="K219" s="194"/>
      <c r="L219" s="191"/>
      <c r="M219" s="32"/>
      <c r="N219" s="191"/>
      <c r="O219" s="191"/>
      <c r="P219" s="191"/>
      <c r="Q219" s="191"/>
      <c r="R219" s="191"/>
      <c r="S219" s="191"/>
      <c r="T219" s="191"/>
      <c r="U219" s="191"/>
      <c r="V219" s="191"/>
      <c r="W219" s="191"/>
      <c r="X219" s="191"/>
      <c r="Y219" s="191"/>
      <c r="Z219" s="191"/>
      <c r="AA219" s="193"/>
      <c r="AB219" s="244"/>
      <c r="AC219" s="193"/>
      <c r="AD219" s="193"/>
      <c r="AE219" s="193"/>
      <c r="AF219" s="193"/>
      <c r="AG219" s="193"/>
      <c r="AH219" s="193"/>
      <c r="AI219" s="193"/>
      <c r="AJ219" s="193"/>
      <c r="AK219" s="193"/>
      <c r="AL219" s="193"/>
      <c r="AM219" s="193"/>
      <c r="AN219" s="193"/>
      <c r="AO219" s="193"/>
      <c r="BQ219" s="136"/>
    </row>
    <row r="220" spans="2:69" ht="15.75" x14ac:dyDescent="0.25">
      <c r="B220" s="191"/>
      <c r="C220" s="198" t="s">
        <v>367</v>
      </c>
      <c r="D220" s="224">
        <f t="shared" si="104"/>
        <v>5.4945054945054949E-3</v>
      </c>
      <c r="E220" s="193"/>
      <c r="F220" s="206" t="s">
        <v>57</v>
      </c>
      <c r="G220" s="226">
        <f>M209</f>
        <v>91</v>
      </c>
      <c r="H220" s="193"/>
      <c r="I220" s="197"/>
      <c r="J220" s="197"/>
      <c r="K220" s="194"/>
      <c r="L220" s="191"/>
      <c r="M220" s="32"/>
      <c r="N220" s="191"/>
      <c r="O220" s="191"/>
      <c r="P220" s="191"/>
      <c r="Q220" s="191"/>
      <c r="R220" s="191"/>
      <c r="S220" s="191"/>
      <c r="T220" s="191"/>
      <c r="U220" s="191"/>
      <c r="V220" s="191"/>
      <c r="W220" s="191"/>
      <c r="X220" s="191"/>
      <c r="Y220" s="191"/>
      <c r="Z220" s="191"/>
      <c r="AA220" s="193"/>
      <c r="AB220" s="244"/>
      <c r="AC220" s="193"/>
      <c r="AD220" s="193"/>
      <c r="AE220" s="193"/>
      <c r="AF220" s="193"/>
      <c r="AG220" s="193"/>
      <c r="AH220" s="193"/>
      <c r="AI220" s="193"/>
      <c r="AJ220" s="193"/>
      <c r="AK220" s="193"/>
      <c r="AL220" s="193"/>
      <c r="AM220" s="193"/>
      <c r="AN220" s="193"/>
      <c r="AO220" s="193"/>
      <c r="BQ220" s="136"/>
    </row>
    <row r="221" spans="2:69" ht="15.75" x14ac:dyDescent="0.25">
      <c r="B221" s="191"/>
      <c r="C221" s="198" t="s">
        <v>277</v>
      </c>
      <c r="D221" s="224">
        <f t="shared" si="104"/>
        <v>5.4945054945054949E-3</v>
      </c>
      <c r="E221" s="193"/>
      <c r="F221" s="206" t="s">
        <v>56</v>
      </c>
      <c r="G221" s="226">
        <f>M210</f>
        <v>70</v>
      </c>
      <c r="H221" s="193"/>
      <c r="I221" s="197"/>
      <c r="J221" s="197"/>
      <c r="K221" s="194"/>
      <c r="L221" s="191"/>
      <c r="M221" s="32"/>
      <c r="N221" s="191"/>
      <c r="O221" s="191"/>
      <c r="P221" s="191"/>
      <c r="Q221" s="191"/>
      <c r="R221" s="191"/>
      <c r="S221" s="191"/>
      <c r="T221" s="191"/>
      <c r="U221" s="191"/>
      <c r="V221" s="191"/>
      <c r="W221" s="191"/>
      <c r="X221" s="191"/>
      <c r="Y221" s="191"/>
      <c r="Z221" s="191"/>
      <c r="AA221" s="193"/>
      <c r="AB221" s="244"/>
      <c r="AC221" s="193"/>
      <c r="AD221" s="193"/>
      <c r="AE221" s="193"/>
      <c r="AF221" s="193"/>
      <c r="AG221" s="193"/>
      <c r="AH221" s="193"/>
      <c r="AI221" s="193"/>
      <c r="AJ221" s="193"/>
      <c r="AK221" s="193"/>
      <c r="AL221" s="193"/>
      <c r="AM221" s="193"/>
      <c r="AN221" s="193"/>
      <c r="AO221" s="193"/>
      <c r="BQ221" s="136"/>
    </row>
    <row r="222" spans="2:69" ht="15.75" x14ac:dyDescent="0.25">
      <c r="B222" s="191"/>
      <c r="C222" s="198" t="s">
        <v>279</v>
      </c>
      <c r="D222" s="224">
        <f t="shared" si="104"/>
        <v>5.4945054945054949E-3</v>
      </c>
      <c r="E222" s="193"/>
      <c r="F222" s="202" t="s">
        <v>118</v>
      </c>
      <c r="G222" s="227">
        <f>M211</f>
        <v>30</v>
      </c>
      <c r="H222" s="193"/>
      <c r="I222" s="197"/>
      <c r="J222" s="197"/>
      <c r="K222" s="194"/>
      <c r="L222" s="191"/>
      <c r="M222" s="32"/>
      <c r="N222" s="191"/>
      <c r="O222" s="191"/>
      <c r="P222" s="191"/>
      <c r="Q222" s="191"/>
      <c r="R222" s="191"/>
      <c r="S222" s="191"/>
      <c r="T222" s="191"/>
      <c r="U222" s="191"/>
      <c r="V222" s="191"/>
      <c r="W222" s="191"/>
      <c r="X222" s="191"/>
      <c r="Y222" s="191"/>
      <c r="Z222" s="191"/>
      <c r="AA222" s="193"/>
      <c r="AB222" s="244"/>
      <c r="AC222" s="193"/>
      <c r="AD222" s="193"/>
      <c r="AE222" s="193"/>
      <c r="AF222" s="193"/>
      <c r="AG222" s="193"/>
      <c r="AH222" s="193"/>
      <c r="AI222" s="193"/>
      <c r="AJ222" s="193"/>
      <c r="AK222" s="193"/>
      <c r="AL222" s="193"/>
      <c r="AM222" s="193"/>
      <c r="AN222" s="193"/>
      <c r="AO222" s="193"/>
      <c r="BQ222" s="136"/>
    </row>
    <row r="223" spans="2:69" ht="15.75" x14ac:dyDescent="0.25">
      <c r="B223" s="191"/>
      <c r="C223" s="198" t="s">
        <v>371</v>
      </c>
      <c r="D223" s="224">
        <f t="shared" si="104"/>
        <v>5.4945054945054949E-3</v>
      </c>
      <c r="E223" s="193"/>
      <c r="F223" s="193"/>
      <c r="G223" s="228"/>
      <c r="H223" s="193"/>
      <c r="I223" s="197"/>
      <c r="J223" s="197"/>
      <c r="K223" s="194"/>
      <c r="L223" s="191"/>
      <c r="M223" s="32"/>
      <c r="N223" s="191"/>
      <c r="O223" s="191"/>
      <c r="P223" s="191"/>
      <c r="Q223" s="191"/>
      <c r="R223" s="191"/>
      <c r="S223" s="191"/>
      <c r="T223" s="191"/>
      <c r="U223" s="191"/>
      <c r="V223" s="191"/>
      <c r="W223" s="191"/>
      <c r="X223" s="191"/>
      <c r="Y223" s="191"/>
      <c r="Z223" s="191"/>
      <c r="AA223" s="193"/>
      <c r="AB223" s="244"/>
      <c r="AC223" s="193"/>
      <c r="AD223" s="193"/>
      <c r="AE223" s="193"/>
      <c r="AF223" s="193"/>
      <c r="AG223" s="193"/>
      <c r="AH223" s="193"/>
      <c r="AI223" s="193"/>
      <c r="AJ223" s="193"/>
      <c r="AK223" s="193"/>
      <c r="AL223" s="193"/>
      <c r="AM223" s="193"/>
      <c r="AN223" s="193"/>
      <c r="AO223" s="193"/>
      <c r="BQ223" s="136"/>
    </row>
    <row r="224" spans="2:69" ht="15.75" x14ac:dyDescent="0.25">
      <c r="B224" s="191"/>
      <c r="C224" s="198" t="s">
        <v>282</v>
      </c>
      <c r="D224" s="224">
        <f t="shared" si="104"/>
        <v>5.4945054945054949E-3</v>
      </c>
      <c r="E224" s="193"/>
      <c r="F224" s="195" t="s">
        <v>229</v>
      </c>
      <c r="G224" s="229"/>
      <c r="H224" s="193"/>
      <c r="I224" s="197"/>
      <c r="J224" s="197"/>
      <c r="K224" s="194"/>
      <c r="L224" s="191"/>
      <c r="M224" s="32"/>
      <c r="N224" s="191"/>
      <c r="O224" s="191"/>
      <c r="P224" s="191"/>
      <c r="Q224" s="191"/>
      <c r="R224" s="191"/>
      <c r="S224" s="191"/>
      <c r="T224" s="191"/>
      <c r="U224" s="191"/>
      <c r="V224" s="191"/>
      <c r="W224" s="191"/>
      <c r="X224" s="191"/>
      <c r="Y224" s="191"/>
      <c r="Z224" s="191"/>
      <c r="AA224" s="193"/>
      <c r="AB224" s="244"/>
      <c r="AC224" s="193"/>
      <c r="AD224" s="193"/>
      <c r="AE224" s="193"/>
      <c r="AF224" s="193"/>
      <c r="AG224" s="193"/>
      <c r="AH224" s="193"/>
      <c r="AI224" s="193"/>
      <c r="AJ224" s="193"/>
      <c r="AK224" s="193"/>
      <c r="AL224" s="193"/>
      <c r="AM224" s="193"/>
      <c r="AN224" s="193"/>
      <c r="AO224" s="193"/>
      <c r="BQ224" s="136"/>
    </row>
    <row r="225" spans="2:69" ht="15.75" x14ac:dyDescent="0.25">
      <c r="B225" s="191"/>
      <c r="C225" s="198" t="s">
        <v>366</v>
      </c>
      <c r="D225" s="199">
        <f t="shared" si="104"/>
        <v>5.4945054945054949E-3</v>
      </c>
      <c r="E225" s="193"/>
      <c r="F225" s="206" t="s">
        <v>57</v>
      </c>
      <c r="G225" s="230">
        <f>Y209</f>
        <v>137</v>
      </c>
      <c r="H225" s="193"/>
      <c r="I225" s="197"/>
      <c r="J225" s="197"/>
      <c r="K225" s="194"/>
      <c r="L225" s="191"/>
      <c r="M225" s="32"/>
      <c r="N225" s="191"/>
      <c r="O225" s="191"/>
      <c r="P225" s="191"/>
      <c r="Q225" s="191"/>
      <c r="R225" s="191"/>
      <c r="S225" s="191"/>
      <c r="T225" s="191"/>
      <c r="U225" s="191"/>
      <c r="V225" s="191"/>
      <c r="W225" s="191"/>
      <c r="X225" s="191"/>
      <c r="Y225" s="191"/>
      <c r="Z225" s="191"/>
      <c r="AA225" s="193"/>
      <c r="AB225" s="244"/>
      <c r="AC225" s="193"/>
      <c r="AD225" s="193"/>
      <c r="AE225" s="193"/>
      <c r="AF225" s="193"/>
      <c r="AG225" s="193"/>
      <c r="AH225" s="193"/>
      <c r="AI225" s="193"/>
      <c r="AJ225" s="193"/>
      <c r="AK225" s="193"/>
      <c r="AL225" s="193"/>
      <c r="AM225" s="193"/>
      <c r="AN225" s="193"/>
      <c r="AO225" s="193"/>
      <c r="BQ225" s="136"/>
    </row>
    <row r="226" spans="2:69" ht="15.75" x14ac:dyDescent="0.25">
      <c r="B226" s="191"/>
      <c r="C226" s="198" t="s">
        <v>212</v>
      </c>
      <c r="D226" s="224">
        <f t="shared" si="104"/>
        <v>0</v>
      </c>
      <c r="E226" s="193"/>
      <c r="F226" s="206" t="s">
        <v>56</v>
      </c>
      <c r="G226" s="230">
        <f>Y210</f>
        <v>16</v>
      </c>
      <c r="H226" s="193"/>
      <c r="I226" s="197"/>
      <c r="J226" s="197"/>
      <c r="K226" s="194"/>
      <c r="L226" s="191"/>
      <c r="M226" s="32"/>
      <c r="N226" s="191"/>
      <c r="O226" s="191"/>
      <c r="P226" s="191"/>
      <c r="Q226" s="191"/>
      <c r="R226" s="191"/>
      <c r="S226" s="191"/>
      <c r="T226" s="191"/>
      <c r="U226" s="191"/>
      <c r="V226" s="191"/>
      <c r="W226" s="191"/>
      <c r="X226" s="191"/>
      <c r="Y226" s="191"/>
      <c r="Z226" s="191"/>
      <c r="AA226" s="193"/>
      <c r="AB226" s="244"/>
      <c r="AC226" s="193"/>
      <c r="AD226" s="193"/>
      <c r="AE226" s="193"/>
      <c r="AF226" s="193"/>
      <c r="AG226" s="193"/>
      <c r="AH226" s="193"/>
      <c r="AI226" s="193"/>
      <c r="AJ226" s="193"/>
      <c r="AK226" s="193"/>
      <c r="AL226" s="193"/>
      <c r="AM226" s="193"/>
      <c r="AN226" s="193"/>
      <c r="AO226" s="193"/>
      <c r="BQ226" s="136"/>
    </row>
    <row r="227" spans="2:69" ht="15.75" x14ac:dyDescent="0.25">
      <c r="B227" s="191"/>
      <c r="C227" s="198" t="s">
        <v>213</v>
      </c>
      <c r="D227" s="224">
        <f t="shared" si="104"/>
        <v>0</v>
      </c>
      <c r="E227" s="193"/>
      <c r="F227" s="202" t="s">
        <v>118</v>
      </c>
      <c r="G227" s="231">
        <f>Y211</f>
        <v>38</v>
      </c>
      <c r="H227" s="193"/>
      <c r="I227" s="197"/>
      <c r="J227" s="197"/>
      <c r="K227" s="194"/>
      <c r="L227" s="191"/>
      <c r="M227" s="32"/>
      <c r="N227" s="191"/>
      <c r="O227" s="191"/>
      <c r="P227" s="191"/>
      <c r="Q227" s="191"/>
      <c r="R227" s="191"/>
      <c r="S227" s="191"/>
      <c r="T227" s="191"/>
      <c r="U227" s="191"/>
      <c r="V227" s="191"/>
      <c r="W227" s="191"/>
      <c r="X227" s="191"/>
      <c r="Y227" s="191"/>
      <c r="Z227" s="191"/>
      <c r="AA227" s="193"/>
      <c r="AB227" s="244"/>
      <c r="AC227" s="193"/>
      <c r="AD227" s="193"/>
      <c r="AE227" s="193"/>
      <c r="AF227" s="193"/>
      <c r="AG227" s="193"/>
      <c r="AH227" s="193"/>
      <c r="AI227" s="193"/>
      <c r="AJ227" s="193"/>
      <c r="AK227" s="193"/>
      <c r="AL227" s="193"/>
      <c r="AM227" s="193"/>
      <c r="AN227" s="193"/>
      <c r="AO227" s="193"/>
      <c r="BQ227" s="136"/>
    </row>
    <row r="228" spans="2:69" ht="15.75" x14ac:dyDescent="0.25">
      <c r="B228" s="191"/>
      <c r="C228" s="198" t="s">
        <v>214</v>
      </c>
      <c r="D228" s="224">
        <f t="shared" si="104"/>
        <v>0</v>
      </c>
      <c r="E228" s="193"/>
      <c r="F228" s="193"/>
      <c r="G228" s="228"/>
      <c r="H228" s="193"/>
      <c r="I228" s="197"/>
      <c r="J228" s="197"/>
      <c r="K228" s="194"/>
      <c r="L228" s="191"/>
      <c r="M228" s="32"/>
      <c r="N228" s="191"/>
      <c r="O228" s="191"/>
      <c r="P228" s="191"/>
      <c r="Q228" s="191"/>
      <c r="R228" s="191"/>
      <c r="S228" s="191"/>
      <c r="T228" s="191"/>
      <c r="U228" s="191"/>
      <c r="V228" s="191"/>
      <c r="W228" s="191"/>
      <c r="X228" s="191"/>
      <c r="Y228" s="191"/>
      <c r="Z228" s="191"/>
      <c r="AA228" s="193"/>
      <c r="AB228" s="244"/>
      <c r="AC228" s="193"/>
      <c r="AD228" s="193"/>
      <c r="AE228" s="193"/>
      <c r="AF228" s="193"/>
      <c r="AG228" s="193"/>
      <c r="AH228" s="193"/>
      <c r="AI228" s="193"/>
      <c r="AJ228" s="193"/>
      <c r="AK228" s="193"/>
      <c r="AL228" s="193"/>
      <c r="AM228" s="193"/>
      <c r="AN228" s="193"/>
      <c r="AO228" s="193"/>
      <c r="BQ228" s="136"/>
    </row>
    <row r="229" spans="2:69" ht="15.75" x14ac:dyDescent="0.25">
      <c r="B229" s="191"/>
      <c r="C229" s="198" t="s">
        <v>54</v>
      </c>
      <c r="D229" s="224">
        <f t="shared" si="104"/>
        <v>0</v>
      </c>
      <c r="E229" s="193"/>
      <c r="F229" s="193"/>
      <c r="G229" s="193"/>
      <c r="H229" s="193"/>
      <c r="I229" s="197"/>
      <c r="J229" s="197"/>
      <c r="K229" s="194"/>
      <c r="L229" s="191"/>
      <c r="M229" s="32"/>
      <c r="N229" s="191"/>
      <c r="O229" s="191"/>
      <c r="P229" s="191"/>
      <c r="Q229" s="191"/>
      <c r="R229" s="191"/>
      <c r="S229" s="191"/>
      <c r="T229" s="191"/>
      <c r="U229" s="191"/>
      <c r="V229" s="191"/>
      <c r="W229" s="191"/>
      <c r="X229" s="191"/>
      <c r="Y229" s="191"/>
      <c r="Z229" s="191"/>
      <c r="AA229" s="193"/>
      <c r="AB229" s="244"/>
      <c r="AC229" s="193"/>
      <c r="AD229" s="193"/>
      <c r="AE229" s="193"/>
      <c r="AF229" s="193"/>
      <c r="AG229" s="193"/>
      <c r="AH229" s="193"/>
      <c r="AI229" s="193"/>
      <c r="AJ229" s="193"/>
      <c r="AK229" s="193"/>
      <c r="AL229" s="193"/>
      <c r="AM229" s="193"/>
      <c r="AN229" s="193"/>
      <c r="AO229" s="193"/>
      <c r="BQ229" s="136"/>
    </row>
    <row r="230" spans="2:69" ht="15.75" x14ac:dyDescent="0.25">
      <c r="B230" s="191"/>
      <c r="C230" s="198" t="s">
        <v>365</v>
      </c>
      <c r="D230" s="224">
        <f t="shared" si="104"/>
        <v>5.4945054945054949E-3</v>
      </c>
      <c r="E230" s="193"/>
      <c r="F230" s="193"/>
      <c r="G230" s="193"/>
      <c r="H230" s="193"/>
      <c r="I230" s="197"/>
      <c r="J230" s="197"/>
      <c r="K230" s="194"/>
      <c r="L230" s="191"/>
      <c r="M230" s="32"/>
      <c r="N230" s="191"/>
      <c r="O230" s="191"/>
      <c r="P230" s="191"/>
      <c r="Q230" s="191"/>
      <c r="R230" s="191"/>
      <c r="S230" s="191"/>
      <c r="T230" s="191"/>
      <c r="U230" s="191"/>
      <c r="V230" s="191"/>
      <c r="W230" s="191"/>
      <c r="X230" s="191"/>
      <c r="Y230" s="191"/>
      <c r="Z230" s="191"/>
      <c r="AA230" s="193"/>
      <c r="AB230" s="244"/>
      <c r="AC230" s="193"/>
      <c r="AD230" s="193"/>
      <c r="AE230" s="193"/>
      <c r="AF230" s="193"/>
      <c r="AG230" s="193"/>
      <c r="AH230" s="193"/>
      <c r="AI230" s="193"/>
      <c r="AJ230" s="193"/>
      <c r="AK230" s="193"/>
      <c r="AL230" s="193"/>
      <c r="AM230" s="193"/>
      <c r="AN230" s="193"/>
      <c r="AO230" s="193"/>
      <c r="BQ230" s="136"/>
    </row>
    <row r="231" spans="2:69" ht="15.75" x14ac:dyDescent="0.25">
      <c r="B231" s="191"/>
      <c r="C231" s="198" t="s">
        <v>276</v>
      </c>
      <c r="D231" s="224">
        <f t="shared" si="104"/>
        <v>5.4945054945054949E-3</v>
      </c>
      <c r="E231" s="193"/>
      <c r="F231" s="193"/>
      <c r="G231" s="193"/>
      <c r="H231" s="193"/>
      <c r="I231" s="197"/>
      <c r="J231" s="197"/>
      <c r="K231" s="194"/>
      <c r="L231" s="191"/>
      <c r="M231" s="32"/>
      <c r="N231" s="191"/>
      <c r="O231" s="191"/>
      <c r="P231" s="191"/>
      <c r="Q231" s="191"/>
      <c r="R231" s="191"/>
      <c r="S231" s="191"/>
      <c r="T231" s="191"/>
      <c r="U231" s="191"/>
      <c r="V231" s="191"/>
      <c r="W231" s="191"/>
      <c r="X231" s="191"/>
      <c r="Y231" s="191"/>
      <c r="Z231" s="191"/>
      <c r="AA231" s="193"/>
      <c r="AB231" s="244"/>
      <c r="AC231" s="193"/>
      <c r="AD231" s="193"/>
      <c r="AE231" s="193"/>
      <c r="AF231" s="193"/>
      <c r="AG231" s="193"/>
      <c r="AH231" s="193"/>
      <c r="AI231" s="193"/>
      <c r="AJ231" s="193"/>
      <c r="AK231" s="193"/>
      <c r="AL231" s="193"/>
      <c r="AM231" s="193"/>
      <c r="AN231" s="193"/>
      <c r="AO231" s="193"/>
      <c r="BQ231" s="136"/>
    </row>
    <row r="232" spans="2:69" ht="15.75" x14ac:dyDescent="0.25">
      <c r="B232" s="191"/>
      <c r="C232" s="198" t="s">
        <v>273</v>
      </c>
      <c r="D232" s="224">
        <f t="shared" si="104"/>
        <v>5.4945054945054949E-3</v>
      </c>
      <c r="E232" s="193"/>
      <c r="F232" s="193"/>
      <c r="G232" s="193"/>
      <c r="H232" s="193"/>
      <c r="I232" s="197"/>
      <c r="J232" s="197"/>
      <c r="K232" s="194"/>
      <c r="L232" s="191"/>
      <c r="M232" s="32"/>
      <c r="N232" s="191"/>
      <c r="O232" s="191"/>
      <c r="P232" s="191"/>
      <c r="Q232" s="191"/>
      <c r="R232" s="191"/>
      <c r="S232" s="191"/>
      <c r="T232" s="191"/>
      <c r="U232" s="191"/>
      <c r="V232" s="191"/>
      <c r="W232" s="191"/>
      <c r="X232" s="191"/>
      <c r="Y232" s="191"/>
      <c r="Z232" s="191"/>
      <c r="AA232" s="193"/>
      <c r="AB232" s="244"/>
      <c r="AC232" s="193"/>
      <c r="AD232" s="193"/>
      <c r="AE232" s="193"/>
      <c r="AF232" s="193"/>
      <c r="AG232" s="193"/>
      <c r="AH232" s="193"/>
      <c r="AI232" s="193"/>
      <c r="AJ232" s="193"/>
      <c r="AK232" s="193"/>
      <c r="AL232" s="193"/>
      <c r="AM232" s="193"/>
      <c r="AN232" s="193"/>
      <c r="AO232" s="193"/>
      <c r="BQ232" s="136"/>
    </row>
    <row r="233" spans="2:69" ht="15.75" x14ac:dyDescent="0.25">
      <c r="B233" s="191"/>
      <c r="C233" s="202" t="s">
        <v>368</v>
      </c>
      <c r="D233" s="225">
        <f t="shared" si="104"/>
        <v>5.4945054945054949E-3</v>
      </c>
      <c r="E233" s="193"/>
      <c r="F233" s="193"/>
      <c r="G233" s="193"/>
      <c r="H233" s="193"/>
      <c r="I233" s="197"/>
      <c r="J233" s="197"/>
      <c r="K233" s="194"/>
      <c r="L233" s="191"/>
      <c r="M233" s="32"/>
      <c r="N233" s="191"/>
      <c r="O233" s="191"/>
      <c r="P233" s="191"/>
      <c r="Q233" s="191"/>
      <c r="R233" s="191"/>
      <c r="S233" s="191"/>
      <c r="T233" s="191"/>
      <c r="U233" s="191"/>
      <c r="V233" s="191"/>
      <c r="W233" s="191"/>
      <c r="X233" s="191"/>
      <c r="Y233" s="191"/>
      <c r="Z233" s="191"/>
      <c r="AA233" s="193"/>
      <c r="AB233" s="244"/>
      <c r="AC233" s="193"/>
      <c r="AD233" s="193"/>
      <c r="AE233" s="193"/>
      <c r="AF233" s="193"/>
      <c r="AG233" s="193"/>
      <c r="AH233" s="193"/>
      <c r="AI233" s="193"/>
      <c r="AJ233" s="193"/>
      <c r="AK233" s="193"/>
      <c r="AL233" s="193"/>
      <c r="AM233" s="193"/>
      <c r="AN233" s="193"/>
      <c r="AO233" s="193"/>
      <c r="BQ233" s="136"/>
    </row>
    <row r="234" spans="2:69" ht="15.75" x14ac:dyDescent="0.25">
      <c r="B234" s="191"/>
      <c r="E234" s="193"/>
      <c r="F234" s="193"/>
      <c r="G234" s="193"/>
      <c r="H234" s="193"/>
      <c r="I234" s="197"/>
      <c r="J234" s="197"/>
      <c r="K234" s="194"/>
      <c r="L234" s="191"/>
      <c r="M234" s="32"/>
      <c r="N234" s="191"/>
      <c r="O234" s="191"/>
      <c r="P234" s="191"/>
      <c r="Q234" s="191"/>
      <c r="R234" s="191"/>
      <c r="S234" s="191"/>
      <c r="T234" s="191"/>
      <c r="U234" s="191"/>
      <c r="V234" s="191"/>
      <c r="W234" s="191"/>
      <c r="X234" s="191"/>
      <c r="Y234" s="191"/>
      <c r="Z234" s="191"/>
      <c r="AA234" s="193"/>
      <c r="AB234" s="244"/>
      <c r="AC234" s="193"/>
      <c r="AD234" s="193"/>
      <c r="AE234" s="193"/>
      <c r="AF234" s="193"/>
      <c r="AG234" s="193"/>
      <c r="AH234" s="193"/>
      <c r="AI234" s="193"/>
      <c r="AJ234" s="193"/>
      <c r="AK234" s="193"/>
      <c r="AL234" s="193"/>
      <c r="AM234" s="193"/>
      <c r="AN234" s="193"/>
      <c r="AO234" s="193"/>
      <c r="BQ234" s="136"/>
    </row>
    <row r="235" spans="2:69" ht="15.75" x14ac:dyDescent="0.25">
      <c r="B235" s="191"/>
      <c r="E235" s="193"/>
      <c r="F235" s="193"/>
      <c r="G235" s="193"/>
      <c r="H235" s="193"/>
      <c r="I235" s="197"/>
      <c r="J235" s="197"/>
      <c r="K235" s="194"/>
      <c r="L235" s="191"/>
      <c r="M235" s="32"/>
      <c r="N235" s="191"/>
      <c r="O235" s="191"/>
      <c r="P235" s="191"/>
      <c r="Q235" s="191"/>
      <c r="R235" s="191"/>
      <c r="S235" s="191"/>
      <c r="T235" s="191"/>
      <c r="U235" s="191"/>
      <c r="V235" s="191"/>
      <c r="W235" s="191"/>
      <c r="X235" s="191"/>
      <c r="Y235" s="191"/>
      <c r="Z235" s="191"/>
      <c r="AA235" s="193"/>
      <c r="AB235" s="244"/>
      <c r="AC235" s="193"/>
      <c r="AD235" s="193"/>
      <c r="AE235" s="193"/>
      <c r="AF235" s="193"/>
      <c r="AG235" s="193"/>
      <c r="AH235" s="193"/>
      <c r="AI235" s="193"/>
      <c r="AJ235" s="193"/>
      <c r="AK235" s="193"/>
      <c r="AL235" s="193"/>
      <c r="AM235" s="193"/>
      <c r="AN235" s="193"/>
      <c r="AO235" s="193"/>
      <c r="BQ235" s="136"/>
    </row>
    <row r="236" spans="2:69" ht="15.75" x14ac:dyDescent="0.25">
      <c r="B236" s="191"/>
      <c r="C236" s="197"/>
      <c r="D236" s="193"/>
      <c r="E236" s="193"/>
      <c r="F236" s="193"/>
      <c r="G236" s="193"/>
      <c r="H236" s="193"/>
      <c r="I236" s="197"/>
      <c r="J236" s="197"/>
      <c r="K236" s="194"/>
      <c r="L236" s="191"/>
      <c r="M236" s="32"/>
      <c r="N236" s="191"/>
      <c r="O236" s="191"/>
      <c r="P236" s="191"/>
      <c r="Q236" s="191"/>
      <c r="R236" s="191"/>
      <c r="S236" s="191"/>
      <c r="T236" s="191"/>
      <c r="U236" s="191"/>
      <c r="V236" s="191"/>
      <c r="W236" s="191"/>
      <c r="X236" s="191"/>
      <c r="Y236" s="191"/>
      <c r="Z236" s="191"/>
      <c r="AA236" s="193"/>
      <c r="AB236" s="244"/>
      <c r="AC236" s="193"/>
      <c r="AD236" s="193"/>
      <c r="AE236" s="193"/>
      <c r="AF236" s="193"/>
      <c r="AG236" s="193"/>
      <c r="AH236" s="193"/>
      <c r="AI236" s="193"/>
      <c r="AJ236" s="193"/>
      <c r="AK236" s="193"/>
      <c r="AL236" s="193"/>
      <c r="AM236" s="193"/>
      <c r="AN236" s="193"/>
      <c r="AO236" s="193"/>
      <c r="BQ236" s="136"/>
    </row>
    <row r="237" spans="2:69" ht="15.75" x14ac:dyDescent="0.25">
      <c r="B237" s="191"/>
      <c r="C237" s="197"/>
      <c r="D237" s="193"/>
      <c r="E237" s="193"/>
      <c r="F237" s="193"/>
      <c r="G237" s="193"/>
      <c r="H237" s="193"/>
      <c r="I237" s="197"/>
      <c r="J237" s="197"/>
      <c r="K237" s="194"/>
      <c r="L237" s="191"/>
      <c r="M237" s="32"/>
      <c r="N237" s="191"/>
      <c r="O237" s="191"/>
      <c r="P237" s="191"/>
      <c r="Q237" s="191"/>
      <c r="R237" s="191"/>
      <c r="S237" s="191"/>
      <c r="T237" s="191"/>
      <c r="U237" s="191"/>
      <c r="V237" s="191"/>
      <c r="W237" s="191"/>
      <c r="X237" s="191"/>
      <c r="Y237" s="191"/>
      <c r="Z237" s="191"/>
      <c r="AA237" s="193"/>
      <c r="AB237" s="244"/>
      <c r="AC237" s="193"/>
      <c r="AD237" s="193"/>
      <c r="AE237" s="193"/>
      <c r="AF237" s="193"/>
      <c r="AG237" s="193"/>
      <c r="AH237" s="193"/>
      <c r="AI237" s="193"/>
      <c r="AJ237" s="193"/>
      <c r="AK237" s="193"/>
      <c r="AL237" s="193"/>
      <c r="AM237" s="193"/>
      <c r="AN237" s="193"/>
      <c r="AO237" s="193"/>
      <c r="BQ237" s="136"/>
    </row>
    <row r="238" spans="2:69" ht="15.75" x14ac:dyDescent="0.25">
      <c r="B238" s="191"/>
      <c r="C238" s="197"/>
      <c r="D238" s="193"/>
      <c r="E238" s="193"/>
      <c r="F238" s="193"/>
      <c r="G238" s="193"/>
      <c r="H238" s="193"/>
      <c r="I238" s="197"/>
      <c r="J238" s="197"/>
      <c r="K238" s="194"/>
      <c r="L238" s="191"/>
      <c r="M238" s="32"/>
      <c r="N238" s="191"/>
      <c r="O238" s="191"/>
      <c r="P238" s="191"/>
      <c r="Q238" s="191"/>
      <c r="R238" s="191"/>
      <c r="S238" s="191"/>
      <c r="T238" s="191"/>
      <c r="U238" s="191"/>
      <c r="V238" s="191"/>
      <c r="W238" s="191"/>
      <c r="X238" s="191"/>
      <c r="Y238" s="191"/>
      <c r="Z238" s="191"/>
      <c r="AA238" s="193"/>
      <c r="AB238" s="244"/>
      <c r="AC238" s="193"/>
      <c r="AD238" s="193"/>
      <c r="AE238" s="193"/>
      <c r="AF238" s="193"/>
      <c r="AG238" s="193"/>
      <c r="AH238" s="193"/>
      <c r="AI238" s="193"/>
      <c r="AJ238" s="193"/>
      <c r="AK238" s="193"/>
      <c r="AL238" s="193"/>
      <c r="AM238" s="193"/>
      <c r="AN238" s="193"/>
      <c r="AO238" s="193"/>
      <c r="BQ238" s="136"/>
    </row>
    <row r="239" spans="2:69" ht="15.75" x14ac:dyDescent="0.25">
      <c r="B239" s="191"/>
      <c r="C239" s="197"/>
      <c r="D239" s="193"/>
      <c r="E239" s="193"/>
      <c r="F239" s="193"/>
      <c r="G239" s="193"/>
      <c r="H239" s="193"/>
      <c r="I239" s="197"/>
      <c r="J239" s="197"/>
      <c r="K239" s="194"/>
      <c r="L239" s="191"/>
      <c r="M239" s="32"/>
      <c r="N239" s="191"/>
      <c r="O239" s="191"/>
      <c r="P239" s="191"/>
      <c r="Q239" s="191"/>
      <c r="R239" s="191"/>
      <c r="S239" s="191"/>
      <c r="T239" s="191"/>
      <c r="U239" s="191"/>
      <c r="V239" s="191"/>
      <c r="W239" s="191"/>
      <c r="X239" s="191"/>
      <c r="Y239" s="191"/>
      <c r="Z239" s="191"/>
      <c r="AA239" s="193"/>
      <c r="AB239" s="244"/>
      <c r="AC239" s="193"/>
      <c r="AD239" s="193"/>
      <c r="AE239" s="193"/>
      <c r="AF239" s="193"/>
      <c r="AG239" s="193"/>
      <c r="AH239" s="193"/>
      <c r="AI239" s="193"/>
      <c r="AJ239" s="193"/>
      <c r="AK239" s="193"/>
      <c r="AL239" s="193"/>
      <c r="AM239" s="193"/>
      <c r="AN239" s="193"/>
      <c r="AO239" s="193"/>
      <c r="BQ239" s="136"/>
    </row>
    <row r="240" spans="2:69" ht="15.75" x14ac:dyDescent="0.25">
      <c r="B240" s="191"/>
      <c r="C240" s="208"/>
      <c r="D240" s="208"/>
      <c r="E240" s="193"/>
      <c r="F240" s="197"/>
      <c r="G240" s="209"/>
      <c r="H240" s="193"/>
      <c r="I240" s="197"/>
      <c r="J240" s="197"/>
      <c r="K240" s="194"/>
      <c r="L240" s="191"/>
      <c r="M240" s="32"/>
      <c r="N240" s="191"/>
      <c r="O240" s="191"/>
      <c r="P240" s="191"/>
      <c r="Q240" s="191"/>
      <c r="R240" s="191"/>
      <c r="S240" s="191"/>
      <c r="T240" s="191"/>
      <c r="U240" s="191"/>
      <c r="V240" s="191"/>
      <c r="W240" s="191"/>
      <c r="X240" s="191"/>
      <c r="Y240" s="191"/>
      <c r="Z240" s="191"/>
      <c r="AA240" s="193"/>
      <c r="AB240" s="244"/>
      <c r="AC240" s="193"/>
      <c r="AD240" s="193"/>
      <c r="AE240" s="193"/>
      <c r="AF240" s="193"/>
      <c r="AG240" s="193"/>
      <c r="AH240" s="193"/>
      <c r="AI240" s="193"/>
      <c r="AJ240" s="193"/>
      <c r="AK240" s="193"/>
      <c r="AL240" s="193"/>
      <c r="AM240" s="193"/>
      <c r="AN240" s="193"/>
      <c r="AO240" s="193"/>
      <c r="BQ240" s="136"/>
    </row>
    <row r="241" spans="2:85" s="193" customFormat="1" ht="24.95" customHeight="1" x14ac:dyDescent="0.2">
      <c r="B241" s="210" t="s">
        <v>55</v>
      </c>
      <c r="C241" s="211"/>
      <c r="D241" s="211"/>
      <c r="E241" s="196"/>
      <c r="F241" s="212" t="s">
        <v>58</v>
      </c>
      <c r="G241" s="213"/>
      <c r="I241" s="197"/>
      <c r="J241" s="197"/>
      <c r="K241" s="194"/>
      <c r="L241" s="191"/>
      <c r="M241" s="238"/>
      <c r="N241" s="191"/>
      <c r="O241" s="191"/>
      <c r="P241" s="191"/>
      <c r="Q241" s="191"/>
      <c r="R241" s="191"/>
      <c r="S241" s="191"/>
      <c r="T241" s="191"/>
      <c r="U241" s="191"/>
      <c r="V241" s="191"/>
      <c r="W241" s="191"/>
      <c r="X241" s="191"/>
      <c r="Y241" s="191"/>
      <c r="Z241" s="191"/>
      <c r="AB241" s="244"/>
      <c r="BP241" s="191"/>
      <c r="BQ241" s="232"/>
      <c r="CG241" s="191"/>
    </row>
    <row r="242" spans="2:85" s="193" customFormat="1" ht="24.95" customHeight="1" x14ac:dyDescent="0.2">
      <c r="B242" s="214">
        <v>43538</v>
      </c>
      <c r="C242" s="193">
        <f>+COUNTIF($C$6:$C$196,B242)</f>
        <v>56</v>
      </c>
      <c r="D242" s="193">
        <f>+C242</f>
        <v>56</v>
      </c>
      <c r="E242" s="215">
        <f>+D242/361</f>
        <v>0.15512465373961218</v>
      </c>
      <c r="F242" s="197" t="s">
        <v>216</v>
      </c>
      <c r="G242" s="216">
        <f>+COUNTIF($G$6:$G$196,F242)/179</f>
        <v>0.41899441340782123</v>
      </c>
      <c r="I242" s="197"/>
      <c r="J242" s="197"/>
      <c r="K242" s="194"/>
      <c r="L242" s="191"/>
      <c r="M242" s="238"/>
      <c r="N242" s="191"/>
      <c r="O242" s="191"/>
      <c r="P242" s="191"/>
      <c r="Q242" s="191"/>
      <c r="R242" s="191"/>
      <c r="S242" s="191"/>
      <c r="T242" s="191"/>
      <c r="U242" s="191"/>
      <c r="V242" s="191"/>
      <c r="W242" s="191"/>
      <c r="X242" s="191"/>
      <c r="Y242" s="191"/>
      <c r="Z242" s="191"/>
      <c r="AB242" s="244"/>
      <c r="BP242" s="191"/>
      <c r="BQ242" s="232"/>
      <c r="CG242" s="191"/>
    </row>
    <row r="243" spans="2:85" s="193" customFormat="1" ht="24.95" customHeight="1" x14ac:dyDescent="0.2">
      <c r="B243" s="214">
        <v>43539</v>
      </c>
      <c r="C243" s="193">
        <f t="shared" ref="C243:C273" si="106">+COUNTIF($C$6:$C$196,B243)</f>
        <v>9</v>
      </c>
      <c r="D243" s="193">
        <f>+C243+D242</f>
        <v>65</v>
      </c>
      <c r="E243" s="215">
        <f t="shared" ref="E243:E273" si="107">+D243/361</f>
        <v>0.18005540166204986</v>
      </c>
      <c r="F243" s="197" t="s">
        <v>53</v>
      </c>
      <c r="G243" s="216">
        <f t="shared" ref="G243:G251" si="108">+COUNTIF($G$6:$G$196,F243)/179</f>
        <v>0.15642458100558659</v>
      </c>
      <c r="I243" s="197"/>
      <c r="J243" s="197"/>
      <c r="K243" s="194"/>
      <c r="L243" s="191"/>
      <c r="M243" s="238"/>
      <c r="N243" s="191"/>
      <c r="O243" s="191"/>
      <c r="P243" s="191"/>
      <c r="Q243" s="191"/>
      <c r="R243" s="191"/>
      <c r="S243" s="191"/>
      <c r="T243" s="191"/>
      <c r="U243" s="191"/>
      <c r="V243" s="191"/>
      <c r="W243" s="191"/>
      <c r="X243" s="191"/>
      <c r="Y243" s="191"/>
      <c r="Z243" s="191"/>
      <c r="AB243" s="244"/>
      <c r="BP243" s="191"/>
      <c r="BQ243" s="232"/>
      <c r="CG243" s="191"/>
    </row>
    <row r="244" spans="2:85" s="193" customFormat="1" ht="24.95" customHeight="1" x14ac:dyDescent="0.2">
      <c r="B244" s="214">
        <v>43540</v>
      </c>
      <c r="C244" s="193">
        <f t="shared" si="106"/>
        <v>8</v>
      </c>
      <c r="D244" s="193">
        <f t="shared" ref="D244:D273" si="109">+C244+D243</f>
        <v>73</v>
      </c>
      <c r="E244" s="215">
        <f t="shared" si="107"/>
        <v>0.20221606648199447</v>
      </c>
      <c r="F244" s="197" t="s">
        <v>52</v>
      </c>
      <c r="G244" s="216">
        <f>+COUNTIF($G$6:$G$196,F244)/179</f>
        <v>9.4972067039106142E-2</v>
      </c>
      <c r="I244" s="197"/>
      <c r="J244" s="197"/>
      <c r="K244" s="194"/>
      <c r="L244" s="191"/>
      <c r="M244" s="238"/>
      <c r="N244" s="191"/>
      <c r="O244" s="191"/>
      <c r="P244" s="191"/>
      <c r="Q244" s="191"/>
      <c r="R244" s="191"/>
      <c r="S244" s="191"/>
      <c r="T244" s="191"/>
      <c r="U244" s="191"/>
      <c r="V244" s="191"/>
      <c r="W244" s="191"/>
      <c r="X244" s="191"/>
      <c r="Y244" s="191"/>
      <c r="Z244" s="191"/>
      <c r="AB244" s="244"/>
      <c r="BP244" s="191"/>
      <c r="BQ244" s="232"/>
      <c r="CG244" s="191"/>
    </row>
    <row r="245" spans="2:85" s="193" customFormat="1" ht="24.95" customHeight="1" x14ac:dyDescent="0.2">
      <c r="B245" s="214">
        <v>43541</v>
      </c>
      <c r="C245" s="193">
        <f t="shared" si="106"/>
        <v>2</v>
      </c>
      <c r="D245" s="193">
        <f t="shared" si="109"/>
        <v>75</v>
      </c>
      <c r="E245" s="215">
        <f t="shared" si="107"/>
        <v>0.2077562326869806</v>
      </c>
      <c r="F245" s="197" t="s">
        <v>217</v>
      </c>
      <c r="G245" s="216">
        <f>+COUNTIF($G$6:$G$196,F245)/179</f>
        <v>7.8212290502793297E-2</v>
      </c>
      <c r="I245" s="197"/>
      <c r="J245" s="197"/>
      <c r="K245" s="194"/>
      <c r="L245" s="191"/>
      <c r="M245" s="238"/>
      <c r="N245" s="191"/>
      <c r="O245" s="191"/>
      <c r="P245" s="191"/>
      <c r="Q245" s="191"/>
      <c r="R245" s="191"/>
      <c r="S245" s="191"/>
      <c r="T245" s="191"/>
      <c r="U245" s="191"/>
      <c r="V245" s="191"/>
      <c r="W245" s="191"/>
      <c r="X245" s="191"/>
      <c r="Y245" s="191"/>
      <c r="Z245" s="191"/>
      <c r="AB245" s="244"/>
      <c r="BP245" s="191"/>
      <c r="BQ245" s="232"/>
      <c r="CG245" s="191"/>
    </row>
    <row r="246" spans="2:85" s="193" customFormat="1" ht="24.95" customHeight="1" x14ac:dyDescent="0.2">
      <c r="B246" s="214">
        <v>43542</v>
      </c>
      <c r="C246" s="193">
        <f t="shared" si="106"/>
        <v>3</v>
      </c>
      <c r="D246" s="193">
        <f t="shared" si="109"/>
        <v>78</v>
      </c>
      <c r="E246" s="215">
        <f t="shared" si="107"/>
        <v>0.21606648199445982</v>
      </c>
      <c r="F246" s="197" t="s">
        <v>220</v>
      </c>
      <c r="G246" s="216">
        <f t="shared" si="108"/>
        <v>5.5865921787709494E-2</v>
      </c>
      <c r="I246" s="197"/>
      <c r="J246" s="197"/>
      <c r="K246" s="194"/>
      <c r="L246" s="191"/>
      <c r="M246" s="238"/>
      <c r="N246" s="191"/>
      <c r="O246" s="191"/>
      <c r="P246" s="191"/>
      <c r="Q246" s="191"/>
      <c r="R246" s="191"/>
      <c r="S246" s="191"/>
      <c r="T246" s="191"/>
      <c r="U246" s="191"/>
      <c r="V246" s="191"/>
      <c r="W246" s="191"/>
      <c r="X246" s="191"/>
      <c r="Y246" s="191"/>
      <c r="Z246" s="191"/>
      <c r="AB246" s="244"/>
      <c r="BP246" s="191"/>
      <c r="BQ246" s="232"/>
      <c r="CG246" s="191"/>
    </row>
    <row r="247" spans="2:85" s="193" customFormat="1" ht="24.95" customHeight="1" x14ac:dyDescent="0.2">
      <c r="B247" s="214">
        <v>43543</v>
      </c>
      <c r="C247" s="193">
        <f t="shared" si="106"/>
        <v>2</v>
      </c>
      <c r="D247" s="193">
        <f t="shared" si="109"/>
        <v>80</v>
      </c>
      <c r="E247" s="215">
        <f t="shared" si="107"/>
        <v>0.22160664819944598</v>
      </c>
      <c r="F247" s="197" t="s">
        <v>175</v>
      </c>
      <c r="G247" s="216">
        <f t="shared" si="108"/>
        <v>5.5865921787709494E-2</v>
      </c>
      <c r="I247" s="197"/>
      <c r="J247" s="197"/>
      <c r="K247" s="194"/>
      <c r="L247" s="191"/>
      <c r="M247" s="238"/>
      <c r="N247" s="191"/>
      <c r="O247" s="191"/>
      <c r="P247" s="191"/>
      <c r="Q247" s="191"/>
      <c r="R247" s="191"/>
      <c r="S247" s="191"/>
      <c r="T247" s="191"/>
      <c r="U247" s="191"/>
      <c r="V247" s="191"/>
      <c r="W247" s="191"/>
      <c r="X247" s="191"/>
      <c r="Y247" s="191"/>
      <c r="Z247" s="191"/>
      <c r="AB247" s="244"/>
      <c r="BP247" s="191"/>
      <c r="BQ247" s="232"/>
      <c r="CG247" s="191"/>
    </row>
    <row r="248" spans="2:85" s="193" customFormat="1" ht="24.95" customHeight="1" x14ac:dyDescent="0.2">
      <c r="B248" s="214">
        <v>43544</v>
      </c>
      <c r="C248" s="193">
        <f t="shared" si="106"/>
        <v>0</v>
      </c>
      <c r="D248" s="193">
        <f t="shared" si="109"/>
        <v>80</v>
      </c>
      <c r="E248" s="215">
        <f t="shared" si="107"/>
        <v>0.22160664819944598</v>
      </c>
      <c r="F248" s="193" t="s">
        <v>221</v>
      </c>
      <c r="G248" s="217">
        <f>+COUNTIF($G$6:$G$196,F248)/179</f>
        <v>3.3519553072625698E-2</v>
      </c>
      <c r="I248" s="197"/>
      <c r="J248" s="197"/>
      <c r="K248" s="194"/>
      <c r="L248" s="191"/>
      <c r="M248" s="238"/>
      <c r="N248" s="191"/>
      <c r="O248" s="191"/>
      <c r="P248" s="191"/>
      <c r="Q248" s="191"/>
      <c r="R248" s="191"/>
      <c r="S248" s="191"/>
      <c r="T248" s="191"/>
      <c r="U248" s="191"/>
      <c r="V248" s="191"/>
      <c r="W248" s="191"/>
      <c r="X248" s="191"/>
      <c r="Y248" s="191"/>
      <c r="Z248" s="191"/>
      <c r="AB248" s="244"/>
      <c r="BP248" s="191"/>
      <c r="BQ248" s="232"/>
      <c r="CG248" s="191"/>
    </row>
    <row r="249" spans="2:85" s="193" customFormat="1" ht="24.95" customHeight="1" x14ac:dyDescent="0.2">
      <c r="B249" s="214">
        <v>43545</v>
      </c>
      <c r="C249" s="193">
        <f t="shared" si="106"/>
        <v>1</v>
      </c>
      <c r="D249" s="193">
        <f t="shared" si="109"/>
        <v>81</v>
      </c>
      <c r="E249" s="215">
        <f t="shared" si="107"/>
        <v>0.22437673130193905</v>
      </c>
      <c r="F249" s="197" t="s">
        <v>176</v>
      </c>
      <c r="G249" s="216">
        <f>+COUNTIF($G$6:$G$196,F249)/179</f>
        <v>1.11731843575419E-2</v>
      </c>
      <c r="I249" s="197"/>
      <c r="J249" s="197"/>
      <c r="K249" s="194"/>
      <c r="L249" s="191"/>
      <c r="M249" s="238"/>
      <c r="N249" s="191"/>
      <c r="O249" s="191"/>
      <c r="P249" s="191"/>
      <c r="Q249" s="191"/>
      <c r="R249" s="191"/>
      <c r="S249" s="191"/>
      <c r="T249" s="191"/>
      <c r="U249" s="191"/>
      <c r="V249" s="191"/>
      <c r="W249" s="191"/>
      <c r="X249" s="191"/>
      <c r="Y249" s="191"/>
      <c r="Z249" s="191"/>
      <c r="AB249" s="244"/>
      <c r="BP249" s="191"/>
      <c r="BQ249" s="232"/>
      <c r="CG249" s="191"/>
    </row>
    <row r="250" spans="2:85" s="193" customFormat="1" ht="24.95" customHeight="1" x14ac:dyDescent="0.2">
      <c r="B250" s="214">
        <v>43546</v>
      </c>
      <c r="C250" s="193">
        <f t="shared" si="106"/>
        <v>1</v>
      </c>
      <c r="D250" s="193">
        <f t="shared" si="109"/>
        <v>82</v>
      </c>
      <c r="E250" s="215">
        <f t="shared" si="107"/>
        <v>0.22714681440443213</v>
      </c>
      <c r="F250" s="197" t="s">
        <v>334</v>
      </c>
      <c r="G250" s="216">
        <f>+COUNTIF($G$6:$G$196,F250)/179</f>
        <v>5.5865921787709499E-3</v>
      </c>
      <c r="I250" s="208"/>
      <c r="J250" s="197"/>
      <c r="K250" s="194"/>
      <c r="L250" s="191"/>
      <c r="M250" s="238"/>
      <c r="N250" s="191"/>
      <c r="O250" s="191"/>
      <c r="P250" s="191"/>
      <c r="Q250" s="191"/>
      <c r="R250" s="191"/>
      <c r="S250" s="191"/>
      <c r="T250" s="191"/>
      <c r="U250" s="191"/>
      <c r="V250" s="191"/>
      <c r="W250" s="191"/>
      <c r="X250" s="191"/>
      <c r="Y250" s="191"/>
      <c r="Z250" s="191"/>
      <c r="AB250" s="244"/>
      <c r="BP250" s="191"/>
      <c r="BQ250" s="232"/>
      <c r="CG250" s="191"/>
    </row>
    <row r="251" spans="2:85" s="193" customFormat="1" ht="24.95" customHeight="1" x14ac:dyDescent="0.2">
      <c r="B251" s="214">
        <v>43547</v>
      </c>
      <c r="C251" s="193">
        <f t="shared" si="106"/>
        <v>3</v>
      </c>
      <c r="D251" s="193">
        <f t="shared" si="109"/>
        <v>85</v>
      </c>
      <c r="E251" s="215">
        <f t="shared" si="107"/>
        <v>0.23545706371191136</v>
      </c>
      <c r="F251" s="218" t="s">
        <v>118</v>
      </c>
      <c r="G251" s="219">
        <f t="shared" si="108"/>
        <v>0</v>
      </c>
      <c r="I251" s="208"/>
      <c r="J251" s="197"/>
      <c r="K251" s="194"/>
      <c r="L251" s="191"/>
      <c r="M251" s="238"/>
      <c r="N251" s="191"/>
      <c r="O251" s="191"/>
      <c r="P251" s="191"/>
      <c r="Q251" s="191"/>
      <c r="R251" s="191"/>
      <c r="S251" s="191"/>
      <c r="T251" s="191"/>
      <c r="U251" s="191"/>
      <c r="V251" s="191"/>
      <c r="W251" s="191"/>
      <c r="X251" s="191"/>
      <c r="Y251" s="191"/>
      <c r="Z251" s="191"/>
      <c r="AB251" s="244"/>
      <c r="BP251" s="191"/>
      <c r="BQ251" s="232"/>
      <c r="CG251" s="191"/>
    </row>
    <row r="252" spans="2:85" s="193" customFormat="1" ht="24.95" customHeight="1" x14ac:dyDescent="0.2">
      <c r="B252" s="214">
        <v>43548</v>
      </c>
      <c r="C252" s="193">
        <f t="shared" si="106"/>
        <v>0</v>
      </c>
      <c r="D252" s="193">
        <f t="shared" si="109"/>
        <v>85</v>
      </c>
      <c r="E252" s="215">
        <f t="shared" si="107"/>
        <v>0.23545706371191136</v>
      </c>
      <c r="I252" s="208"/>
      <c r="J252" s="197"/>
      <c r="K252" s="194"/>
      <c r="L252" s="191"/>
      <c r="M252" s="238"/>
      <c r="N252" s="191"/>
      <c r="O252" s="191"/>
      <c r="P252" s="191"/>
      <c r="Q252" s="191"/>
      <c r="R252" s="191"/>
      <c r="S252" s="191"/>
      <c r="T252" s="191"/>
      <c r="U252" s="191"/>
      <c r="V252" s="191"/>
      <c r="W252" s="191"/>
      <c r="X252" s="191"/>
      <c r="Y252" s="191"/>
      <c r="Z252" s="191"/>
      <c r="AB252" s="244"/>
      <c r="BP252" s="191"/>
      <c r="BQ252" s="232"/>
      <c r="CG252" s="191"/>
    </row>
    <row r="253" spans="2:85" s="193" customFormat="1" ht="24.95" customHeight="1" x14ac:dyDescent="0.2">
      <c r="B253" s="214">
        <v>43549</v>
      </c>
      <c r="C253" s="193">
        <f t="shared" si="106"/>
        <v>2</v>
      </c>
      <c r="D253" s="193">
        <f t="shared" si="109"/>
        <v>87</v>
      </c>
      <c r="E253" s="215">
        <f t="shared" si="107"/>
        <v>0.24099722991689751</v>
      </c>
      <c r="I253" s="208"/>
      <c r="J253" s="197"/>
      <c r="K253" s="194"/>
      <c r="L253" s="191"/>
      <c r="M253" s="238"/>
      <c r="N253" s="191"/>
      <c r="O253" s="191"/>
      <c r="P253" s="191"/>
      <c r="Q253" s="191"/>
      <c r="R253" s="191"/>
      <c r="S253" s="191"/>
      <c r="T253" s="191"/>
      <c r="U253" s="191"/>
      <c r="V253" s="191"/>
      <c r="W253" s="191"/>
      <c r="X253" s="191"/>
      <c r="Y253" s="191"/>
      <c r="Z253" s="191"/>
      <c r="AB253" s="244"/>
      <c r="BP253" s="191"/>
      <c r="BQ253" s="232"/>
      <c r="CG253" s="191"/>
    </row>
    <row r="254" spans="2:85" s="193" customFormat="1" ht="24.95" customHeight="1" x14ac:dyDescent="0.2">
      <c r="B254" s="214">
        <v>43550</v>
      </c>
      <c r="C254" s="193">
        <f t="shared" si="106"/>
        <v>2</v>
      </c>
      <c r="D254" s="193">
        <f t="shared" si="109"/>
        <v>89</v>
      </c>
      <c r="E254" s="215">
        <f t="shared" si="107"/>
        <v>0.24653739612188366</v>
      </c>
      <c r="I254" s="208"/>
      <c r="J254" s="197"/>
      <c r="K254" s="194"/>
      <c r="L254" s="191"/>
      <c r="M254" s="238"/>
      <c r="N254" s="191"/>
      <c r="O254" s="191"/>
      <c r="P254" s="191"/>
      <c r="Q254" s="191"/>
      <c r="R254" s="191"/>
      <c r="S254" s="191"/>
      <c r="T254" s="191"/>
      <c r="U254" s="191"/>
      <c r="V254" s="191"/>
      <c r="W254" s="191"/>
      <c r="X254" s="191"/>
      <c r="Y254" s="191"/>
      <c r="Z254" s="191"/>
      <c r="AB254" s="244"/>
      <c r="BP254" s="191"/>
      <c r="BQ254" s="232"/>
      <c r="CG254" s="191"/>
    </row>
    <row r="255" spans="2:85" s="193" customFormat="1" ht="24.95" customHeight="1" x14ac:dyDescent="0.2">
      <c r="B255" s="214">
        <v>43551</v>
      </c>
      <c r="C255" s="193">
        <f t="shared" si="106"/>
        <v>0</v>
      </c>
      <c r="D255" s="193">
        <f t="shared" si="109"/>
        <v>89</v>
      </c>
      <c r="E255" s="215">
        <f t="shared" si="107"/>
        <v>0.24653739612188366</v>
      </c>
      <c r="I255" s="208"/>
      <c r="J255" s="197"/>
      <c r="K255" s="194"/>
      <c r="L255" s="191"/>
      <c r="M255" s="238"/>
      <c r="N255" s="191"/>
      <c r="O255" s="191"/>
      <c r="P255" s="191"/>
      <c r="Q255" s="191"/>
      <c r="R255" s="191"/>
      <c r="S255" s="191"/>
      <c r="T255" s="191"/>
      <c r="U255" s="191"/>
      <c r="V255" s="191"/>
      <c r="W255" s="191"/>
      <c r="X255" s="191"/>
      <c r="Y255" s="191"/>
      <c r="Z255" s="191"/>
      <c r="AB255" s="244"/>
      <c r="BP255" s="191"/>
      <c r="BQ255" s="232"/>
      <c r="CG255" s="191"/>
    </row>
    <row r="256" spans="2:85" s="193" customFormat="1" ht="24.95" customHeight="1" x14ac:dyDescent="0.2">
      <c r="B256" s="214">
        <v>43552</v>
      </c>
      <c r="C256" s="193">
        <f t="shared" si="106"/>
        <v>0</v>
      </c>
      <c r="D256" s="193">
        <f t="shared" si="109"/>
        <v>89</v>
      </c>
      <c r="E256" s="215">
        <f t="shared" si="107"/>
        <v>0.24653739612188366</v>
      </c>
      <c r="I256" s="208"/>
      <c r="J256" s="197"/>
      <c r="K256" s="194"/>
      <c r="L256" s="191"/>
      <c r="M256" s="238"/>
      <c r="N256" s="191"/>
      <c r="O256" s="191"/>
      <c r="P256" s="191"/>
      <c r="Q256" s="191"/>
      <c r="R256" s="191"/>
      <c r="S256" s="191"/>
      <c r="T256" s="191"/>
      <c r="U256" s="191"/>
      <c r="V256" s="191"/>
      <c r="W256" s="191"/>
      <c r="X256" s="191"/>
      <c r="Y256" s="191"/>
      <c r="Z256" s="191"/>
      <c r="AB256" s="244"/>
      <c r="BP256" s="191"/>
      <c r="BQ256" s="232"/>
      <c r="CG256" s="191"/>
    </row>
    <row r="257" spans="2:85" s="193" customFormat="1" ht="24.95" customHeight="1" x14ac:dyDescent="0.2">
      <c r="B257" s="214">
        <v>43553</v>
      </c>
      <c r="C257" s="193">
        <f t="shared" si="106"/>
        <v>1</v>
      </c>
      <c r="D257" s="193">
        <f t="shared" si="109"/>
        <v>90</v>
      </c>
      <c r="E257" s="215">
        <f t="shared" si="107"/>
        <v>0.24930747922437674</v>
      </c>
      <c r="I257" s="208"/>
      <c r="J257" s="197"/>
      <c r="K257" s="194"/>
      <c r="L257" s="191"/>
      <c r="M257" s="238"/>
      <c r="N257" s="191"/>
      <c r="O257" s="191"/>
      <c r="P257" s="191"/>
      <c r="Q257" s="191"/>
      <c r="R257" s="191"/>
      <c r="S257" s="191"/>
      <c r="T257" s="191"/>
      <c r="U257" s="191"/>
      <c r="V257" s="191"/>
      <c r="W257" s="191"/>
      <c r="X257" s="191"/>
      <c r="Y257" s="191"/>
      <c r="Z257" s="191"/>
      <c r="AB257" s="244"/>
      <c r="BP257" s="191"/>
      <c r="BQ257" s="232"/>
      <c r="CG257" s="191"/>
    </row>
    <row r="258" spans="2:85" s="193" customFormat="1" ht="24.95" customHeight="1" x14ac:dyDescent="0.2">
      <c r="B258" s="214">
        <v>43554</v>
      </c>
      <c r="C258" s="193">
        <f t="shared" si="106"/>
        <v>0</v>
      </c>
      <c r="D258" s="193">
        <f t="shared" si="109"/>
        <v>90</v>
      </c>
      <c r="E258" s="215">
        <f t="shared" si="107"/>
        <v>0.24930747922437674</v>
      </c>
      <c r="I258" s="208"/>
      <c r="J258" s="197"/>
      <c r="K258" s="194"/>
      <c r="L258" s="191"/>
      <c r="M258" s="238"/>
      <c r="N258" s="191"/>
      <c r="O258" s="191"/>
      <c r="P258" s="191"/>
      <c r="Q258" s="191"/>
      <c r="R258" s="191"/>
      <c r="S258" s="191"/>
      <c r="T258" s="191"/>
      <c r="U258" s="191"/>
      <c r="V258" s="191"/>
      <c r="W258" s="191"/>
      <c r="X258" s="191"/>
      <c r="Y258" s="191"/>
      <c r="Z258" s="191"/>
      <c r="AB258" s="244"/>
      <c r="BP258" s="191"/>
      <c r="BQ258" s="232"/>
      <c r="CG258" s="191"/>
    </row>
    <row r="259" spans="2:85" s="193" customFormat="1" ht="24.95" customHeight="1" x14ac:dyDescent="0.2">
      <c r="B259" s="214">
        <v>43555</v>
      </c>
      <c r="C259" s="193">
        <f t="shared" si="106"/>
        <v>0</v>
      </c>
      <c r="D259" s="193">
        <f t="shared" si="109"/>
        <v>90</v>
      </c>
      <c r="E259" s="215">
        <f t="shared" si="107"/>
        <v>0.24930747922437674</v>
      </c>
      <c r="I259" s="208"/>
      <c r="J259" s="197"/>
      <c r="K259" s="194"/>
      <c r="L259" s="191"/>
      <c r="M259" s="238"/>
      <c r="N259" s="191"/>
      <c r="O259" s="191"/>
      <c r="P259" s="191"/>
      <c r="Q259" s="191"/>
      <c r="R259" s="191"/>
      <c r="S259" s="191"/>
      <c r="T259" s="191"/>
      <c r="U259" s="191"/>
      <c r="V259" s="191"/>
      <c r="W259" s="191"/>
      <c r="X259" s="191"/>
      <c r="Y259" s="191"/>
      <c r="Z259" s="191"/>
      <c r="AB259" s="244"/>
      <c r="BP259" s="191"/>
      <c r="BQ259" s="232"/>
      <c r="CG259" s="191"/>
    </row>
    <row r="260" spans="2:85" s="193" customFormat="1" ht="24.95" customHeight="1" x14ac:dyDescent="0.2">
      <c r="B260" s="214">
        <v>43556</v>
      </c>
      <c r="C260" s="193">
        <f t="shared" si="106"/>
        <v>37</v>
      </c>
      <c r="D260" s="193">
        <f t="shared" si="109"/>
        <v>127</v>
      </c>
      <c r="E260" s="215">
        <f t="shared" si="107"/>
        <v>0.35180055401662053</v>
      </c>
      <c r="I260" s="208"/>
      <c r="J260" s="197"/>
      <c r="K260" s="194"/>
      <c r="L260" s="191"/>
      <c r="M260" s="238"/>
      <c r="N260" s="191"/>
      <c r="O260" s="191"/>
      <c r="P260" s="191"/>
      <c r="Q260" s="191"/>
      <c r="R260" s="191"/>
      <c r="S260" s="191"/>
      <c r="T260" s="191"/>
      <c r="U260" s="191"/>
      <c r="V260" s="191"/>
      <c r="W260" s="191"/>
      <c r="X260" s="191"/>
      <c r="Y260" s="191"/>
      <c r="Z260" s="191"/>
      <c r="AB260" s="244"/>
      <c r="BP260" s="191"/>
      <c r="BQ260" s="232"/>
      <c r="CG260" s="191"/>
    </row>
    <row r="261" spans="2:85" s="193" customFormat="1" ht="24.95" customHeight="1" x14ac:dyDescent="0.2">
      <c r="B261" s="214">
        <v>43557</v>
      </c>
      <c r="C261" s="193">
        <f t="shared" si="106"/>
        <v>10</v>
      </c>
      <c r="D261" s="193">
        <f t="shared" si="109"/>
        <v>137</v>
      </c>
      <c r="E261" s="215">
        <f t="shared" si="107"/>
        <v>0.37950138504155123</v>
      </c>
      <c r="I261" s="208"/>
      <c r="J261" s="197"/>
      <c r="K261" s="194"/>
      <c r="L261" s="191"/>
      <c r="M261" s="238"/>
      <c r="N261" s="191"/>
      <c r="O261" s="191"/>
      <c r="P261" s="191"/>
      <c r="Q261" s="191"/>
      <c r="R261" s="191"/>
      <c r="S261" s="191"/>
      <c r="T261" s="191"/>
      <c r="U261" s="191"/>
      <c r="V261" s="191"/>
      <c r="W261" s="191"/>
      <c r="X261" s="191"/>
      <c r="Y261" s="191"/>
      <c r="Z261" s="191"/>
      <c r="AB261" s="244"/>
      <c r="BP261" s="191"/>
      <c r="BQ261" s="232"/>
      <c r="CG261" s="191"/>
    </row>
    <row r="262" spans="2:85" s="193" customFormat="1" ht="24.95" customHeight="1" x14ac:dyDescent="0.2">
      <c r="B262" s="214">
        <v>43558</v>
      </c>
      <c r="C262" s="193">
        <f t="shared" si="106"/>
        <v>2</v>
      </c>
      <c r="D262" s="193">
        <f t="shared" si="109"/>
        <v>139</v>
      </c>
      <c r="E262" s="215">
        <f t="shared" si="107"/>
        <v>0.38504155124653738</v>
      </c>
      <c r="I262" s="208"/>
      <c r="J262" s="197"/>
      <c r="K262" s="194"/>
      <c r="L262" s="191"/>
      <c r="M262" s="238"/>
      <c r="N262" s="191"/>
      <c r="O262" s="191"/>
      <c r="P262" s="191"/>
      <c r="Q262" s="191"/>
      <c r="R262" s="191"/>
      <c r="S262" s="191"/>
      <c r="T262" s="191"/>
      <c r="U262" s="191"/>
      <c r="V262" s="191"/>
      <c r="W262" s="191"/>
      <c r="X262" s="191"/>
      <c r="Y262" s="191"/>
      <c r="Z262" s="191"/>
      <c r="AB262" s="244"/>
      <c r="BP262" s="191"/>
      <c r="BQ262" s="232"/>
      <c r="CG262" s="191"/>
    </row>
    <row r="263" spans="2:85" s="193" customFormat="1" ht="24.95" customHeight="1" x14ac:dyDescent="0.2">
      <c r="B263" s="214">
        <v>43559</v>
      </c>
      <c r="C263" s="193">
        <f t="shared" si="106"/>
        <v>2</v>
      </c>
      <c r="D263" s="193">
        <f t="shared" si="109"/>
        <v>141</v>
      </c>
      <c r="E263" s="215">
        <f t="shared" si="107"/>
        <v>0.39058171745152354</v>
      </c>
      <c r="I263" s="208"/>
      <c r="J263" s="197"/>
      <c r="K263" s="194"/>
      <c r="L263" s="191"/>
      <c r="M263" s="238"/>
      <c r="N263" s="191"/>
      <c r="O263" s="191"/>
      <c r="P263" s="191"/>
      <c r="Q263" s="191"/>
      <c r="R263" s="191"/>
      <c r="S263" s="191"/>
      <c r="T263" s="191"/>
      <c r="U263" s="191"/>
      <c r="V263" s="191"/>
      <c r="W263" s="191"/>
      <c r="X263" s="191"/>
      <c r="Y263" s="191"/>
      <c r="Z263" s="191"/>
      <c r="AB263" s="244"/>
      <c r="BP263" s="191"/>
      <c r="BQ263" s="232"/>
      <c r="CG263" s="191"/>
    </row>
    <row r="264" spans="2:85" s="193" customFormat="1" ht="24.95" customHeight="1" x14ac:dyDescent="0.2">
      <c r="B264" s="214">
        <v>43560</v>
      </c>
      <c r="C264" s="193">
        <f t="shared" si="106"/>
        <v>2</v>
      </c>
      <c r="D264" s="193">
        <f t="shared" si="109"/>
        <v>143</v>
      </c>
      <c r="E264" s="215">
        <f t="shared" si="107"/>
        <v>0.39612188365650969</v>
      </c>
      <c r="I264" s="208"/>
      <c r="J264" s="197"/>
      <c r="K264" s="194"/>
      <c r="L264" s="191"/>
      <c r="M264" s="238"/>
      <c r="N264" s="191"/>
      <c r="O264" s="191"/>
      <c r="P264" s="191"/>
      <c r="Q264" s="191"/>
      <c r="R264" s="191"/>
      <c r="S264" s="191"/>
      <c r="T264" s="191"/>
      <c r="U264" s="191"/>
      <c r="V264" s="191"/>
      <c r="W264" s="191"/>
      <c r="X264" s="191"/>
      <c r="Y264" s="191"/>
      <c r="Z264" s="191"/>
      <c r="AB264" s="244"/>
      <c r="BP264" s="191"/>
      <c r="BQ264" s="232"/>
      <c r="CG264" s="191"/>
    </row>
    <row r="265" spans="2:85" s="193" customFormat="1" ht="24.95" customHeight="1" x14ac:dyDescent="0.2">
      <c r="B265" s="214">
        <v>43561</v>
      </c>
      <c r="C265" s="193">
        <f t="shared" si="106"/>
        <v>0</v>
      </c>
      <c r="D265" s="193">
        <f t="shared" si="109"/>
        <v>143</v>
      </c>
      <c r="E265" s="215">
        <f t="shared" si="107"/>
        <v>0.39612188365650969</v>
      </c>
      <c r="I265" s="208"/>
      <c r="J265" s="197"/>
      <c r="K265" s="194"/>
      <c r="L265" s="191"/>
      <c r="M265" s="238"/>
      <c r="N265" s="191"/>
      <c r="O265" s="191"/>
      <c r="P265" s="191"/>
      <c r="Q265" s="191"/>
      <c r="R265" s="191"/>
      <c r="S265" s="191"/>
      <c r="T265" s="191"/>
      <c r="U265" s="191"/>
      <c r="V265" s="191"/>
      <c r="W265" s="191"/>
      <c r="X265" s="191"/>
      <c r="Y265" s="191"/>
      <c r="Z265" s="191"/>
      <c r="AB265" s="244"/>
      <c r="BP265" s="191"/>
      <c r="BQ265" s="232"/>
      <c r="CG265" s="191"/>
    </row>
    <row r="266" spans="2:85" s="193" customFormat="1" ht="24.95" customHeight="1" x14ac:dyDescent="0.2">
      <c r="B266" s="214">
        <v>43562</v>
      </c>
      <c r="C266" s="193">
        <f t="shared" si="106"/>
        <v>1</v>
      </c>
      <c r="D266" s="193">
        <f t="shared" si="109"/>
        <v>144</v>
      </c>
      <c r="E266" s="215">
        <f t="shared" si="107"/>
        <v>0.39889196675900279</v>
      </c>
      <c r="I266" s="208"/>
      <c r="J266" s="197"/>
      <c r="K266" s="194"/>
      <c r="L266" s="191"/>
      <c r="M266" s="238"/>
      <c r="N266" s="191"/>
      <c r="O266" s="191"/>
      <c r="P266" s="191"/>
      <c r="Q266" s="191"/>
      <c r="R266" s="191"/>
      <c r="S266" s="191"/>
      <c r="T266" s="191"/>
      <c r="U266" s="191"/>
      <c r="V266" s="191"/>
      <c r="W266" s="191"/>
      <c r="X266" s="191"/>
      <c r="Y266" s="191"/>
      <c r="Z266" s="191"/>
      <c r="AB266" s="244"/>
      <c r="BP266" s="191"/>
      <c r="BQ266" s="232"/>
      <c r="CG266" s="191"/>
    </row>
    <row r="267" spans="2:85" s="193" customFormat="1" ht="24.95" customHeight="1" x14ac:dyDescent="0.2">
      <c r="B267" s="214">
        <v>43563</v>
      </c>
      <c r="C267" s="193">
        <f t="shared" si="106"/>
        <v>1</v>
      </c>
      <c r="D267" s="193">
        <f t="shared" si="109"/>
        <v>145</v>
      </c>
      <c r="E267" s="215">
        <f t="shared" si="107"/>
        <v>0.40166204986149584</v>
      </c>
      <c r="I267" s="208"/>
      <c r="J267" s="197"/>
      <c r="K267" s="194"/>
      <c r="L267" s="191"/>
      <c r="M267" s="238"/>
      <c r="N267" s="191"/>
      <c r="O267" s="191"/>
      <c r="P267" s="191"/>
      <c r="Q267" s="191"/>
      <c r="R267" s="191"/>
      <c r="S267" s="191"/>
      <c r="T267" s="191"/>
      <c r="U267" s="191"/>
      <c r="V267" s="191"/>
      <c r="W267" s="191"/>
      <c r="X267" s="191"/>
      <c r="Y267" s="191"/>
      <c r="Z267" s="191"/>
      <c r="AB267" s="244"/>
      <c r="BP267" s="191"/>
      <c r="BQ267" s="232"/>
      <c r="CG267" s="191"/>
    </row>
    <row r="268" spans="2:85" s="193" customFormat="1" ht="24.95" customHeight="1" x14ac:dyDescent="0.2">
      <c r="B268" s="214">
        <v>43564</v>
      </c>
      <c r="C268" s="193">
        <f t="shared" si="106"/>
        <v>0</v>
      </c>
      <c r="D268" s="193">
        <f t="shared" si="109"/>
        <v>145</v>
      </c>
      <c r="E268" s="215">
        <f t="shared" si="107"/>
        <v>0.40166204986149584</v>
      </c>
      <c r="I268" s="208"/>
      <c r="J268" s="197"/>
      <c r="K268" s="194"/>
      <c r="L268" s="191"/>
      <c r="M268" s="238"/>
      <c r="N268" s="191"/>
      <c r="O268" s="191"/>
      <c r="P268" s="191"/>
      <c r="Q268" s="191"/>
      <c r="R268" s="191"/>
      <c r="S268" s="191"/>
      <c r="T268" s="191"/>
      <c r="U268" s="191"/>
      <c r="V268" s="191"/>
      <c r="W268" s="191"/>
      <c r="X268" s="191"/>
      <c r="Y268" s="191"/>
      <c r="Z268" s="191"/>
      <c r="AB268" s="244"/>
      <c r="BP268" s="191"/>
      <c r="BQ268" s="232"/>
      <c r="CG268" s="191"/>
    </row>
    <row r="269" spans="2:85" s="193" customFormat="1" ht="24.95" customHeight="1" x14ac:dyDescent="0.2">
      <c r="B269" s="214">
        <v>43565</v>
      </c>
      <c r="C269" s="193">
        <f t="shared" si="106"/>
        <v>20</v>
      </c>
      <c r="D269" s="193">
        <f t="shared" si="109"/>
        <v>165</v>
      </c>
      <c r="E269" s="215">
        <f t="shared" si="107"/>
        <v>0.45706371191135736</v>
      </c>
      <c r="I269" s="208"/>
      <c r="J269" s="197"/>
      <c r="K269" s="194"/>
      <c r="L269" s="191"/>
      <c r="M269" s="238"/>
      <c r="N269" s="191"/>
      <c r="O269" s="191"/>
      <c r="P269" s="191"/>
      <c r="Q269" s="191"/>
      <c r="R269" s="191"/>
      <c r="S269" s="191"/>
      <c r="T269" s="191"/>
      <c r="U269" s="191"/>
      <c r="V269" s="191"/>
      <c r="W269" s="191"/>
      <c r="X269" s="191"/>
      <c r="Y269" s="191"/>
      <c r="Z269" s="191"/>
      <c r="AB269" s="244"/>
      <c r="BP269" s="191"/>
      <c r="BQ269" s="232"/>
      <c r="CG269" s="191"/>
    </row>
    <row r="270" spans="2:85" s="193" customFormat="1" ht="24.95" customHeight="1" x14ac:dyDescent="0.2">
      <c r="B270" s="214">
        <v>43566</v>
      </c>
      <c r="C270" s="193">
        <f t="shared" si="106"/>
        <v>5</v>
      </c>
      <c r="D270" s="193">
        <f t="shared" si="109"/>
        <v>170</v>
      </c>
      <c r="E270" s="215">
        <f t="shared" si="107"/>
        <v>0.47091412742382271</v>
      </c>
      <c r="I270" s="208"/>
      <c r="J270" s="197"/>
      <c r="K270" s="194"/>
      <c r="L270" s="191"/>
      <c r="M270" s="238"/>
      <c r="N270" s="191"/>
      <c r="O270" s="191"/>
      <c r="P270" s="191"/>
      <c r="Q270" s="191"/>
      <c r="R270" s="191"/>
      <c r="S270" s="191"/>
      <c r="T270" s="191"/>
      <c r="U270" s="191"/>
      <c r="V270" s="191"/>
      <c r="W270" s="191"/>
      <c r="X270" s="191"/>
      <c r="Y270" s="191"/>
      <c r="Z270" s="191"/>
      <c r="AB270" s="244"/>
      <c r="BP270" s="191"/>
      <c r="BQ270" s="232"/>
      <c r="CG270" s="191"/>
    </row>
    <row r="271" spans="2:85" s="193" customFormat="1" ht="24.95" customHeight="1" x14ac:dyDescent="0.2">
      <c r="B271" s="214">
        <v>43567</v>
      </c>
      <c r="C271" s="193">
        <f t="shared" si="106"/>
        <v>1</v>
      </c>
      <c r="D271" s="193">
        <f t="shared" si="109"/>
        <v>171</v>
      </c>
      <c r="E271" s="215">
        <f t="shared" si="107"/>
        <v>0.47368421052631576</v>
      </c>
      <c r="I271" s="208"/>
      <c r="J271" s="197"/>
      <c r="K271" s="194"/>
      <c r="L271" s="191"/>
      <c r="M271" s="238"/>
      <c r="N271" s="191"/>
      <c r="O271" s="191"/>
      <c r="P271" s="191"/>
      <c r="Q271" s="191"/>
      <c r="R271" s="191"/>
      <c r="S271" s="191"/>
      <c r="T271" s="191"/>
      <c r="U271" s="191"/>
      <c r="V271" s="191"/>
      <c r="W271" s="191"/>
      <c r="X271" s="191"/>
      <c r="Y271" s="191"/>
      <c r="Z271" s="191"/>
      <c r="AB271" s="244"/>
      <c r="BP271" s="191"/>
      <c r="BQ271" s="232"/>
      <c r="CG271" s="191"/>
    </row>
    <row r="272" spans="2:85" s="193" customFormat="1" ht="24.95" customHeight="1" x14ac:dyDescent="0.2">
      <c r="B272" s="214">
        <v>43568</v>
      </c>
      <c r="C272" s="193">
        <f t="shared" si="106"/>
        <v>0</v>
      </c>
      <c r="D272" s="193">
        <f t="shared" si="109"/>
        <v>171</v>
      </c>
      <c r="E272" s="215">
        <f t="shared" si="107"/>
        <v>0.47368421052631576</v>
      </c>
      <c r="I272" s="208"/>
      <c r="J272" s="197"/>
      <c r="K272" s="194"/>
      <c r="L272" s="191"/>
      <c r="M272" s="238"/>
      <c r="N272" s="191"/>
      <c r="O272" s="191"/>
      <c r="P272" s="191"/>
      <c r="Q272" s="191"/>
      <c r="R272" s="191"/>
      <c r="S272" s="191"/>
      <c r="T272" s="191"/>
      <c r="U272" s="191"/>
      <c r="V272" s="191"/>
      <c r="W272" s="191"/>
      <c r="X272" s="191"/>
      <c r="Y272" s="191"/>
      <c r="Z272" s="191"/>
      <c r="AB272" s="244"/>
      <c r="BP272" s="191"/>
      <c r="BQ272" s="232"/>
      <c r="CG272" s="191"/>
    </row>
    <row r="273" spans="2:85" s="193" customFormat="1" ht="24.95" customHeight="1" x14ac:dyDescent="0.2">
      <c r="B273" s="214">
        <v>43569</v>
      </c>
      <c r="C273" s="193">
        <f t="shared" si="106"/>
        <v>2</v>
      </c>
      <c r="D273" s="193">
        <f t="shared" si="109"/>
        <v>173</v>
      </c>
      <c r="E273" s="215">
        <f t="shared" si="107"/>
        <v>0.47922437673130192</v>
      </c>
      <c r="I273" s="208"/>
      <c r="J273" s="197"/>
      <c r="K273" s="194"/>
      <c r="L273" s="191"/>
      <c r="M273" s="238"/>
      <c r="N273" s="191"/>
      <c r="O273" s="191"/>
      <c r="P273" s="191"/>
      <c r="Q273" s="191"/>
      <c r="R273" s="191"/>
      <c r="S273" s="191"/>
      <c r="T273" s="191"/>
      <c r="U273" s="191"/>
      <c r="V273" s="191"/>
      <c r="W273" s="191"/>
      <c r="X273" s="191"/>
      <c r="Y273" s="191"/>
      <c r="Z273" s="191"/>
      <c r="AB273" s="244"/>
      <c r="BP273" s="191"/>
      <c r="BQ273" s="232"/>
      <c r="CG273" s="191"/>
    </row>
    <row r="274" spans="2:85" ht="15.75" x14ac:dyDescent="0.25">
      <c r="D274" s="43"/>
      <c r="I274" s="43"/>
      <c r="J274" s="43"/>
      <c r="M274" s="32"/>
      <c r="AB274" s="244"/>
      <c r="BQ274" s="136"/>
    </row>
    <row r="275" spans="2:85" ht="15.75" x14ac:dyDescent="0.25">
      <c r="D275" s="43"/>
      <c r="I275" s="43"/>
      <c r="J275" s="43"/>
      <c r="M275" s="32"/>
      <c r="AB275" s="244"/>
      <c r="BQ275" s="136"/>
    </row>
    <row r="276" spans="2:85" ht="15.75" x14ac:dyDescent="0.25">
      <c r="B276" s="43"/>
      <c r="C276" s="43"/>
      <c r="D276" s="43"/>
      <c r="I276" s="43"/>
      <c r="J276" s="43"/>
      <c r="M276" s="32"/>
      <c r="AB276" s="244"/>
      <c r="BQ276" s="136"/>
    </row>
    <row r="277" spans="2:85" ht="15.75" x14ac:dyDescent="0.25">
      <c r="B277" s="43"/>
      <c r="C277" s="43"/>
      <c r="D277" s="43"/>
      <c r="I277" s="43"/>
      <c r="J277" s="43"/>
      <c r="M277" s="32"/>
      <c r="AB277" s="244"/>
      <c r="BQ277" s="136"/>
    </row>
    <row r="278" spans="2:85" ht="15.75" x14ac:dyDescent="0.25">
      <c r="B278" s="43"/>
      <c r="C278" s="43"/>
      <c r="D278" s="43"/>
      <c r="I278" s="43"/>
      <c r="J278" s="43"/>
      <c r="M278" s="32"/>
      <c r="AB278" s="244"/>
      <c r="BQ278" s="136"/>
    </row>
    <row r="279" spans="2:85" ht="15.75" x14ac:dyDescent="0.25">
      <c r="B279" s="43"/>
      <c r="C279" s="43"/>
      <c r="D279" s="43"/>
      <c r="I279" s="43"/>
      <c r="J279" s="43"/>
      <c r="M279" s="32"/>
      <c r="AB279" s="244"/>
      <c r="BQ279" s="136"/>
    </row>
    <row r="280" spans="2:85" ht="15.75" x14ac:dyDescent="0.25">
      <c r="B280" s="43"/>
      <c r="C280" s="43"/>
      <c r="D280" s="43"/>
      <c r="I280" s="43"/>
      <c r="J280" s="43"/>
      <c r="M280" s="32"/>
      <c r="AB280" s="244"/>
      <c r="BQ280" s="136"/>
    </row>
    <row r="281" spans="2:85" ht="15.75" x14ac:dyDescent="0.25">
      <c r="B281" s="43"/>
      <c r="C281" s="43"/>
      <c r="D281" s="43"/>
      <c r="I281" s="43"/>
      <c r="J281" s="43"/>
      <c r="M281" s="32"/>
      <c r="AB281" s="244"/>
      <c r="BQ281" s="136"/>
    </row>
    <row r="282" spans="2:85" ht="15.75" x14ac:dyDescent="0.25">
      <c r="B282" s="43"/>
      <c r="C282" s="43"/>
      <c r="D282" s="43"/>
      <c r="I282" s="43"/>
      <c r="J282" s="43"/>
      <c r="M282" s="32"/>
      <c r="AB282" s="244"/>
      <c r="BQ282" s="136"/>
    </row>
    <row r="283" spans="2:85" ht="15.75" x14ac:dyDescent="0.25">
      <c r="B283" s="43"/>
      <c r="C283" s="43"/>
      <c r="D283" s="43"/>
      <c r="I283" s="43"/>
      <c r="J283" s="43"/>
      <c r="M283" s="32"/>
      <c r="AB283" s="244"/>
      <c r="BQ283" s="136"/>
    </row>
    <row r="284" spans="2:85" ht="15.75" x14ac:dyDescent="0.25">
      <c r="B284" s="43"/>
      <c r="C284" s="43"/>
      <c r="D284" s="43"/>
      <c r="I284" s="43"/>
      <c r="J284" s="43"/>
      <c r="M284" s="32"/>
      <c r="AB284" s="244"/>
      <c r="BQ284" s="136"/>
    </row>
    <row r="285" spans="2:85" ht="15.75" x14ac:dyDescent="0.25">
      <c r="B285" s="43"/>
      <c r="C285" s="43"/>
      <c r="D285" s="43"/>
      <c r="I285" s="43"/>
      <c r="J285" s="43"/>
      <c r="M285" s="32"/>
      <c r="AB285" s="244"/>
      <c r="BQ285" s="136"/>
    </row>
    <row r="286" spans="2:85" ht="15.75" x14ac:dyDescent="0.25">
      <c r="B286" s="43"/>
      <c r="C286" s="43"/>
      <c r="D286" s="43"/>
      <c r="I286" s="43"/>
      <c r="J286" s="43"/>
      <c r="M286" s="32"/>
      <c r="AB286" s="244"/>
      <c r="BQ286" s="136"/>
    </row>
    <row r="287" spans="2:85" ht="15.75" x14ac:dyDescent="0.25">
      <c r="B287" s="43"/>
      <c r="C287" s="43"/>
      <c r="D287" s="43"/>
      <c r="I287" s="43"/>
      <c r="J287" s="43"/>
      <c r="M287" s="32"/>
      <c r="AB287" s="244"/>
      <c r="BQ287" s="136"/>
    </row>
    <row r="288" spans="2:85" ht="15.75" x14ac:dyDescent="0.25">
      <c r="B288" s="43"/>
      <c r="C288" s="43"/>
      <c r="D288" s="43"/>
      <c r="I288" s="43"/>
      <c r="J288" s="43"/>
      <c r="M288" s="32"/>
      <c r="AB288" s="244"/>
      <c r="BQ288" s="136"/>
    </row>
    <row r="289" spans="2:69" ht="15.75" x14ac:dyDescent="0.25">
      <c r="B289" s="43"/>
      <c r="C289" s="43"/>
      <c r="D289" s="43"/>
      <c r="I289" s="43"/>
      <c r="J289" s="43"/>
      <c r="M289" s="32"/>
      <c r="AB289" s="244"/>
      <c r="BQ289" s="136"/>
    </row>
    <row r="290" spans="2:69" ht="15.75" x14ac:dyDescent="0.25">
      <c r="B290" s="43"/>
      <c r="C290" s="43"/>
      <c r="D290" s="43"/>
      <c r="I290" s="43"/>
      <c r="J290" s="43"/>
      <c r="M290" s="32"/>
      <c r="AB290" s="244"/>
      <c r="BQ290" s="136"/>
    </row>
    <row r="291" spans="2:69" ht="15.75" x14ac:dyDescent="0.25">
      <c r="B291" s="43"/>
      <c r="C291" s="43"/>
      <c r="D291" s="43"/>
      <c r="I291" s="43"/>
      <c r="J291" s="43"/>
      <c r="M291" s="32"/>
      <c r="AB291" s="244"/>
      <c r="BQ291" s="136"/>
    </row>
    <row r="292" spans="2:69" ht="15.75" x14ac:dyDescent="0.25">
      <c r="B292" s="43"/>
      <c r="C292" s="43"/>
      <c r="D292" s="43"/>
      <c r="I292" s="43"/>
      <c r="J292" s="43"/>
      <c r="M292" s="32"/>
      <c r="AB292" s="244"/>
      <c r="BQ292" s="136"/>
    </row>
    <row r="293" spans="2:69" ht="15.75" x14ac:dyDescent="0.25">
      <c r="B293" s="43"/>
      <c r="C293" s="43"/>
      <c r="D293" s="43"/>
      <c r="I293" s="43"/>
      <c r="J293" s="43"/>
      <c r="M293" s="32"/>
      <c r="AB293" s="244"/>
      <c r="BQ293" s="136"/>
    </row>
    <row r="294" spans="2:69" ht="15.75" x14ac:dyDescent="0.25">
      <c r="B294" s="43"/>
      <c r="C294" s="43"/>
      <c r="D294" s="43"/>
      <c r="I294" s="43"/>
      <c r="J294" s="43"/>
      <c r="M294" s="32"/>
      <c r="AB294" s="244"/>
      <c r="BQ294" s="136"/>
    </row>
    <row r="295" spans="2:69" ht="15.75" x14ac:dyDescent="0.25">
      <c r="B295" s="43"/>
      <c r="C295" s="43"/>
      <c r="D295" s="43"/>
      <c r="I295" s="43"/>
      <c r="J295" s="43"/>
      <c r="M295" s="32"/>
      <c r="AB295" s="244"/>
      <c r="BQ295" s="136"/>
    </row>
    <row r="296" spans="2:69" ht="15.75" x14ac:dyDescent="0.25">
      <c r="B296" s="43"/>
      <c r="C296" s="43"/>
      <c r="D296" s="43"/>
      <c r="I296" s="43"/>
      <c r="J296" s="43"/>
      <c r="M296" s="32"/>
      <c r="AB296" s="244"/>
      <c r="BQ296" s="136"/>
    </row>
    <row r="297" spans="2:69" ht="15.75" x14ac:dyDescent="0.25">
      <c r="B297" s="43"/>
      <c r="C297" s="43"/>
      <c r="D297" s="43"/>
      <c r="I297" s="43"/>
      <c r="J297" s="43"/>
      <c r="M297" s="32"/>
      <c r="AB297" s="244"/>
      <c r="BQ297" s="136"/>
    </row>
    <row r="298" spans="2:69" ht="15.75" x14ac:dyDescent="0.25">
      <c r="B298" s="43"/>
      <c r="C298" s="43"/>
      <c r="D298" s="43"/>
      <c r="I298" s="43"/>
      <c r="J298" s="43"/>
      <c r="M298" s="32"/>
      <c r="AB298" s="244"/>
      <c r="BQ298" s="136"/>
    </row>
    <row r="299" spans="2:69" ht="15.75" x14ac:dyDescent="0.25">
      <c r="B299" s="43"/>
      <c r="C299" s="43"/>
      <c r="D299" s="43"/>
      <c r="I299" s="43"/>
      <c r="J299" s="43"/>
      <c r="M299" s="32"/>
      <c r="AB299" s="244"/>
      <c r="BQ299" s="136"/>
    </row>
    <row r="300" spans="2:69" ht="15.75" x14ac:dyDescent="0.25">
      <c r="B300" s="43"/>
      <c r="C300" s="43"/>
      <c r="D300" s="43"/>
      <c r="I300" s="43"/>
      <c r="J300" s="43"/>
      <c r="M300" s="32"/>
      <c r="AB300" s="244"/>
      <c r="BQ300" s="136"/>
    </row>
    <row r="301" spans="2:69" ht="15.75" x14ac:dyDescent="0.25">
      <c r="B301" s="43"/>
      <c r="C301" s="43"/>
      <c r="D301" s="43"/>
      <c r="I301" s="43"/>
      <c r="J301" s="43"/>
      <c r="M301" s="32"/>
      <c r="AB301" s="244"/>
      <c r="BQ301" s="136"/>
    </row>
    <row r="302" spans="2:69" ht="15.75" x14ac:dyDescent="0.25">
      <c r="B302" s="43"/>
      <c r="C302" s="43"/>
      <c r="D302" s="43"/>
      <c r="I302" s="43"/>
      <c r="J302" s="43"/>
      <c r="M302" s="32"/>
      <c r="AB302" s="244"/>
      <c r="BQ302" s="136"/>
    </row>
    <row r="303" spans="2:69" ht="15.75" x14ac:dyDescent="0.25">
      <c r="B303" s="43"/>
      <c r="C303" s="43"/>
      <c r="D303" s="43"/>
      <c r="I303" s="43"/>
      <c r="J303" s="43"/>
      <c r="M303" s="32"/>
      <c r="AB303" s="244"/>
      <c r="BQ303" s="136"/>
    </row>
    <row r="304" spans="2:69" ht="15.75" x14ac:dyDescent="0.25">
      <c r="B304" s="43"/>
      <c r="C304" s="43"/>
      <c r="D304" s="43"/>
      <c r="I304" s="43"/>
      <c r="J304" s="43"/>
      <c r="M304" s="32"/>
      <c r="AB304" s="244"/>
      <c r="BQ304" s="136"/>
    </row>
    <row r="305" spans="2:69" ht="15.75" x14ac:dyDescent="0.25">
      <c r="B305" s="43"/>
      <c r="C305" s="43"/>
      <c r="D305" s="43"/>
      <c r="I305" s="43"/>
      <c r="J305" s="43"/>
      <c r="M305" s="32"/>
      <c r="AB305" s="244"/>
      <c r="BQ305" s="136"/>
    </row>
    <row r="306" spans="2:69" ht="15.75" x14ac:dyDescent="0.25">
      <c r="B306" s="43"/>
      <c r="C306" s="43"/>
      <c r="D306" s="43"/>
      <c r="I306" s="43"/>
      <c r="J306" s="43"/>
      <c r="M306" s="32"/>
      <c r="AB306" s="244"/>
      <c r="BQ306" s="136"/>
    </row>
    <row r="307" spans="2:69" ht="15.75" x14ac:dyDescent="0.25">
      <c r="B307" s="43"/>
      <c r="C307" s="43"/>
      <c r="D307" s="43"/>
      <c r="I307" s="43"/>
      <c r="J307" s="43"/>
      <c r="M307" s="32"/>
      <c r="AB307" s="244"/>
      <c r="BQ307" s="136"/>
    </row>
    <row r="308" spans="2:69" ht="15.75" x14ac:dyDescent="0.25">
      <c r="B308" s="43"/>
      <c r="C308" s="43"/>
      <c r="D308" s="43"/>
      <c r="I308" s="43"/>
      <c r="J308" s="43"/>
      <c r="M308" s="32"/>
      <c r="AB308" s="244"/>
      <c r="BQ308" s="136"/>
    </row>
    <row r="309" spans="2:69" ht="15.75" x14ac:dyDescent="0.25">
      <c r="B309" s="43"/>
      <c r="C309" s="43"/>
      <c r="D309" s="43"/>
      <c r="I309" s="43"/>
      <c r="J309" s="43"/>
      <c r="M309" s="32"/>
      <c r="AB309" s="244"/>
      <c r="BQ309" s="136"/>
    </row>
    <row r="310" spans="2:69" ht="15.75" x14ac:dyDescent="0.25">
      <c r="B310" s="43"/>
      <c r="C310" s="43"/>
      <c r="D310" s="43"/>
      <c r="I310" s="43"/>
      <c r="J310" s="43"/>
      <c r="M310" s="32"/>
      <c r="AB310" s="244"/>
      <c r="BQ310" s="136"/>
    </row>
    <row r="311" spans="2:69" ht="15.75" x14ac:dyDescent="0.25">
      <c r="B311" s="43"/>
      <c r="C311" s="43"/>
      <c r="D311" s="43"/>
      <c r="I311" s="43"/>
      <c r="J311" s="43"/>
      <c r="M311" s="32"/>
      <c r="AB311" s="244"/>
      <c r="BQ311" s="136"/>
    </row>
    <row r="312" spans="2:69" ht="15.75" x14ac:dyDescent="0.25">
      <c r="B312" s="43"/>
      <c r="C312" s="43"/>
      <c r="D312" s="43"/>
      <c r="I312" s="43"/>
      <c r="J312" s="43"/>
      <c r="M312" s="32"/>
      <c r="AB312" s="244"/>
      <c r="BQ312" s="136"/>
    </row>
    <row r="313" spans="2:69" ht="15.75" x14ac:dyDescent="0.25">
      <c r="B313" s="43"/>
      <c r="C313" s="43"/>
      <c r="D313" s="43"/>
      <c r="I313" s="43"/>
      <c r="J313" s="43"/>
      <c r="M313" s="32"/>
      <c r="AB313" s="244"/>
      <c r="BQ313" s="136"/>
    </row>
    <row r="314" spans="2:69" ht="15.75" x14ac:dyDescent="0.25">
      <c r="B314" s="43"/>
      <c r="C314" s="43"/>
      <c r="D314" s="43"/>
      <c r="I314" s="43"/>
      <c r="J314" s="43"/>
      <c r="M314" s="32"/>
      <c r="AB314" s="244"/>
      <c r="BQ314" s="136"/>
    </row>
    <row r="315" spans="2:69" ht="15.75" x14ac:dyDescent="0.25">
      <c r="B315" s="43"/>
      <c r="C315" s="43"/>
      <c r="D315" s="43"/>
      <c r="I315" s="43"/>
      <c r="J315" s="43"/>
      <c r="M315" s="32"/>
      <c r="AB315" s="244"/>
      <c r="BQ315" s="136"/>
    </row>
    <row r="316" spans="2:69" ht="15.75" x14ac:dyDescent="0.25">
      <c r="B316" s="43"/>
      <c r="C316" s="43"/>
      <c r="D316" s="43"/>
      <c r="I316" s="43"/>
      <c r="J316" s="43"/>
      <c r="M316" s="32"/>
      <c r="AB316" s="244"/>
      <c r="BQ316" s="136"/>
    </row>
    <row r="317" spans="2:69" ht="15.75" x14ac:dyDescent="0.25">
      <c r="B317" s="43"/>
      <c r="C317" s="43"/>
      <c r="D317" s="43"/>
      <c r="I317" s="43"/>
      <c r="J317" s="43"/>
      <c r="M317" s="32"/>
      <c r="AB317" s="244"/>
      <c r="BQ317" s="136"/>
    </row>
    <row r="318" spans="2:69" ht="15.75" x14ac:dyDescent="0.25">
      <c r="B318" s="43"/>
      <c r="C318" s="43"/>
      <c r="D318" s="43"/>
      <c r="I318" s="43"/>
      <c r="J318" s="43"/>
      <c r="M318" s="32"/>
      <c r="AB318" s="244"/>
      <c r="BQ318" s="136"/>
    </row>
    <row r="319" spans="2:69" ht="15.75" x14ac:dyDescent="0.25">
      <c r="B319" s="43"/>
      <c r="C319" s="43"/>
      <c r="D319" s="43"/>
      <c r="I319" s="43"/>
      <c r="J319" s="43"/>
      <c r="M319" s="32"/>
      <c r="AB319" s="244"/>
      <c r="BQ319" s="136"/>
    </row>
    <row r="320" spans="2:69" ht="15.75" x14ac:dyDescent="0.25">
      <c r="B320" s="43"/>
      <c r="C320" s="43"/>
      <c r="D320" s="43"/>
      <c r="I320" s="43"/>
      <c r="J320" s="43"/>
      <c r="M320" s="32"/>
      <c r="AB320" s="244"/>
      <c r="BQ320" s="136"/>
    </row>
    <row r="321" spans="2:69" ht="15.75" x14ac:dyDescent="0.25">
      <c r="B321" s="43"/>
      <c r="C321" s="43"/>
      <c r="D321" s="43"/>
      <c r="I321" s="43"/>
      <c r="J321" s="43"/>
      <c r="M321" s="32"/>
      <c r="AB321" s="244"/>
      <c r="BQ321" s="136"/>
    </row>
    <row r="322" spans="2:69" ht="15.75" x14ac:dyDescent="0.25">
      <c r="B322" s="43"/>
      <c r="C322" s="43"/>
      <c r="D322" s="43"/>
      <c r="I322" s="43"/>
      <c r="J322" s="43"/>
      <c r="M322" s="32"/>
      <c r="AB322" s="244"/>
      <c r="BQ322" s="136"/>
    </row>
    <row r="323" spans="2:69" ht="15.75" x14ac:dyDescent="0.25">
      <c r="B323" s="43"/>
      <c r="C323" s="43"/>
      <c r="D323" s="43"/>
      <c r="I323" s="43"/>
      <c r="J323" s="43"/>
      <c r="M323" s="32"/>
      <c r="AB323" s="244"/>
      <c r="BQ323" s="136"/>
    </row>
    <row r="324" spans="2:69" ht="15.75" x14ac:dyDescent="0.25">
      <c r="B324" s="43"/>
      <c r="C324" s="43"/>
      <c r="D324" s="43"/>
      <c r="I324" s="43"/>
      <c r="J324" s="43"/>
      <c r="M324" s="32"/>
      <c r="AB324" s="244"/>
      <c r="BQ324" s="136"/>
    </row>
    <row r="325" spans="2:69" ht="15.75" x14ac:dyDescent="0.25">
      <c r="B325" s="43"/>
      <c r="C325" s="43"/>
      <c r="D325" s="43"/>
      <c r="I325" s="43"/>
      <c r="J325" s="43"/>
      <c r="M325" s="32"/>
      <c r="AB325" s="244"/>
      <c r="BQ325" s="136"/>
    </row>
    <row r="326" spans="2:69" ht="15.75" x14ac:dyDescent="0.25">
      <c r="B326" s="43"/>
      <c r="C326" s="43"/>
      <c r="D326" s="43"/>
      <c r="I326" s="43"/>
      <c r="J326" s="43"/>
      <c r="M326" s="32"/>
      <c r="AB326" s="244"/>
      <c r="BQ326" s="136"/>
    </row>
    <row r="327" spans="2:69" ht="15.75" x14ac:dyDescent="0.25">
      <c r="B327" s="43"/>
      <c r="C327" s="43"/>
      <c r="D327" s="43"/>
      <c r="I327" s="43"/>
      <c r="J327" s="43"/>
      <c r="M327" s="32"/>
      <c r="AB327" s="244"/>
      <c r="BQ327" s="136"/>
    </row>
    <row r="328" spans="2:69" ht="15.75" x14ac:dyDescent="0.25">
      <c r="B328" s="43"/>
      <c r="C328" s="43"/>
      <c r="D328" s="43"/>
      <c r="I328" s="43"/>
      <c r="J328" s="43"/>
      <c r="M328" s="32"/>
      <c r="AB328" s="244"/>
      <c r="BQ328" s="136"/>
    </row>
    <row r="329" spans="2:69" ht="15.75" x14ac:dyDescent="0.25">
      <c r="B329" s="43"/>
      <c r="C329" s="43"/>
      <c r="D329" s="43"/>
      <c r="I329" s="43"/>
      <c r="J329" s="43"/>
      <c r="M329" s="32"/>
      <c r="AB329" s="244"/>
      <c r="BQ329" s="136"/>
    </row>
    <row r="330" spans="2:69" ht="15.75" x14ac:dyDescent="0.25">
      <c r="B330" s="43"/>
      <c r="C330" s="43"/>
      <c r="D330" s="43"/>
      <c r="I330" s="43"/>
      <c r="J330" s="43"/>
      <c r="M330" s="32"/>
      <c r="AB330" s="244"/>
      <c r="BQ330" s="136"/>
    </row>
    <row r="331" spans="2:69" ht="15.75" x14ac:dyDescent="0.25">
      <c r="B331" s="43"/>
      <c r="C331" s="43"/>
      <c r="D331" s="43"/>
      <c r="I331" s="43"/>
      <c r="J331" s="43"/>
      <c r="M331" s="32"/>
      <c r="AB331" s="244"/>
      <c r="BQ331" s="136"/>
    </row>
    <row r="332" spans="2:69" ht="15.75" x14ac:dyDescent="0.25">
      <c r="B332" s="43"/>
      <c r="C332" s="43"/>
      <c r="D332" s="43"/>
      <c r="I332" s="43"/>
      <c r="J332" s="43"/>
      <c r="M332" s="32"/>
      <c r="AB332" s="244"/>
      <c r="BQ332" s="136"/>
    </row>
    <row r="333" spans="2:69" ht="15.75" x14ac:dyDescent="0.25">
      <c r="B333" s="43"/>
      <c r="C333" s="43"/>
      <c r="D333" s="43"/>
      <c r="I333" s="43"/>
      <c r="J333" s="43"/>
      <c r="M333" s="32"/>
      <c r="AB333" s="244"/>
      <c r="BQ333" s="136"/>
    </row>
    <row r="334" spans="2:69" ht="15.75" x14ac:dyDescent="0.25">
      <c r="B334" s="43"/>
      <c r="C334" s="43"/>
      <c r="D334" s="43"/>
      <c r="I334" s="43"/>
      <c r="J334" s="43"/>
      <c r="M334" s="32"/>
      <c r="AB334" s="244"/>
      <c r="BQ334" s="136"/>
    </row>
    <row r="335" spans="2:69" ht="15.75" x14ac:dyDescent="0.25">
      <c r="B335" s="43"/>
      <c r="C335" s="43"/>
      <c r="D335" s="43"/>
      <c r="I335" s="43"/>
      <c r="J335" s="43"/>
      <c r="M335" s="32"/>
      <c r="AB335" s="244"/>
      <c r="BQ335" s="136"/>
    </row>
    <row r="336" spans="2:69" ht="15.75" x14ac:dyDescent="0.25">
      <c r="B336" s="43"/>
      <c r="C336" s="43"/>
      <c r="D336" s="43"/>
      <c r="I336" s="43"/>
      <c r="J336" s="43"/>
      <c r="M336" s="32"/>
      <c r="AB336" s="244"/>
      <c r="BQ336" s="136"/>
    </row>
    <row r="337" spans="2:69" ht="15.75" x14ac:dyDescent="0.25">
      <c r="B337" s="43"/>
      <c r="C337" s="43"/>
      <c r="D337" s="43"/>
      <c r="I337" s="43"/>
      <c r="J337" s="43"/>
      <c r="M337" s="32"/>
      <c r="AB337" s="244"/>
      <c r="BQ337" s="136"/>
    </row>
    <row r="338" spans="2:69" ht="15.75" x14ac:dyDescent="0.25">
      <c r="B338" s="43"/>
      <c r="C338" s="43"/>
      <c r="D338" s="43"/>
      <c r="I338" s="43"/>
      <c r="J338" s="43"/>
      <c r="M338" s="32"/>
      <c r="AB338" s="244"/>
      <c r="BQ338" s="136"/>
    </row>
    <row r="339" spans="2:69" ht="15.75" x14ac:dyDescent="0.25">
      <c r="B339" s="43"/>
      <c r="C339" s="43"/>
      <c r="D339" s="43"/>
      <c r="I339" s="43"/>
      <c r="J339" s="43"/>
      <c r="M339" s="32"/>
      <c r="AB339" s="244"/>
      <c r="BQ339" s="136"/>
    </row>
    <row r="340" spans="2:69" ht="15.75" x14ac:dyDescent="0.25">
      <c r="B340" s="43"/>
      <c r="C340" s="43"/>
      <c r="D340" s="43"/>
      <c r="I340" s="43"/>
      <c r="J340" s="43"/>
      <c r="M340" s="32"/>
      <c r="AB340" s="244"/>
      <c r="BQ340" s="136"/>
    </row>
    <row r="341" spans="2:69" ht="15.75" x14ac:dyDescent="0.25">
      <c r="B341" s="43"/>
      <c r="C341" s="43"/>
      <c r="D341" s="43"/>
      <c r="I341" s="43"/>
      <c r="J341" s="43"/>
      <c r="M341" s="32"/>
      <c r="AB341" s="244"/>
      <c r="BQ341" s="136"/>
    </row>
    <row r="342" spans="2:69" ht="15.75" x14ac:dyDescent="0.25">
      <c r="B342" s="43"/>
      <c r="C342" s="43"/>
      <c r="D342" s="43"/>
      <c r="I342" s="43"/>
      <c r="J342" s="43"/>
      <c r="M342" s="32"/>
      <c r="AB342" s="244"/>
      <c r="BQ342" s="136"/>
    </row>
    <row r="343" spans="2:69" ht="15.75" x14ac:dyDescent="0.25">
      <c r="B343" s="43"/>
      <c r="C343" s="43"/>
      <c r="D343" s="43"/>
      <c r="I343" s="43"/>
      <c r="J343" s="43"/>
      <c r="M343" s="32"/>
      <c r="AB343" s="244"/>
      <c r="BQ343" s="136"/>
    </row>
    <row r="344" spans="2:69" ht="15.75" x14ac:dyDescent="0.25">
      <c r="B344" s="43"/>
      <c r="C344" s="43"/>
      <c r="D344" s="43"/>
      <c r="I344" s="43"/>
      <c r="J344" s="43"/>
      <c r="M344" s="32"/>
      <c r="AB344" s="244"/>
      <c r="BQ344" s="136"/>
    </row>
    <row r="345" spans="2:69" ht="15.75" x14ac:dyDescent="0.25">
      <c r="B345" s="43"/>
      <c r="C345" s="43"/>
      <c r="D345" s="43"/>
      <c r="I345" s="43"/>
      <c r="J345" s="43"/>
      <c r="M345" s="32"/>
      <c r="AB345" s="244"/>
      <c r="BQ345" s="136"/>
    </row>
    <row r="346" spans="2:69" ht="15.75" x14ac:dyDescent="0.25">
      <c r="B346" s="43"/>
      <c r="C346" s="43"/>
      <c r="D346" s="43"/>
      <c r="I346" s="43"/>
      <c r="J346" s="43"/>
      <c r="M346" s="32"/>
      <c r="AB346" s="244"/>
      <c r="BQ346" s="136"/>
    </row>
    <row r="347" spans="2:69" ht="15.75" x14ac:dyDescent="0.25">
      <c r="B347" s="43"/>
      <c r="C347" s="43"/>
      <c r="D347" s="43"/>
      <c r="I347" s="43"/>
      <c r="J347" s="43"/>
      <c r="M347" s="32"/>
      <c r="AB347" s="244"/>
      <c r="BQ347" s="136"/>
    </row>
    <row r="348" spans="2:69" ht="15.75" x14ac:dyDescent="0.25">
      <c r="B348" s="43"/>
      <c r="C348" s="43"/>
      <c r="D348" s="43"/>
      <c r="I348" s="43"/>
      <c r="J348" s="43"/>
      <c r="M348" s="32"/>
      <c r="AB348" s="244"/>
      <c r="BQ348" s="136"/>
    </row>
    <row r="349" spans="2:69" ht="15.75" x14ac:dyDescent="0.25">
      <c r="B349" s="43"/>
      <c r="C349" s="43"/>
      <c r="D349" s="43"/>
      <c r="I349" s="43"/>
      <c r="J349" s="43"/>
      <c r="M349" s="32"/>
      <c r="AB349" s="244"/>
      <c r="BQ349" s="136"/>
    </row>
    <row r="350" spans="2:69" ht="15.75" x14ac:dyDescent="0.25">
      <c r="B350" s="43"/>
      <c r="C350" s="43"/>
      <c r="D350" s="43"/>
      <c r="I350" s="43"/>
      <c r="J350" s="43"/>
      <c r="M350" s="32"/>
      <c r="AB350" s="244"/>
      <c r="BQ350" s="136"/>
    </row>
    <row r="351" spans="2:69" ht="15.75" x14ac:dyDescent="0.25">
      <c r="B351" s="43"/>
      <c r="C351" s="43"/>
      <c r="D351" s="43"/>
      <c r="I351" s="43"/>
      <c r="J351" s="43"/>
      <c r="M351" s="32"/>
      <c r="AB351" s="244"/>
      <c r="BQ351" s="136"/>
    </row>
    <row r="352" spans="2:69" ht="15.75" x14ac:dyDescent="0.25">
      <c r="B352" s="43"/>
      <c r="C352" s="43"/>
      <c r="D352" s="43"/>
      <c r="I352" s="43"/>
      <c r="J352" s="43"/>
      <c r="M352" s="32"/>
      <c r="AB352" s="244"/>
      <c r="BQ352" s="136"/>
    </row>
    <row r="353" spans="2:69" ht="15.75" x14ac:dyDescent="0.25">
      <c r="B353" s="43"/>
      <c r="C353" s="43"/>
      <c r="D353" s="43"/>
      <c r="I353" s="43"/>
      <c r="J353" s="43"/>
      <c r="M353" s="32"/>
      <c r="AB353" s="244"/>
      <c r="BQ353" s="136"/>
    </row>
    <row r="354" spans="2:69" ht="15.75" x14ac:dyDescent="0.25">
      <c r="B354" s="43"/>
      <c r="C354" s="43"/>
      <c r="D354" s="43"/>
      <c r="I354" s="43"/>
      <c r="J354" s="43"/>
      <c r="AB354" s="244"/>
      <c r="BQ354" s="136"/>
    </row>
    <row r="355" spans="2:69" ht="15.75" x14ac:dyDescent="0.25">
      <c r="B355" s="43"/>
      <c r="C355" s="43"/>
      <c r="D355" s="43"/>
      <c r="I355" s="43"/>
      <c r="J355" s="43"/>
      <c r="AB355" s="244"/>
      <c r="BQ355" s="136"/>
    </row>
    <row r="356" spans="2:69" ht="15.75" x14ac:dyDescent="0.25">
      <c r="B356" s="43"/>
      <c r="C356" s="43"/>
      <c r="D356" s="43"/>
      <c r="I356" s="43"/>
      <c r="J356" s="43"/>
      <c r="AB356" s="244"/>
      <c r="BQ356" s="136"/>
    </row>
    <row r="357" spans="2:69" ht="15.75" x14ac:dyDescent="0.25">
      <c r="B357" s="43"/>
      <c r="C357" s="43"/>
      <c r="D357" s="43"/>
      <c r="I357" s="43"/>
      <c r="J357" s="43"/>
      <c r="AB357" s="244"/>
      <c r="BQ357" s="136"/>
    </row>
    <row r="358" spans="2:69" ht="15.75" x14ac:dyDescent="0.25">
      <c r="B358" s="43"/>
      <c r="C358" s="43"/>
      <c r="D358" s="43"/>
      <c r="I358" s="43"/>
      <c r="J358" s="43"/>
      <c r="AB358" s="244"/>
      <c r="BQ358" s="136"/>
    </row>
    <row r="359" spans="2:69" ht="15.75" x14ac:dyDescent="0.25">
      <c r="B359" s="43"/>
      <c r="C359" s="43"/>
      <c r="D359" s="43"/>
      <c r="I359" s="43"/>
      <c r="J359" s="43"/>
      <c r="AB359" s="244"/>
      <c r="BQ359" s="136"/>
    </row>
    <row r="360" spans="2:69" ht="15.75" x14ac:dyDescent="0.25">
      <c r="B360" s="43"/>
      <c r="C360" s="43"/>
      <c r="D360" s="43"/>
      <c r="I360" s="43"/>
      <c r="J360" s="43"/>
      <c r="AB360" s="244"/>
      <c r="BQ360" s="136"/>
    </row>
    <row r="361" spans="2:69" ht="15.75" x14ac:dyDescent="0.25">
      <c r="B361" s="43"/>
      <c r="C361" s="43"/>
      <c r="D361" s="43"/>
      <c r="I361" s="43"/>
      <c r="J361" s="43"/>
      <c r="AB361" s="244"/>
      <c r="BQ361" s="136"/>
    </row>
    <row r="362" spans="2:69" ht="15.75" x14ac:dyDescent="0.25">
      <c r="B362" s="43"/>
      <c r="C362" s="43"/>
      <c r="D362" s="43"/>
      <c r="I362" s="43"/>
      <c r="J362" s="43"/>
      <c r="AB362" s="244"/>
      <c r="BQ362" s="136"/>
    </row>
    <row r="363" spans="2:69" ht="15.75" x14ac:dyDescent="0.25">
      <c r="B363" s="43"/>
      <c r="C363" s="43"/>
      <c r="D363" s="43"/>
      <c r="I363" s="43"/>
      <c r="J363" s="43"/>
      <c r="AB363" s="244"/>
      <c r="BQ363" s="136"/>
    </row>
    <row r="364" spans="2:69" ht="15.75" x14ac:dyDescent="0.25">
      <c r="B364" s="43"/>
      <c r="C364" s="43"/>
      <c r="D364" s="43"/>
      <c r="I364" s="43"/>
      <c r="J364" s="43"/>
      <c r="AB364" s="244"/>
      <c r="BQ364" s="136"/>
    </row>
    <row r="365" spans="2:69" ht="15.75" x14ac:dyDescent="0.25">
      <c r="B365" s="43"/>
      <c r="C365" s="43"/>
      <c r="D365" s="43"/>
      <c r="I365" s="43"/>
      <c r="J365" s="43"/>
      <c r="AB365" s="244"/>
      <c r="BQ365" s="136"/>
    </row>
    <row r="366" spans="2:69" ht="15.75" x14ac:dyDescent="0.25">
      <c r="B366" s="43"/>
      <c r="C366" s="43"/>
      <c r="D366" s="43"/>
      <c r="I366" s="43"/>
      <c r="J366" s="43"/>
      <c r="AB366" s="244"/>
      <c r="BQ366" s="136"/>
    </row>
    <row r="367" spans="2:69" ht="15.75" x14ac:dyDescent="0.25">
      <c r="B367" s="43"/>
      <c r="C367" s="43"/>
      <c r="D367" s="43"/>
      <c r="I367" s="43"/>
      <c r="J367" s="43"/>
      <c r="AB367" s="244"/>
      <c r="BQ367" s="136"/>
    </row>
    <row r="368" spans="2:69" ht="15.75" x14ac:dyDescent="0.25">
      <c r="B368" s="43"/>
      <c r="C368" s="43"/>
      <c r="D368" s="43"/>
      <c r="I368" s="43"/>
      <c r="J368" s="43"/>
      <c r="AB368" s="244"/>
      <c r="BQ368" s="136"/>
    </row>
    <row r="369" spans="2:69" ht="15.75" x14ac:dyDescent="0.25">
      <c r="B369" s="43"/>
      <c r="C369" s="43"/>
      <c r="D369" s="43"/>
      <c r="I369" s="43"/>
      <c r="J369" s="43"/>
      <c r="AB369" s="244"/>
      <c r="BQ369" s="136"/>
    </row>
    <row r="370" spans="2:69" ht="15.75" x14ac:dyDescent="0.25">
      <c r="B370" s="43"/>
      <c r="C370" s="43"/>
      <c r="D370" s="43"/>
      <c r="I370" s="43"/>
      <c r="J370" s="43"/>
      <c r="AB370" s="244"/>
      <c r="BQ370" s="136"/>
    </row>
    <row r="371" spans="2:69" ht="15.75" x14ac:dyDescent="0.25">
      <c r="B371" s="43"/>
      <c r="C371" s="43"/>
      <c r="D371" s="43"/>
      <c r="I371" s="43"/>
      <c r="J371" s="43"/>
      <c r="AB371" s="244"/>
      <c r="BQ371" s="136"/>
    </row>
    <row r="372" spans="2:69" ht="15.75" x14ac:dyDescent="0.25">
      <c r="B372" s="43"/>
      <c r="C372" s="43"/>
      <c r="D372" s="43"/>
      <c r="I372" s="43"/>
      <c r="J372" s="43"/>
      <c r="AB372" s="244"/>
      <c r="BQ372" s="136"/>
    </row>
    <row r="373" spans="2:69" ht="15.75" x14ac:dyDescent="0.25">
      <c r="B373" s="43"/>
      <c r="C373" s="43"/>
      <c r="D373" s="43"/>
      <c r="I373" s="43"/>
      <c r="J373" s="43"/>
      <c r="AB373" s="244"/>
      <c r="BQ373" s="136"/>
    </row>
    <row r="374" spans="2:69" ht="15.75" x14ac:dyDescent="0.25">
      <c r="B374" s="43"/>
      <c r="C374" s="43"/>
      <c r="D374" s="43"/>
      <c r="I374" s="43"/>
      <c r="J374" s="43"/>
      <c r="AB374" s="244"/>
      <c r="BQ374" s="136"/>
    </row>
    <row r="375" spans="2:69" ht="15.75" x14ac:dyDescent="0.25">
      <c r="B375" s="43"/>
      <c r="C375" s="43"/>
      <c r="D375" s="43"/>
      <c r="I375" s="43"/>
      <c r="J375" s="43"/>
      <c r="AB375" s="244"/>
      <c r="BQ375" s="136"/>
    </row>
    <row r="376" spans="2:69" ht="15.75" x14ac:dyDescent="0.25">
      <c r="B376" s="43"/>
      <c r="C376" s="43"/>
      <c r="D376" s="43"/>
      <c r="I376" s="43"/>
      <c r="J376" s="43"/>
      <c r="AB376" s="244"/>
      <c r="BQ376" s="136"/>
    </row>
    <row r="377" spans="2:69" ht="15.75" x14ac:dyDescent="0.25">
      <c r="B377" s="43"/>
      <c r="C377" s="43"/>
      <c r="D377" s="43"/>
      <c r="I377" s="43"/>
      <c r="J377" s="43"/>
      <c r="AB377" s="244"/>
      <c r="BQ377" s="136"/>
    </row>
    <row r="378" spans="2:69" ht="15.75" x14ac:dyDescent="0.25">
      <c r="B378" s="43"/>
      <c r="C378" s="43"/>
      <c r="D378" s="43"/>
      <c r="I378" s="43"/>
      <c r="J378" s="43"/>
      <c r="AB378" s="244"/>
      <c r="BQ378" s="136"/>
    </row>
    <row r="379" spans="2:69" ht="15.75" x14ac:dyDescent="0.25">
      <c r="B379" s="43"/>
      <c r="C379" s="43"/>
      <c r="D379" s="43"/>
      <c r="I379" s="43"/>
      <c r="J379" s="43"/>
      <c r="AB379" s="244"/>
      <c r="BQ379" s="136"/>
    </row>
    <row r="380" spans="2:69" ht="15.75" x14ac:dyDescent="0.25">
      <c r="B380" s="43"/>
      <c r="C380" s="43"/>
      <c r="D380" s="43"/>
      <c r="I380" s="43"/>
      <c r="J380" s="43"/>
      <c r="AB380" s="244"/>
      <c r="BQ380" s="136"/>
    </row>
    <row r="381" spans="2:69" ht="15.75" x14ac:dyDescent="0.25">
      <c r="B381" s="43"/>
      <c r="C381" s="43"/>
      <c r="D381" s="43"/>
      <c r="I381" s="43"/>
      <c r="J381" s="43"/>
      <c r="AB381" s="244"/>
      <c r="BQ381" s="136"/>
    </row>
    <row r="382" spans="2:69" ht="15.75" x14ac:dyDescent="0.25">
      <c r="B382" s="43"/>
      <c r="C382" s="43"/>
      <c r="D382" s="43"/>
      <c r="I382" s="43"/>
      <c r="J382" s="43"/>
      <c r="AB382" s="244"/>
      <c r="BQ382" s="136"/>
    </row>
    <row r="383" spans="2:69" ht="15.75" x14ac:dyDescent="0.25">
      <c r="B383" s="43"/>
      <c r="C383" s="43"/>
      <c r="D383" s="43"/>
      <c r="I383" s="43"/>
      <c r="J383" s="43"/>
      <c r="AB383" s="244"/>
      <c r="BQ383" s="136"/>
    </row>
    <row r="384" spans="2:69" ht="15.75" x14ac:dyDescent="0.25">
      <c r="B384" s="43"/>
      <c r="C384" s="43"/>
      <c r="D384" s="43"/>
      <c r="I384" s="43"/>
      <c r="J384" s="43"/>
      <c r="AB384" s="244"/>
      <c r="BQ384" s="136"/>
    </row>
    <row r="385" spans="2:69" ht="15.75" x14ac:dyDescent="0.25">
      <c r="B385" s="43"/>
      <c r="C385" s="43"/>
      <c r="D385" s="43"/>
      <c r="I385" s="43"/>
      <c r="J385" s="43"/>
      <c r="AB385" s="244"/>
      <c r="BQ385" s="136"/>
    </row>
    <row r="386" spans="2:69" ht="15.75" x14ac:dyDescent="0.25">
      <c r="B386" s="43"/>
      <c r="C386" s="43"/>
      <c r="D386" s="43"/>
      <c r="I386" s="43"/>
      <c r="J386" s="43"/>
      <c r="AB386" s="244"/>
      <c r="BQ386" s="136"/>
    </row>
    <row r="387" spans="2:69" ht="15.75" x14ac:dyDescent="0.25">
      <c r="B387" s="43"/>
      <c r="C387" s="43"/>
      <c r="D387" s="43"/>
      <c r="I387" s="43"/>
      <c r="J387" s="43"/>
      <c r="AB387" s="244"/>
      <c r="BQ387" s="136"/>
    </row>
    <row r="388" spans="2:69" ht="15.75" x14ac:dyDescent="0.25">
      <c r="B388" s="43"/>
      <c r="C388" s="43"/>
      <c r="D388" s="43"/>
      <c r="I388" s="43"/>
      <c r="J388" s="43"/>
      <c r="AB388" s="244"/>
      <c r="BQ388" s="136"/>
    </row>
    <row r="389" spans="2:69" ht="15.75" x14ac:dyDescent="0.25">
      <c r="B389" s="43"/>
      <c r="C389" s="43"/>
      <c r="D389" s="43"/>
      <c r="I389" s="43"/>
      <c r="J389" s="43"/>
      <c r="AB389" s="244"/>
      <c r="BQ389" s="136"/>
    </row>
    <row r="390" spans="2:69" ht="15.75" x14ac:dyDescent="0.25">
      <c r="B390" s="43"/>
      <c r="C390" s="43"/>
      <c r="D390" s="43"/>
      <c r="I390" s="43"/>
      <c r="J390" s="43"/>
      <c r="AB390" s="244"/>
      <c r="BQ390" s="136"/>
    </row>
    <row r="391" spans="2:69" ht="15.75" x14ac:dyDescent="0.25">
      <c r="B391" s="43"/>
      <c r="C391" s="43"/>
      <c r="D391" s="43"/>
      <c r="I391" s="43"/>
      <c r="J391" s="43"/>
      <c r="AB391" s="244"/>
      <c r="BQ391" s="136"/>
    </row>
    <row r="392" spans="2:69" ht="15.75" x14ac:dyDescent="0.25">
      <c r="B392" s="43"/>
      <c r="C392" s="43"/>
      <c r="D392" s="43"/>
      <c r="I392" s="43"/>
      <c r="J392" s="43"/>
      <c r="AB392" s="244"/>
      <c r="BQ392" s="136"/>
    </row>
    <row r="393" spans="2:69" ht="15.75" x14ac:dyDescent="0.25">
      <c r="B393" s="43"/>
      <c r="C393" s="43"/>
      <c r="D393" s="43"/>
      <c r="I393" s="43"/>
      <c r="J393" s="43"/>
      <c r="AB393" s="244"/>
      <c r="BQ393" s="136"/>
    </row>
    <row r="394" spans="2:69" ht="15.75" x14ac:dyDescent="0.25">
      <c r="B394" s="43"/>
      <c r="C394" s="43"/>
      <c r="D394" s="43"/>
      <c r="I394" s="43"/>
      <c r="J394" s="43"/>
      <c r="AB394" s="244"/>
      <c r="BQ394" s="136"/>
    </row>
    <row r="395" spans="2:69" ht="15.75" x14ac:dyDescent="0.25">
      <c r="B395" s="43"/>
      <c r="C395" s="43"/>
      <c r="D395" s="43"/>
      <c r="I395" s="43"/>
      <c r="J395" s="43"/>
      <c r="AB395" s="244"/>
      <c r="BQ395" s="136"/>
    </row>
    <row r="396" spans="2:69" ht="15.75" x14ac:dyDescent="0.25">
      <c r="B396" s="43"/>
      <c r="C396" s="43"/>
      <c r="D396" s="43"/>
      <c r="I396" s="43"/>
      <c r="J396" s="43"/>
      <c r="AB396" s="244"/>
      <c r="BQ396" s="136"/>
    </row>
    <row r="397" spans="2:69" ht="15.75" x14ac:dyDescent="0.25">
      <c r="B397" s="43"/>
      <c r="C397" s="43"/>
      <c r="D397" s="43"/>
      <c r="I397" s="43"/>
      <c r="J397" s="43"/>
      <c r="AB397" s="244"/>
      <c r="BQ397" s="136"/>
    </row>
    <row r="398" spans="2:69" ht="15.75" x14ac:dyDescent="0.25">
      <c r="B398" s="43"/>
      <c r="C398" s="43"/>
      <c r="D398" s="43"/>
      <c r="I398" s="43"/>
      <c r="J398" s="43"/>
      <c r="AB398" s="244"/>
      <c r="BQ398" s="136"/>
    </row>
    <row r="399" spans="2:69" ht="15.75" x14ac:dyDescent="0.25">
      <c r="B399" s="43"/>
      <c r="C399" s="43"/>
      <c r="D399" s="43"/>
      <c r="I399" s="43"/>
      <c r="J399" s="43"/>
      <c r="AB399" s="244"/>
      <c r="BQ399" s="136"/>
    </row>
    <row r="400" spans="2:69" ht="15.75" x14ac:dyDescent="0.25">
      <c r="B400" s="43"/>
      <c r="C400" s="43"/>
      <c r="D400" s="43"/>
      <c r="I400" s="43"/>
      <c r="J400" s="43"/>
      <c r="AB400" s="244"/>
      <c r="BQ400" s="136"/>
    </row>
    <row r="401" spans="2:69" ht="15.75" x14ac:dyDescent="0.25">
      <c r="B401" s="43"/>
      <c r="C401" s="43"/>
      <c r="D401" s="43"/>
      <c r="I401" s="43"/>
      <c r="J401" s="43"/>
      <c r="AB401" s="244"/>
      <c r="BQ401" s="136"/>
    </row>
    <row r="402" spans="2:69" ht="15.75" x14ac:dyDescent="0.25">
      <c r="B402" s="43"/>
      <c r="C402" s="43"/>
      <c r="D402" s="43"/>
      <c r="I402" s="43"/>
      <c r="J402" s="43"/>
      <c r="AB402" s="244"/>
      <c r="BQ402" s="136"/>
    </row>
    <row r="403" spans="2:69" ht="15.75" x14ac:dyDescent="0.25">
      <c r="B403" s="43"/>
      <c r="C403" s="43"/>
      <c r="D403" s="43"/>
      <c r="I403" s="43"/>
      <c r="J403" s="43"/>
      <c r="AB403" s="244"/>
      <c r="BQ403" s="136"/>
    </row>
    <row r="404" spans="2:69" ht="15.75" x14ac:dyDescent="0.25">
      <c r="B404" s="43"/>
      <c r="C404" s="43"/>
      <c r="D404" s="43"/>
      <c r="I404" s="43"/>
      <c r="J404" s="43"/>
      <c r="AB404" s="244"/>
      <c r="BQ404" s="136"/>
    </row>
    <row r="405" spans="2:69" x14ac:dyDescent="0.25">
      <c r="B405" s="43"/>
      <c r="C405" s="43"/>
      <c r="D405" s="43"/>
      <c r="I405" s="43"/>
      <c r="J405" s="43"/>
      <c r="BQ405" s="136"/>
    </row>
    <row r="406" spans="2:69" x14ac:dyDescent="0.25">
      <c r="B406" s="43"/>
      <c r="C406" s="43"/>
      <c r="D406" s="43"/>
      <c r="I406" s="43"/>
      <c r="J406" s="43"/>
      <c r="BQ406" s="136"/>
    </row>
    <row r="407" spans="2:69" x14ac:dyDescent="0.25">
      <c r="B407" s="43"/>
      <c r="C407" s="43"/>
      <c r="D407" s="43"/>
      <c r="I407" s="43"/>
      <c r="J407" s="43"/>
      <c r="BQ407" s="136"/>
    </row>
    <row r="408" spans="2:69" x14ac:dyDescent="0.25">
      <c r="B408" s="43"/>
      <c r="C408" s="43"/>
      <c r="D408" s="43"/>
      <c r="I408" s="43"/>
      <c r="J408" s="43"/>
      <c r="BQ408" s="136"/>
    </row>
    <row r="409" spans="2:69" x14ac:dyDescent="0.25">
      <c r="B409" s="43"/>
      <c r="C409" s="43"/>
      <c r="D409" s="43"/>
      <c r="I409" s="43"/>
      <c r="J409" s="43"/>
      <c r="BQ409" s="136"/>
    </row>
    <row r="410" spans="2:69" x14ac:dyDescent="0.25">
      <c r="B410" s="43"/>
      <c r="C410" s="43"/>
      <c r="D410" s="43"/>
      <c r="I410" s="43"/>
      <c r="J410" s="43"/>
      <c r="BQ410" s="136"/>
    </row>
    <row r="411" spans="2:69" x14ac:dyDescent="0.25">
      <c r="B411" s="43"/>
      <c r="C411" s="43"/>
      <c r="D411" s="43"/>
      <c r="I411" s="43"/>
      <c r="J411" s="43"/>
      <c r="BQ411" s="136"/>
    </row>
    <row r="412" spans="2:69" x14ac:dyDescent="0.25">
      <c r="B412" s="43"/>
      <c r="C412" s="43"/>
      <c r="D412" s="43"/>
      <c r="I412" s="43"/>
      <c r="J412" s="43"/>
      <c r="BQ412" s="136"/>
    </row>
    <row r="413" spans="2:69" x14ac:dyDescent="0.25">
      <c r="B413" s="43"/>
      <c r="C413" s="43"/>
      <c r="D413" s="43"/>
      <c r="I413" s="43"/>
      <c r="J413" s="43"/>
      <c r="BQ413" s="136"/>
    </row>
    <row r="414" spans="2:69" x14ac:dyDescent="0.25">
      <c r="B414" s="43"/>
      <c r="C414" s="43"/>
      <c r="D414" s="43"/>
      <c r="I414" s="43"/>
      <c r="J414" s="43"/>
      <c r="BQ414" s="136"/>
    </row>
    <row r="415" spans="2:69" x14ac:dyDescent="0.25">
      <c r="B415" s="43"/>
      <c r="C415" s="43"/>
      <c r="D415" s="43"/>
      <c r="I415" s="43"/>
      <c r="J415" s="43"/>
      <c r="BQ415" s="136"/>
    </row>
    <row r="416" spans="2:69" x14ac:dyDescent="0.25">
      <c r="B416" s="43"/>
      <c r="C416" s="43"/>
      <c r="D416" s="43"/>
      <c r="I416" s="43"/>
      <c r="J416" s="43"/>
      <c r="BQ416" s="136"/>
    </row>
    <row r="417" spans="2:69" x14ac:dyDescent="0.25">
      <c r="B417" s="43"/>
      <c r="C417" s="43"/>
      <c r="D417" s="43"/>
      <c r="I417" s="43"/>
      <c r="J417" s="43"/>
      <c r="BQ417" s="136"/>
    </row>
    <row r="418" spans="2:69" x14ac:dyDescent="0.25">
      <c r="B418" s="43"/>
      <c r="C418" s="43"/>
      <c r="D418" s="43"/>
      <c r="I418" s="43"/>
      <c r="J418" s="43"/>
      <c r="BQ418" s="136"/>
    </row>
    <row r="419" spans="2:69" x14ac:dyDescent="0.25">
      <c r="B419" s="43"/>
      <c r="C419" s="43"/>
      <c r="D419" s="43"/>
      <c r="I419" s="43"/>
      <c r="J419" s="43"/>
      <c r="BQ419" s="136"/>
    </row>
    <row r="420" spans="2:69" x14ac:dyDescent="0.25">
      <c r="B420" s="43"/>
      <c r="C420" s="43"/>
      <c r="D420" s="43"/>
      <c r="I420" s="43"/>
      <c r="J420" s="43"/>
      <c r="BQ420" s="136"/>
    </row>
    <row r="421" spans="2:69" x14ac:dyDescent="0.25">
      <c r="B421" s="43"/>
      <c r="C421" s="43"/>
      <c r="D421" s="43"/>
      <c r="I421" s="43"/>
      <c r="J421" s="43"/>
      <c r="BQ421" s="136"/>
    </row>
    <row r="422" spans="2:69" x14ac:dyDescent="0.25">
      <c r="B422" s="43"/>
      <c r="C422" s="43"/>
      <c r="D422" s="43"/>
      <c r="I422" s="43"/>
      <c r="J422" s="43"/>
      <c r="BQ422" s="136"/>
    </row>
    <row r="423" spans="2:69" x14ac:dyDescent="0.25">
      <c r="B423" s="43"/>
      <c r="C423" s="43"/>
      <c r="D423" s="43"/>
      <c r="I423" s="43"/>
      <c r="J423" s="43"/>
      <c r="BQ423" s="136"/>
    </row>
    <row r="424" spans="2:69" x14ac:dyDescent="0.25">
      <c r="B424" s="43"/>
      <c r="C424" s="43"/>
      <c r="D424" s="43"/>
      <c r="I424" s="43"/>
      <c r="J424" s="43"/>
      <c r="BQ424" s="136"/>
    </row>
    <row r="425" spans="2:69" x14ac:dyDescent="0.25">
      <c r="B425" s="43"/>
      <c r="C425" s="43"/>
      <c r="D425" s="43"/>
      <c r="I425" s="43"/>
      <c r="J425" s="43"/>
      <c r="BQ425" s="136"/>
    </row>
    <row r="426" spans="2:69" x14ac:dyDescent="0.25">
      <c r="B426" s="43"/>
      <c r="C426" s="43"/>
      <c r="D426" s="43"/>
      <c r="I426" s="43"/>
      <c r="J426" s="43"/>
      <c r="BQ426" s="136"/>
    </row>
    <row r="427" spans="2:69" x14ac:dyDescent="0.25">
      <c r="B427" s="43"/>
      <c r="C427" s="43"/>
      <c r="D427" s="43"/>
      <c r="BQ427" s="136"/>
    </row>
    <row r="428" spans="2:69" x14ac:dyDescent="0.25">
      <c r="B428" s="43"/>
      <c r="BQ428" s="136"/>
    </row>
    <row r="429" spans="2:69" x14ac:dyDescent="0.25">
      <c r="B429" s="43"/>
      <c r="BQ429" s="136"/>
    </row>
    <row r="430" spans="2:69" x14ac:dyDescent="0.25">
      <c r="B430" s="43"/>
      <c r="BQ430" s="136"/>
    </row>
    <row r="431" spans="2:69" x14ac:dyDescent="0.25">
      <c r="B431" s="43"/>
      <c r="BQ431" s="136"/>
    </row>
    <row r="432" spans="2:69" x14ac:dyDescent="0.25">
      <c r="B432" s="43"/>
      <c r="BQ432" s="136"/>
    </row>
    <row r="433" spans="2:69" x14ac:dyDescent="0.25">
      <c r="B433" s="43"/>
      <c r="BQ433" s="136"/>
    </row>
    <row r="434" spans="2:69" x14ac:dyDescent="0.25">
      <c r="B434" s="43"/>
      <c r="BQ434" s="136"/>
    </row>
    <row r="435" spans="2:69" x14ac:dyDescent="0.25">
      <c r="B435" s="43"/>
      <c r="BQ435" s="136"/>
    </row>
    <row r="436" spans="2:69" x14ac:dyDescent="0.25">
      <c r="B436" s="43"/>
      <c r="BQ436" s="136"/>
    </row>
    <row r="437" spans="2:69" x14ac:dyDescent="0.25">
      <c r="B437" s="43"/>
      <c r="BQ437" s="136"/>
    </row>
    <row r="438" spans="2:69" x14ac:dyDescent="0.25">
      <c r="B438" s="43"/>
      <c r="BQ438" s="136"/>
    </row>
    <row r="439" spans="2:69" x14ac:dyDescent="0.25">
      <c r="B439" s="43"/>
      <c r="BQ439" s="136"/>
    </row>
    <row r="440" spans="2:69" x14ac:dyDescent="0.25">
      <c r="B440" s="43"/>
      <c r="BQ440" s="136"/>
    </row>
    <row r="441" spans="2:69" x14ac:dyDescent="0.25">
      <c r="B441" s="43"/>
      <c r="BQ441" s="136"/>
    </row>
    <row r="442" spans="2:69" x14ac:dyDescent="0.25">
      <c r="B442" s="43"/>
      <c r="BQ442" s="136"/>
    </row>
    <row r="443" spans="2:69" x14ac:dyDescent="0.25">
      <c r="B443" s="43"/>
      <c r="BQ443" s="136"/>
    </row>
    <row r="444" spans="2:69" x14ac:dyDescent="0.25">
      <c r="B444" s="43"/>
      <c r="BQ444" s="136"/>
    </row>
    <row r="445" spans="2:69" x14ac:dyDescent="0.25">
      <c r="B445" s="43"/>
      <c r="BQ445" s="136"/>
    </row>
    <row r="446" spans="2:69" x14ac:dyDescent="0.25">
      <c r="B446" s="43"/>
      <c r="BQ446" s="136"/>
    </row>
    <row r="447" spans="2:69" x14ac:dyDescent="0.25">
      <c r="B447" s="43"/>
      <c r="BQ447" s="136"/>
    </row>
    <row r="448" spans="2:69" x14ac:dyDescent="0.25">
      <c r="B448" s="43"/>
      <c r="BQ448" s="136"/>
    </row>
    <row r="449" spans="2:69" x14ac:dyDescent="0.25">
      <c r="B449" s="43"/>
      <c r="BQ449" s="136"/>
    </row>
    <row r="450" spans="2:69" x14ac:dyDescent="0.25">
      <c r="B450" s="43"/>
      <c r="BQ450" s="136"/>
    </row>
    <row r="451" spans="2:69" x14ac:dyDescent="0.25">
      <c r="B451" s="43"/>
      <c r="BQ451" s="136"/>
    </row>
    <row r="452" spans="2:69" x14ac:dyDescent="0.25">
      <c r="B452" s="43"/>
      <c r="BQ452" s="136"/>
    </row>
    <row r="453" spans="2:69" x14ac:dyDescent="0.25">
      <c r="B453" s="43"/>
      <c r="BQ453" s="136"/>
    </row>
    <row r="454" spans="2:69" x14ac:dyDescent="0.25">
      <c r="B454" s="43"/>
      <c r="BQ454" s="136"/>
    </row>
    <row r="455" spans="2:69" x14ac:dyDescent="0.25">
      <c r="B455" s="43"/>
      <c r="BQ455" s="136"/>
    </row>
    <row r="456" spans="2:69" x14ac:dyDescent="0.25">
      <c r="B456" s="43"/>
      <c r="BQ456" s="136"/>
    </row>
    <row r="457" spans="2:69" x14ac:dyDescent="0.25">
      <c r="B457" s="43"/>
      <c r="BQ457" s="136"/>
    </row>
    <row r="458" spans="2:69" x14ac:dyDescent="0.25">
      <c r="B458" s="43"/>
      <c r="BQ458" s="136"/>
    </row>
    <row r="459" spans="2:69" x14ac:dyDescent="0.25">
      <c r="B459" s="43"/>
      <c r="BQ459" s="136"/>
    </row>
    <row r="460" spans="2:69" x14ac:dyDescent="0.25">
      <c r="B460" s="43"/>
      <c r="BQ460" s="136"/>
    </row>
    <row r="461" spans="2:69" x14ac:dyDescent="0.25">
      <c r="B461" s="43"/>
      <c r="BQ461" s="136"/>
    </row>
    <row r="462" spans="2:69" x14ac:dyDescent="0.25">
      <c r="B462" s="43"/>
      <c r="BQ462" s="136"/>
    </row>
    <row r="463" spans="2:69" x14ac:dyDescent="0.25">
      <c r="B463" s="43"/>
      <c r="BQ463" s="136"/>
    </row>
    <row r="464" spans="2:69" x14ac:dyDescent="0.25">
      <c r="B464" s="43"/>
      <c r="BQ464" s="136"/>
    </row>
    <row r="465" spans="2:69" x14ac:dyDescent="0.25">
      <c r="B465" s="43"/>
      <c r="BQ465" s="136"/>
    </row>
    <row r="466" spans="2:69" x14ac:dyDescent="0.25">
      <c r="B466" s="43"/>
      <c r="BQ466" s="136"/>
    </row>
    <row r="467" spans="2:69" x14ac:dyDescent="0.25">
      <c r="B467" s="43"/>
      <c r="BQ467" s="136"/>
    </row>
    <row r="468" spans="2:69" x14ac:dyDescent="0.25">
      <c r="B468" s="43"/>
      <c r="BQ468" s="136"/>
    </row>
    <row r="469" spans="2:69" x14ac:dyDescent="0.25">
      <c r="B469" s="43"/>
      <c r="BQ469" s="136"/>
    </row>
    <row r="470" spans="2:69" x14ac:dyDescent="0.25">
      <c r="B470" s="43"/>
      <c r="BQ470" s="136"/>
    </row>
    <row r="471" spans="2:69" x14ac:dyDescent="0.25">
      <c r="B471" s="43"/>
      <c r="BQ471" s="136"/>
    </row>
    <row r="472" spans="2:69" x14ac:dyDescent="0.25">
      <c r="B472" s="43"/>
      <c r="BQ472" s="136"/>
    </row>
    <row r="473" spans="2:69" x14ac:dyDescent="0.25">
      <c r="B473" s="43"/>
      <c r="BQ473" s="136"/>
    </row>
    <row r="474" spans="2:69" x14ac:dyDescent="0.25">
      <c r="B474" s="43"/>
      <c r="BQ474" s="136"/>
    </row>
    <row r="475" spans="2:69" x14ac:dyDescent="0.25">
      <c r="B475" s="43"/>
      <c r="BQ475" s="136"/>
    </row>
    <row r="476" spans="2:69" x14ac:dyDescent="0.25">
      <c r="B476" s="43"/>
      <c r="BQ476" s="136"/>
    </row>
    <row r="477" spans="2:69" x14ac:dyDescent="0.25">
      <c r="B477" s="43"/>
      <c r="BQ477" s="136"/>
    </row>
    <row r="478" spans="2:69" x14ac:dyDescent="0.25">
      <c r="B478" s="43"/>
      <c r="BQ478" s="136"/>
    </row>
    <row r="479" spans="2:69" x14ac:dyDescent="0.25">
      <c r="B479" s="43"/>
      <c r="BQ479" s="136"/>
    </row>
    <row r="480" spans="2:69" x14ac:dyDescent="0.25">
      <c r="B480" s="43"/>
      <c r="BQ480" s="136"/>
    </row>
    <row r="481" spans="2:69" x14ac:dyDescent="0.25">
      <c r="B481" s="43"/>
      <c r="BQ481" s="136"/>
    </row>
    <row r="482" spans="2:69" x14ac:dyDescent="0.25">
      <c r="B482" s="43"/>
      <c r="BQ482" s="136"/>
    </row>
    <row r="483" spans="2:69" x14ac:dyDescent="0.25">
      <c r="B483" s="43"/>
      <c r="BQ483" s="136"/>
    </row>
    <row r="484" spans="2:69" x14ac:dyDescent="0.25">
      <c r="B484" s="43"/>
      <c r="BQ484" s="136"/>
    </row>
    <row r="485" spans="2:69" x14ac:dyDescent="0.25">
      <c r="B485" s="43"/>
      <c r="BQ485" s="136"/>
    </row>
    <row r="486" spans="2:69" x14ac:dyDescent="0.25">
      <c r="B486" s="43"/>
      <c r="BQ486" s="136"/>
    </row>
    <row r="487" spans="2:69" x14ac:dyDescent="0.25">
      <c r="B487" s="43"/>
      <c r="BQ487" s="136"/>
    </row>
    <row r="488" spans="2:69" x14ac:dyDescent="0.25">
      <c r="B488" s="43"/>
      <c r="BQ488" s="136"/>
    </row>
    <row r="489" spans="2:69" x14ac:dyDescent="0.25">
      <c r="B489" s="43"/>
      <c r="BQ489" s="136"/>
    </row>
    <row r="490" spans="2:69" x14ac:dyDescent="0.25">
      <c r="B490" s="43"/>
      <c r="BQ490" s="136"/>
    </row>
    <row r="491" spans="2:69" x14ac:dyDescent="0.25">
      <c r="B491" s="43"/>
      <c r="BQ491" s="136"/>
    </row>
    <row r="492" spans="2:69" x14ac:dyDescent="0.25">
      <c r="B492" s="43"/>
      <c r="BQ492" s="136"/>
    </row>
    <row r="493" spans="2:69" x14ac:dyDescent="0.25">
      <c r="B493" s="43"/>
      <c r="BQ493" s="136"/>
    </row>
    <row r="494" spans="2:69" x14ac:dyDescent="0.25">
      <c r="B494" s="43"/>
      <c r="BQ494" s="136"/>
    </row>
    <row r="495" spans="2:69" x14ac:dyDescent="0.25">
      <c r="B495" s="43"/>
      <c r="BQ495" s="136"/>
    </row>
    <row r="496" spans="2:69" x14ac:dyDescent="0.25">
      <c r="BQ496" s="136"/>
    </row>
    <row r="497" spans="69:69" x14ac:dyDescent="0.25">
      <c r="BQ497" s="136"/>
    </row>
    <row r="498" spans="69:69" x14ac:dyDescent="0.25">
      <c r="BQ498" s="136"/>
    </row>
    <row r="499" spans="69:69" x14ac:dyDescent="0.25">
      <c r="BQ499" s="136"/>
    </row>
    <row r="500" spans="69:69" x14ac:dyDescent="0.25">
      <c r="BQ500" s="136"/>
    </row>
    <row r="501" spans="69:69" x14ac:dyDescent="0.25">
      <c r="BQ501" s="136"/>
    </row>
    <row r="502" spans="69:69" x14ac:dyDescent="0.25">
      <c r="BQ502" s="136"/>
    </row>
    <row r="503" spans="69:69" x14ac:dyDescent="0.25">
      <c r="BQ503" s="136"/>
    </row>
    <row r="504" spans="69:69" x14ac:dyDescent="0.25">
      <c r="BQ504" s="136"/>
    </row>
    <row r="505" spans="69:69" x14ac:dyDescent="0.25">
      <c r="BQ505" s="136"/>
    </row>
    <row r="506" spans="69:69" x14ac:dyDescent="0.25">
      <c r="BQ506" s="136"/>
    </row>
    <row r="507" spans="69:69" x14ac:dyDescent="0.25">
      <c r="BQ507" s="136"/>
    </row>
    <row r="508" spans="69:69" x14ac:dyDescent="0.25">
      <c r="BQ508" s="136"/>
    </row>
    <row r="509" spans="69:69" x14ac:dyDescent="0.25">
      <c r="BQ509" s="136"/>
    </row>
    <row r="510" spans="69:69" x14ac:dyDescent="0.25">
      <c r="BQ510" s="136"/>
    </row>
    <row r="511" spans="69:69" x14ac:dyDescent="0.25">
      <c r="BQ511" s="136"/>
    </row>
    <row r="512" spans="69:69" x14ac:dyDescent="0.25">
      <c r="BQ512" s="136"/>
    </row>
    <row r="513" spans="69:69" x14ac:dyDescent="0.25">
      <c r="BQ513" s="136"/>
    </row>
    <row r="514" spans="69:69" x14ac:dyDescent="0.25">
      <c r="BQ514" s="136"/>
    </row>
    <row r="515" spans="69:69" x14ac:dyDescent="0.25">
      <c r="BQ515" s="136"/>
    </row>
    <row r="516" spans="69:69" x14ac:dyDescent="0.25">
      <c r="BQ516" s="136"/>
    </row>
    <row r="517" spans="69:69" x14ac:dyDescent="0.25">
      <c r="BQ517" s="136"/>
    </row>
    <row r="518" spans="69:69" x14ac:dyDescent="0.25">
      <c r="BQ518" s="136"/>
    </row>
    <row r="519" spans="69:69" x14ac:dyDescent="0.25">
      <c r="BQ519" s="136"/>
    </row>
    <row r="520" spans="69:69" x14ac:dyDescent="0.25">
      <c r="BQ520" s="136"/>
    </row>
    <row r="521" spans="69:69" x14ac:dyDescent="0.25">
      <c r="BQ521" s="136"/>
    </row>
    <row r="522" spans="69:69" x14ac:dyDescent="0.25">
      <c r="BQ522" s="136"/>
    </row>
    <row r="523" spans="69:69" x14ac:dyDescent="0.25">
      <c r="BQ523" s="136"/>
    </row>
    <row r="524" spans="69:69" x14ac:dyDescent="0.25">
      <c r="BQ524" s="136"/>
    </row>
    <row r="525" spans="69:69" x14ac:dyDescent="0.25">
      <c r="BQ525" s="136"/>
    </row>
    <row r="526" spans="69:69" x14ac:dyDescent="0.25">
      <c r="BQ526" s="136"/>
    </row>
    <row r="527" spans="69:69" x14ac:dyDescent="0.25">
      <c r="BQ527" s="136"/>
    </row>
    <row r="528" spans="69:69" x14ac:dyDescent="0.25">
      <c r="BQ528" s="136"/>
    </row>
    <row r="529" spans="69:69" x14ac:dyDescent="0.25">
      <c r="BQ529" s="136"/>
    </row>
    <row r="530" spans="69:69" x14ac:dyDescent="0.25">
      <c r="BQ530" s="136"/>
    </row>
    <row r="531" spans="69:69" x14ac:dyDescent="0.25">
      <c r="BQ531" s="136"/>
    </row>
    <row r="532" spans="69:69" x14ac:dyDescent="0.25">
      <c r="BQ532" s="136"/>
    </row>
    <row r="533" spans="69:69" x14ac:dyDescent="0.25">
      <c r="BQ533" s="136"/>
    </row>
    <row r="534" spans="69:69" x14ac:dyDescent="0.25">
      <c r="BQ534" s="136"/>
    </row>
    <row r="535" spans="69:69" x14ac:dyDescent="0.25">
      <c r="BQ535" s="136"/>
    </row>
    <row r="536" spans="69:69" x14ac:dyDescent="0.25">
      <c r="BQ536" s="136"/>
    </row>
    <row r="537" spans="69:69" x14ac:dyDescent="0.25">
      <c r="BQ537" s="136"/>
    </row>
    <row r="538" spans="69:69" x14ac:dyDescent="0.25">
      <c r="BQ538" s="136"/>
    </row>
    <row r="539" spans="69:69" x14ac:dyDescent="0.25">
      <c r="BQ539" s="136"/>
    </row>
    <row r="540" spans="69:69" x14ac:dyDescent="0.25">
      <c r="BQ540" s="136"/>
    </row>
    <row r="541" spans="69:69" x14ac:dyDescent="0.25">
      <c r="BQ541" s="136"/>
    </row>
    <row r="542" spans="69:69" x14ac:dyDescent="0.25">
      <c r="BQ542" s="136"/>
    </row>
    <row r="543" spans="69:69" x14ac:dyDescent="0.25">
      <c r="BQ543" s="136"/>
    </row>
    <row r="544" spans="69:69" x14ac:dyDescent="0.25">
      <c r="BQ544" s="136"/>
    </row>
    <row r="545" spans="69:69" x14ac:dyDescent="0.25">
      <c r="BQ545" s="136"/>
    </row>
    <row r="546" spans="69:69" x14ac:dyDescent="0.25">
      <c r="BQ546" s="136"/>
    </row>
    <row r="547" spans="69:69" x14ac:dyDescent="0.25">
      <c r="BQ547" s="136"/>
    </row>
    <row r="548" spans="69:69" x14ac:dyDescent="0.25">
      <c r="BQ548" s="136"/>
    </row>
    <row r="549" spans="69:69" x14ac:dyDescent="0.25">
      <c r="BQ549" s="136"/>
    </row>
    <row r="550" spans="69:69" x14ac:dyDescent="0.25">
      <c r="BQ550" s="136"/>
    </row>
    <row r="551" spans="69:69" x14ac:dyDescent="0.25">
      <c r="BQ551" s="136"/>
    </row>
    <row r="552" spans="69:69" x14ac:dyDescent="0.25">
      <c r="BQ552" s="136"/>
    </row>
    <row r="553" spans="69:69" x14ac:dyDescent="0.25">
      <c r="BQ553" s="136"/>
    </row>
    <row r="554" spans="69:69" x14ac:dyDescent="0.25">
      <c r="BQ554" s="136"/>
    </row>
    <row r="555" spans="69:69" x14ac:dyDescent="0.25">
      <c r="BQ555" s="136"/>
    </row>
    <row r="556" spans="69:69" x14ac:dyDescent="0.25">
      <c r="BQ556" s="136"/>
    </row>
    <row r="557" spans="69:69" x14ac:dyDescent="0.25">
      <c r="BQ557" s="136"/>
    </row>
    <row r="558" spans="69:69" x14ac:dyDescent="0.25">
      <c r="BQ558" s="136"/>
    </row>
    <row r="559" spans="69:69" x14ac:dyDescent="0.25">
      <c r="BQ559" s="136"/>
    </row>
    <row r="560" spans="69:69" x14ac:dyDescent="0.25">
      <c r="BQ560" s="136"/>
    </row>
    <row r="561" spans="69:69" x14ac:dyDescent="0.25">
      <c r="BQ561" s="136"/>
    </row>
    <row r="562" spans="69:69" x14ac:dyDescent="0.25">
      <c r="BQ562" s="136"/>
    </row>
    <row r="563" spans="69:69" x14ac:dyDescent="0.25">
      <c r="BQ563" s="136"/>
    </row>
    <row r="564" spans="69:69" x14ac:dyDescent="0.25">
      <c r="BQ564" s="136"/>
    </row>
    <row r="565" spans="69:69" x14ac:dyDescent="0.25">
      <c r="BQ565" s="136"/>
    </row>
    <row r="566" spans="69:69" x14ac:dyDescent="0.25">
      <c r="BQ566" s="136"/>
    </row>
    <row r="567" spans="69:69" x14ac:dyDescent="0.25">
      <c r="BQ567" s="136"/>
    </row>
    <row r="568" spans="69:69" x14ac:dyDescent="0.25">
      <c r="BQ568" s="136"/>
    </row>
    <row r="569" spans="69:69" x14ac:dyDescent="0.25">
      <c r="BQ569" s="136"/>
    </row>
    <row r="570" spans="69:69" x14ac:dyDescent="0.25">
      <c r="BQ570" s="136"/>
    </row>
    <row r="571" spans="69:69" x14ac:dyDescent="0.25">
      <c r="BQ571" s="136"/>
    </row>
    <row r="572" spans="69:69" x14ac:dyDescent="0.25">
      <c r="BQ572" s="136"/>
    </row>
    <row r="573" spans="69:69" x14ac:dyDescent="0.25">
      <c r="BQ573" s="136"/>
    </row>
    <row r="574" spans="69:69" x14ac:dyDescent="0.25">
      <c r="BQ574" s="136"/>
    </row>
    <row r="575" spans="69:69" x14ac:dyDescent="0.25">
      <c r="BQ575" s="136"/>
    </row>
    <row r="576" spans="69:69" x14ac:dyDescent="0.25">
      <c r="BQ576" s="136"/>
    </row>
    <row r="577" spans="69:69" x14ac:dyDescent="0.25">
      <c r="BQ577" s="136"/>
    </row>
    <row r="578" spans="69:69" x14ac:dyDescent="0.25">
      <c r="BQ578" s="136"/>
    </row>
    <row r="579" spans="69:69" x14ac:dyDescent="0.25">
      <c r="BQ579" s="136"/>
    </row>
    <row r="580" spans="69:69" x14ac:dyDescent="0.25">
      <c r="BQ580" s="136"/>
    </row>
    <row r="581" spans="69:69" x14ac:dyDescent="0.25">
      <c r="BQ581" s="136"/>
    </row>
    <row r="582" spans="69:69" x14ac:dyDescent="0.25">
      <c r="BQ582" s="136"/>
    </row>
    <row r="583" spans="69:69" x14ac:dyDescent="0.25">
      <c r="BQ583" s="136"/>
    </row>
    <row r="584" spans="69:69" x14ac:dyDescent="0.25">
      <c r="BQ584" s="136"/>
    </row>
    <row r="585" spans="69:69" x14ac:dyDescent="0.25">
      <c r="BQ585" s="136"/>
    </row>
    <row r="586" spans="69:69" x14ac:dyDescent="0.25">
      <c r="BQ586" s="136"/>
    </row>
    <row r="587" spans="69:69" x14ac:dyDescent="0.25">
      <c r="BQ587" s="136"/>
    </row>
    <row r="588" spans="69:69" x14ac:dyDescent="0.25">
      <c r="BQ588" s="136"/>
    </row>
    <row r="589" spans="69:69" x14ac:dyDescent="0.25">
      <c r="BQ589" s="136"/>
    </row>
    <row r="590" spans="69:69" x14ac:dyDescent="0.25">
      <c r="BQ590" s="136"/>
    </row>
    <row r="591" spans="69:69" x14ac:dyDescent="0.25">
      <c r="BQ591" s="136"/>
    </row>
    <row r="592" spans="69:69" x14ac:dyDescent="0.25">
      <c r="BQ592" s="136"/>
    </row>
    <row r="593" spans="69:69" x14ac:dyDescent="0.25">
      <c r="BQ593" s="136"/>
    </row>
    <row r="594" spans="69:69" x14ac:dyDescent="0.25">
      <c r="BQ594" s="136"/>
    </row>
    <row r="595" spans="69:69" x14ac:dyDescent="0.25">
      <c r="BQ595" s="136"/>
    </row>
    <row r="596" spans="69:69" x14ac:dyDescent="0.25">
      <c r="BQ596" s="136"/>
    </row>
    <row r="597" spans="69:69" x14ac:dyDescent="0.25">
      <c r="BQ597" s="136"/>
    </row>
    <row r="598" spans="69:69" x14ac:dyDescent="0.25">
      <c r="BQ598" s="136"/>
    </row>
    <row r="599" spans="69:69" x14ac:dyDescent="0.25">
      <c r="BQ599" s="136"/>
    </row>
    <row r="600" spans="69:69" x14ac:dyDescent="0.25">
      <c r="BQ600" s="136"/>
    </row>
    <row r="601" spans="69:69" x14ac:dyDescent="0.25">
      <c r="BQ601" s="136"/>
    </row>
    <row r="602" spans="69:69" x14ac:dyDescent="0.25">
      <c r="BQ602" s="136"/>
    </row>
    <row r="603" spans="69:69" x14ac:dyDescent="0.25">
      <c r="BQ603" s="136"/>
    </row>
    <row r="604" spans="69:69" x14ac:dyDescent="0.25">
      <c r="BQ604" s="136"/>
    </row>
    <row r="605" spans="69:69" x14ac:dyDescent="0.25">
      <c r="BQ605" s="136"/>
    </row>
    <row r="606" spans="69:69" x14ac:dyDescent="0.25">
      <c r="BQ606" s="136"/>
    </row>
    <row r="607" spans="69:69" x14ac:dyDescent="0.25">
      <c r="BQ607" s="136"/>
    </row>
    <row r="608" spans="69:69" x14ac:dyDescent="0.25">
      <c r="BQ608" s="136"/>
    </row>
    <row r="609" spans="69:69" x14ac:dyDescent="0.25">
      <c r="BQ609" s="136"/>
    </row>
    <row r="610" spans="69:69" x14ac:dyDescent="0.25">
      <c r="BQ610" s="136"/>
    </row>
    <row r="611" spans="69:69" x14ac:dyDescent="0.25">
      <c r="BQ611" s="136"/>
    </row>
    <row r="612" spans="69:69" x14ac:dyDescent="0.25">
      <c r="BQ612" s="136"/>
    </row>
    <row r="613" spans="69:69" x14ac:dyDescent="0.25">
      <c r="BQ613" s="136"/>
    </row>
    <row r="614" spans="69:69" x14ac:dyDescent="0.25">
      <c r="BQ614" s="136"/>
    </row>
    <row r="615" spans="69:69" x14ac:dyDescent="0.25">
      <c r="BQ615" s="136"/>
    </row>
    <row r="616" spans="69:69" x14ac:dyDescent="0.25">
      <c r="BQ616" s="136"/>
    </row>
    <row r="617" spans="69:69" x14ac:dyDescent="0.25">
      <c r="BQ617" s="136"/>
    </row>
    <row r="618" spans="69:69" x14ac:dyDescent="0.25">
      <c r="BQ618" s="136"/>
    </row>
    <row r="619" spans="69:69" x14ac:dyDescent="0.25">
      <c r="BQ619" s="136"/>
    </row>
    <row r="620" spans="69:69" x14ac:dyDescent="0.25">
      <c r="BQ620" s="136"/>
    </row>
    <row r="621" spans="69:69" x14ac:dyDescent="0.25">
      <c r="BQ621" s="136"/>
    </row>
    <row r="622" spans="69:69" x14ac:dyDescent="0.25">
      <c r="BQ622" s="136"/>
    </row>
    <row r="623" spans="69:69" x14ac:dyDescent="0.25">
      <c r="BQ623" s="136"/>
    </row>
    <row r="624" spans="69:69" x14ac:dyDescent="0.25">
      <c r="BQ624" s="136"/>
    </row>
    <row r="625" spans="69:69" x14ac:dyDescent="0.25">
      <c r="BQ625" s="136"/>
    </row>
    <row r="626" spans="69:69" x14ac:dyDescent="0.25">
      <c r="BQ626" s="136"/>
    </row>
    <row r="627" spans="69:69" x14ac:dyDescent="0.25">
      <c r="BQ627" s="136"/>
    </row>
    <row r="628" spans="69:69" x14ac:dyDescent="0.25">
      <c r="BQ628" s="136"/>
    </row>
    <row r="629" spans="69:69" x14ac:dyDescent="0.25">
      <c r="BQ629" s="136"/>
    </row>
    <row r="630" spans="69:69" x14ac:dyDescent="0.25">
      <c r="BQ630" s="136"/>
    </row>
    <row r="631" spans="69:69" x14ac:dyDescent="0.25">
      <c r="BQ631" s="136"/>
    </row>
    <row r="632" spans="69:69" x14ac:dyDescent="0.25">
      <c r="BQ632" s="136"/>
    </row>
    <row r="633" spans="69:69" x14ac:dyDescent="0.25">
      <c r="BQ633" s="136"/>
    </row>
    <row r="634" spans="69:69" x14ac:dyDescent="0.25">
      <c r="BQ634" s="136"/>
    </row>
    <row r="635" spans="69:69" x14ac:dyDescent="0.25">
      <c r="BQ635" s="136"/>
    </row>
    <row r="636" spans="69:69" x14ac:dyDescent="0.25">
      <c r="BQ636" s="136"/>
    </row>
    <row r="637" spans="69:69" x14ac:dyDescent="0.25">
      <c r="BQ637" s="136"/>
    </row>
    <row r="638" spans="69:69" x14ac:dyDescent="0.25">
      <c r="BQ638" s="136"/>
    </row>
    <row r="639" spans="69:69" x14ac:dyDescent="0.25">
      <c r="BQ639" s="136"/>
    </row>
    <row r="640" spans="69:69" x14ac:dyDescent="0.25">
      <c r="BQ640" s="136"/>
    </row>
    <row r="641" spans="69:69" x14ac:dyDescent="0.25">
      <c r="BQ641" s="136"/>
    </row>
    <row r="642" spans="69:69" x14ac:dyDescent="0.25">
      <c r="BQ642" s="136"/>
    </row>
    <row r="643" spans="69:69" x14ac:dyDescent="0.25">
      <c r="BQ643" s="136"/>
    </row>
    <row r="644" spans="69:69" x14ac:dyDescent="0.25">
      <c r="BQ644" s="136"/>
    </row>
    <row r="645" spans="69:69" x14ac:dyDescent="0.25">
      <c r="BQ645" s="136"/>
    </row>
    <row r="646" spans="69:69" x14ac:dyDescent="0.25">
      <c r="BQ646" s="136"/>
    </row>
    <row r="647" spans="69:69" x14ac:dyDescent="0.25">
      <c r="BQ647" s="136"/>
    </row>
    <row r="648" spans="69:69" x14ac:dyDescent="0.25">
      <c r="BQ648" s="136"/>
    </row>
    <row r="649" spans="69:69" x14ac:dyDescent="0.25">
      <c r="BQ649" s="136"/>
    </row>
    <row r="650" spans="69:69" x14ac:dyDescent="0.25">
      <c r="BQ650" s="136"/>
    </row>
    <row r="651" spans="69:69" x14ac:dyDescent="0.25">
      <c r="BQ651" s="136"/>
    </row>
    <row r="652" spans="69:69" x14ac:dyDescent="0.25">
      <c r="BQ652" s="136"/>
    </row>
    <row r="653" spans="69:69" x14ac:dyDescent="0.25">
      <c r="BQ653" s="136"/>
    </row>
    <row r="654" spans="69:69" x14ac:dyDescent="0.25">
      <c r="BQ654" s="136"/>
    </row>
    <row r="655" spans="69:69" x14ac:dyDescent="0.25">
      <c r="BQ655" s="136"/>
    </row>
    <row r="656" spans="69:69" x14ac:dyDescent="0.25">
      <c r="BQ656" s="136"/>
    </row>
    <row r="657" spans="69:69" x14ac:dyDescent="0.25">
      <c r="BQ657" s="136"/>
    </row>
    <row r="658" spans="69:69" x14ac:dyDescent="0.25">
      <c r="BQ658" s="136"/>
    </row>
    <row r="659" spans="69:69" x14ac:dyDescent="0.25">
      <c r="BQ659" s="136"/>
    </row>
    <row r="660" spans="69:69" x14ac:dyDescent="0.25">
      <c r="BQ660" s="136"/>
    </row>
    <row r="661" spans="69:69" x14ac:dyDescent="0.25">
      <c r="BQ661" s="136"/>
    </row>
    <row r="662" spans="69:69" x14ac:dyDescent="0.25">
      <c r="BQ662" s="136"/>
    </row>
    <row r="663" spans="69:69" x14ac:dyDescent="0.25">
      <c r="BQ663" s="136"/>
    </row>
    <row r="664" spans="69:69" x14ac:dyDescent="0.25">
      <c r="BQ664" s="136"/>
    </row>
    <row r="665" spans="69:69" x14ac:dyDescent="0.25">
      <c r="BQ665" s="136"/>
    </row>
    <row r="666" spans="69:69" x14ac:dyDescent="0.25">
      <c r="BQ666" s="136"/>
    </row>
    <row r="667" spans="69:69" x14ac:dyDescent="0.25">
      <c r="BQ667" s="136"/>
    </row>
    <row r="668" spans="69:69" x14ac:dyDescent="0.25">
      <c r="BQ668" s="136"/>
    </row>
    <row r="669" spans="69:69" x14ac:dyDescent="0.25">
      <c r="BQ669" s="136"/>
    </row>
    <row r="670" spans="69:69" x14ac:dyDescent="0.25">
      <c r="BQ670" s="136"/>
    </row>
    <row r="671" spans="69:69" x14ac:dyDescent="0.25">
      <c r="BQ671" s="136"/>
    </row>
    <row r="672" spans="69:69" x14ac:dyDescent="0.25">
      <c r="BQ672" s="136"/>
    </row>
    <row r="673" spans="69:69" x14ac:dyDescent="0.25">
      <c r="BQ673" s="136"/>
    </row>
    <row r="674" spans="69:69" x14ac:dyDescent="0.25">
      <c r="BQ674" s="136"/>
    </row>
    <row r="675" spans="69:69" x14ac:dyDescent="0.25">
      <c r="BQ675" s="136"/>
    </row>
    <row r="676" spans="69:69" x14ac:dyDescent="0.25">
      <c r="BQ676" s="136"/>
    </row>
    <row r="677" spans="69:69" x14ac:dyDescent="0.25">
      <c r="BQ677" s="136"/>
    </row>
    <row r="678" spans="69:69" x14ac:dyDescent="0.25">
      <c r="BQ678" s="136"/>
    </row>
    <row r="679" spans="69:69" x14ac:dyDescent="0.25">
      <c r="BQ679" s="136"/>
    </row>
    <row r="680" spans="69:69" x14ac:dyDescent="0.25">
      <c r="BQ680" s="136"/>
    </row>
    <row r="681" spans="69:69" x14ac:dyDescent="0.25">
      <c r="BQ681" s="136"/>
    </row>
    <row r="682" spans="69:69" x14ac:dyDescent="0.25">
      <c r="BQ682" s="136"/>
    </row>
    <row r="683" spans="69:69" x14ac:dyDescent="0.25">
      <c r="BQ683" s="136"/>
    </row>
    <row r="684" spans="69:69" x14ac:dyDescent="0.25">
      <c r="BQ684" s="136"/>
    </row>
    <row r="685" spans="69:69" x14ac:dyDescent="0.25">
      <c r="BQ685" s="136"/>
    </row>
    <row r="686" spans="69:69" x14ac:dyDescent="0.25">
      <c r="BQ686" s="136"/>
    </row>
    <row r="687" spans="69:69" x14ac:dyDescent="0.25">
      <c r="BQ687" s="136"/>
    </row>
    <row r="688" spans="69:69" x14ac:dyDescent="0.25">
      <c r="BQ688" s="136"/>
    </row>
    <row r="689" spans="69:69" x14ac:dyDescent="0.25">
      <c r="BQ689" s="136"/>
    </row>
    <row r="690" spans="69:69" x14ac:dyDescent="0.25">
      <c r="BQ690" s="136"/>
    </row>
    <row r="691" spans="69:69" x14ac:dyDescent="0.25">
      <c r="BQ691" s="136"/>
    </row>
    <row r="692" spans="69:69" x14ac:dyDescent="0.25">
      <c r="BQ692" s="136"/>
    </row>
    <row r="693" spans="69:69" x14ac:dyDescent="0.25">
      <c r="BQ693" s="136"/>
    </row>
    <row r="694" spans="69:69" x14ac:dyDescent="0.25">
      <c r="BQ694" s="136"/>
    </row>
    <row r="695" spans="69:69" x14ac:dyDescent="0.25">
      <c r="BQ695" s="136"/>
    </row>
    <row r="696" spans="69:69" x14ac:dyDescent="0.25">
      <c r="BQ696" s="136"/>
    </row>
    <row r="697" spans="69:69" x14ac:dyDescent="0.25">
      <c r="BQ697" s="136"/>
    </row>
    <row r="698" spans="69:69" x14ac:dyDescent="0.25">
      <c r="BQ698" s="136"/>
    </row>
    <row r="699" spans="69:69" x14ac:dyDescent="0.25">
      <c r="BQ699" s="136"/>
    </row>
    <row r="700" spans="69:69" x14ac:dyDescent="0.25">
      <c r="BQ700" s="136"/>
    </row>
    <row r="701" spans="69:69" x14ac:dyDescent="0.25">
      <c r="BQ701" s="136"/>
    </row>
    <row r="702" spans="69:69" x14ac:dyDescent="0.25">
      <c r="BQ702" s="136"/>
    </row>
    <row r="703" spans="69:69" x14ac:dyDescent="0.25">
      <c r="BQ703" s="136"/>
    </row>
    <row r="704" spans="69:69" x14ac:dyDescent="0.25">
      <c r="BQ704" s="136"/>
    </row>
    <row r="705" spans="69:69" x14ac:dyDescent="0.25">
      <c r="BQ705" s="136"/>
    </row>
    <row r="706" spans="69:69" x14ac:dyDescent="0.25">
      <c r="BQ706" s="136"/>
    </row>
    <row r="707" spans="69:69" x14ac:dyDescent="0.25">
      <c r="BQ707" s="136"/>
    </row>
    <row r="708" spans="69:69" x14ac:dyDescent="0.25">
      <c r="BQ708" s="136"/>
    </row>
    <row r="709" spans="69:69" x14ac:dyDescent="0.25">
      <c r="BQ709" s="136"/>
    </row>
    <row r="710" spans="69:69" x14ac:dyDescent="0.25">
      <c r="BQ710" s="136"/>
    </row>
    <row r="711" spans="69:69" x14ac:dyDescent="0.25">
      <c r="BQ711" s="136"/>
    </row>
    <row r="712" spans="69:69" x14ac:dyDescent="0.25">
      <c r="BQ712" s="136"/>
    </row>
    <row r="713" spans="69:69" x14ac:dyDescent="0.25">
      <c r="BQ713" s="136"/>
    </row>
    <row r="714" spans="69:69" x14ac:dyDescent="0.25">
      <c r="BQ714" s="136"/>
    </row>
    <row r="715" spans="69:69" x14ac:dyDescent="0.25">
      <c r="BQ715" s="136"/>
    </row>
    <row r="716" spans="69:69" x14ac:dyDescent="0.25">
      <c r="BQ716" s="136"/>
    </row>
    <row r="717" spans="69:69" x14ac:dyDescent="0.25">
      <c r="BQ717" s="136"/>
    </row>
    <row r="718" spans="69:69" x14ac:dyDescent="0.25">
      <c r="BQ718" s="136"/>
    </row>
    <row r="719" spans="69:69" x14ac:dyDescent="0.25">
      <c r="BQ719" s="136"/>
    </row>
    <row r="720" spans="69:69" x14ac:dyDescent="0.25">
      <c r="BQ720" s="136"/>
    </row>
    <row r="721" spans="69:69" x14ac:dyDescent="0.25">
      <c r="BQ721" s="136"/>
    </row>
    <row r="722" spans="69:69" x14ac:dyDescent="0.25">
      <c r="BQ722" s="136"/>
    </row>
    <row r="723" spans="69:69" x14ac:dyDescent="0.25">
      <c r="BQ723" s="136"/>
    </row>
    <row r="724" spans="69:69" x14ac:dyDescent="0.25">
      <c r="BQ724" s="136"/>
    </row>
    <row r="725" spans="69:69" x14ac:dyDescent="0.25">
      <c r="BQ725" s="136"/>
    </row>
    <row r="726" spans="69:69" x14ac:dyDescent="0.25">
      <c r="BQ726" s="136"/>
    </row>
    <row r="727" spans="69:69" x14ac:dyDescent="0.25">
      <c r="BQ727" s="136"/>
    </row>
    <row r="728" spans="69:69" x14ac:dyDescent="0.25">
      <c r="BQ728" s="136"/>
    </row>
    <row r="729" spans="69:69" x14ac:dyDescent="0.25">
      <c r="BQ729" s="136"/>
    </row>
    <row r="730" spans="69:69" x14ac:dyDescent="0.25">
      <c r="BQ730" s="136"/>
    </row>
    <row r="731" spans="69:69" x14ac:dyDescent="0.25">
      <c r="BQ731" s="136"/>
    </row>
    <row r="732" spans="69:69" x14ac:dyDescent="0.25">
      <c r="BQ732" s="136"/>
    </row>
    <row r="733" spans="69:69" x14ac:dyDescent="0.25">
      <c r="BQ733" s="136"/>
    </row>
    <row r="734" spans="69:69" x14ac:dyDescent="0.25">
      <c r="BQ734" s="136"/>
    </row>
    <row r="735" spans="69:69" x14ac:dyDescent="0.25">
      <c r="BQ735" s="136"/>
    </row>
    <row r="736" spans="69:69" x14ac:dyDescent="0.25">
      <c r="BQ736" s="136"/>
    </row>
    <row r="737" spans="69:69" x14ac:dyDescent="0.25">
      <c r="BQ737" s="136"/>
    </row>
    <row r="738" spans="69:69" x14ac:dyDescent="0.25">
      <c r="BQ738" s="136"/>
    </row>
    <row r="739" spans="69:69" x14ac:dyDescent="0.25">
      <c r="BQ739" s="136"/>
    </row>
    <row r="740" spans="69:69" x14ac:dyDescent="0.25">
      <c r="BQ740" s="136"/>
    </row>
    <row r="741" spans="69:69" x14ac:dyDescent="0.25">
      <c r="BQ741" s="136"/>
    </row>
    <row r="742" spans="69:69" x14ac:dyDescent="0.25">
      <c r="BQ742" s="136"/>
    </row>
    <row r="743" spans="69:69" x14ac:dyDescent="0.25">
      <c r="BQ743" s="136"/>
    </row>
    <row r="744" spans="69:69" x14ac:dyDescent="0.25">
      <c r="BQ744" s="136"/>
    </row>
    <row r="745" spans="69:69" x14ac:dyDescent="0.25">
      <c r="BQ745" s="136"/>
    </row>
    <row r="746" spans="69:69" x14ac:dyDescent="0.25">
      <c r="BQ746" s="136"/>
    </row>
    <row r="747" spans="69:69" x14ac:dyDescent="0.25">
      <c r="BQ747" s="136"/>
    </row>
    <row r="748" spans="69:69" x14ac:dyDescent="0.25">
      <c r="BQ748" s="136"/>
    </row>
    <row r="749" spans="69:69" x14ac:dyDescent="0.25">
      <c r="BQ749" s="136"/>
    </row>
    <row r="750" spans="69:69" x14ac:dyDescent="0.25">
      <c r="BQ750" s="136"/>
    </row>
    <row r="751" spans="69:69" x14ac:dyDescent="0.25">
      <c r="BQ751" s="136"/>
    </row>
    <row r="752" spans="69:69" x14ac:dyDescent="0.25">
      <c r="BQ752" s="136"/>
    </row>
    <row r="753" spans="69:69" x14ac:dyDescent="0.25">
      <c r="BQ753" s="136"/>
    </row>
    <row r="754" spans="69:69" x14ac:dyDescent="0.25">
      <c r="BQ754" s="136"/>
    </row>
    <row r="755" spans="69:69" x14ac:dyDescent="0.25">
      <c r="BQ755" s="136"/>
    </row>
    <row r="756" spans="69:69" x14ac:dyDescent="0.25">
      <c r="BQ756" s="136"/>
    </row>
    <row r="757" spans="69:69" x14ac:dyDescent="0.25">
      <c r="BQ757" s="136"/>
    </row>
    <row r="758" spans="69:69" x14ac:dyDescent="0.25">
      <c r="BQ758" s="136"/>
    </row>
    <row r="759" spans="69:69" x14ac:dyDescent="0.25">
      <c r="BQ759" s="136"/>
    </row>
    <row r="760" spans="69:69" x14ac:dyDescent="0.25">
      <c r="BQ760" s="136"/>
    </row>
    <row r="761" spans="69:69" x14ac:dyDescent="0.25">
      <c r="BQ761" s="136"/>
    </row>
    <row r="762" spans="69:69" x14ac:dyDescent="0.25">
      <c r="BQ762" s="136"/>
    </row>
    <row r="763" spans="69:69" x14ac:dyDescent="0.25">
      <c r="BQ763" s="136"/>
    </row>
    <row r="764" spans="69:69" x14ac:dyDescent="0.25">
      <c r="BQ764" s="136"/>
    </row>
    <row r="765" spans="69:69" x14ac:dyDescent="0.25">
      <c r="BQ765" s="136"/>
    </row>
    <row r="766" spans="69:69" x14ac:dyDescent="0.25">
      <c r="BQ766" s="136"/>
    </row>
    <row r="767" spans="69:69" x14ac:dyDescent="0.25">
      <c r="BQ767" s="136"/>
    </row>
    <row r="768" spans="69:69" x14ac:dyDescent="0.25">
      <c r="BQ768" s="136"/>
    </row>
    <row r="769" spans="69:69" x14ac:dyDescent="0.25">
      <c r="BQ769" s="136"/>
    </row>
    <row r="770" spans="69:69" x14ac:dyDescent="0.25">
      <c r="BQ770" s="136"/>
    </row>
    <row r="771" spans="69:69" x14ac:dyDescent="0.25">
      <c r="BQ771" s="136"/>
    </row>
    <row r="772" spans="69:69" x14ac:dyDescent="0.25">
      <c r="BQ772" s="136"/>
    </row>
    <row r="773" spans="69:69" x14ac:dyDescent="0.25">
      <c r="BQ773" s="136"/>
    </row>
    <row r="774" spans="69:69" x14ac:dyDescent="0.25">
      <c r="BQ774" s="136"/>
    </row>
    <row r="775" spans="69:69" x14ac:dyDescent="0.25">
      <c r="BQ775" s="136"/>
    </row>
    <row r="776" spans="69:69" x14ac:dyDescent="0.25">
      <c r="BQ776" s="136"/>
    </row>
    <row r="777" spans="69:69" x14ac:dyDescent="0.25">
      <c r="BQ777" s="136"/>
    </row>
    <row r="778" spans="69:69" x14ac:dyDescent="0.25">
      <c r="BQ778" s="136"/>
    </row>
    <row r="779" spans="69:69" x14ac:dyDescent="0.25">
      <c r="BQ779" s="136"/>
    </row>
    <row r="780" spans="69:69" x14ac:dyDescent="0.25">
      <c r="BQ780" s="136"/>
    </row>
    <row r="781" spans="69:69" x14ac:dyDescent="0.25">
      <c r="BQ781" s="136"/>
    </row>
    <row r="782" spans="69:69" x14ac:dyDescent="0.25">
      <c r="BQ782" s="136"/>
    </row>
    <row r="783" spans="69:69" x14ac:dyDescent="0.25">
      <c r="BQ783" s="136"/>
    </row>
    <row r="784" spans="69:69" x14ac:dyDescent="0.25">
      <c r="BQ784" s="136"/>
    </row>
    <row r="785" spans="69:69" x14ac:dyDescent="0.25">
      <c r="BQ785" s="136"/>
    </row>
    <row r="786" spans="69:69" x14ac:dyDescent="0.25">
      <c r="BQ786" s="136"/>
    </row>
    <row r="787" spans="69:69" x14ac:dyDescent="0.25">
      <c r="BQ787" s="136"/>
    </row>
    <row r="788" spans="69:69" x14ac:dyDescent="0.25">
      <c r="BQ788" s="136"/>
    </row>
    <row r="789" spans="69:69" x14ac:dyDescent="0.25">
      <c r="BQ789" s="136"/>
    </row>
    <row r="790" spans="69:69" x14ac:dyDescent="0.25">
      <c r="BQ790" s="136"/>
    </row>
    <row r="791" spans="69:69" x14ac:dyDescent="0.25">
      <c r="BQ791" s="136"/>
    </row>
    <row r="792" spans="69:69" x14ac:dyDescent="0.25">
      <c r="BQ792" s="136"/>
    </row>
    <row r="793" spans="69:69" x14ac:dyDescent="0.25">
      <c r="BQ793" s="136"/>
    </row>
    <row r="794" spans="69:69" x14ac:dyDescent="0.25">
      <c r="BQ794" s="136"/>
    </row>
    <row r="795" spans="69:69" x14ac:dyDescent="0.25">
      <c r="BQ795" s="136"/>
    </row>
    <row r="796" spans="69:69" x14ac:dyDescent="0.25">
      <c r="BQ796" s="136"/>
    </row>
    <row r="797" spans="69:69" x14ac:dyDescent="0.25">
      <c r="BQ797" s="136"/>
    </row>
    <row r="798" spans="69:69" x14ac:dyDescent="0.25">
      <c r="BQ798" s="136"/>
    </row>
    <row r="799" spans="69:69" x14ac:dyDescent="0.25">
      <c r="BQ799" s="136"/>
    </row>
    <row r="800" spans="69:69" x14ac:dyDescent="0.25">
      <c r="BQ800" s="136"/>
    </row>
    <row r="801" spans="69:69" x14ac:dyDescent="0.25">
      <c r="BQ801" s="136"/>
    </row>
    <row r="802" spans="69:69" x14ac:dyDescent="0.25">
      <c r="BQ802" s="136"/>
    </row>
    <row r="803" spans="69:69" x14ac:dyDescent="0.25">
      <c r="BQ803" s="136"/>
    </row>
    <row r="804" spans="69:69" x14ac:dyDescent="0.25">
      <c r="BQ804" s="136"/>
    </row>
    <row r="805" spans="69:69" x14ac:dyDescent="0.25">
      <c r="BQ805" s="136"/>
    </row>
    <row r="806" spans="69:69" x14ac:dyDescent="0.25">
      <c r="BQ806" s="136"/>
    </row>
    <row r="807" spans="69:69" x14ac:dyDescent="0.25">
      <c r="BQ807" s="136"/>
    </row>
    <row r="808" spans="69:69" x14ac:dyDescent="0.25">
      <c r="BQ808" s="136"/>
    </row>
    <row r="809" spans="69:69" x14ac:dyDescent="0.25">
      <c r="BQ809" s="136"/>
    </row>
    <row r="810" spans="69:69" x14ac:dyDescent="0.25">
      <c r="BQ810" s="136"/>
    </row>
    <row r="811" spans="69:69" x14ac:dyDescent="0.25">
      <c r="BQ811" s="136"/>
    </row>
    <row r="812" spans="69:69" x14ac:dyDescent="0.25">
      <c r="BQ812" s="136"/>
    </row>
    <row r="813" spans="69:69" x14ac:dyDescent="0.25">
      <c r="BQ813" s="136"/>
    </row>
    <row r="814" spans="69:69" x14ac:dyDescent="0.25">
      <c r="BQ814" s="136"/>
    </row>
    <row r="815" spans="69:69" x14ac:dyDescent="0.25">
      <c r="BQ815" s="136"/>
    </row>
    <row r="816" spans="69:69" x14ac:dyDescent="0.25">
      <c r="BQ816" s="136"/>
    </row>
    <row r="817" spans="69:69" x14ac:dyDescent="0.25">
      <c r="BQ817" s="136"/>
    </row>
    <row r="818" spans="69:69" x14ac:dyDescent="0.25">
      <c r="BQ818" s="136"/>
    </row>
    <row r="819" spans="69:69" x14ac:dyDescent="0.25">
      <c r="BQ819" s="136"/>
    </row>
    <row r="820" spans="69:69" x14ac:dyDescent="0.25">
      <c r="BQ820" s="136"/>
    </row>
    <row r="821" spans="69:69" x14ac:dyDescent="0.25">
      <c r="BQ821" s="136"/>
    </row>
    <row r="822" spans="69:69" x14ac:dyDescent="0.25">
      <c r="BQ822" s="136"/>
    </row>
    <row r="823" spans="69:69" x14ac:dyDescent="0.25">
      <c r="BQ823" s="136"/>
    </row>
    <row r="824" spans="69:69" x14ac:dyDescent="0.25">
      <c r="BQ824" s="136"/>
    </row>
    <row r="825" spans="69:69" x14ac:dyDescent="0.25">
      <c r="BQ825" s="136"/>
    </row>
    <row r="826" spans="69:69" x14ac:dyDescent="0.25">
      <c r="BQ826" s="136"/>
    </row>
    <row r="827" spans="69:69" x14ac:dyDescent="0.25">
      <c r="BQ827" s="136"/>
    </row>
    <row r="828" spans="69:69" x14ac:dyDescent="0.25">
      <c r="BQ828" s="136"/>
    </row>
    <row r="829" spans="69:69" x14ac:dyDescent="0.25">
      <c r="BQ829" s="136"/>
    </row>
    <row r="830" spans="69:69" x14ac:dyDescent="0.25">
      <c r="BQ830" s="136"/>
    </row>
    <row r="831" spans="69:69" x14ac:dyDescent="0.25">
      <c r="BQ831" s="136"/>
    </row>
    <row r="832" spans="69:69" x14ac:dyDescent="0.25">
      <c r="BQ832" s="136"/>
    </row>
    <row r="833" spans="69:69" x14ac:dyDescent="0.25">
      <c r="BQ833" s="136"/>
    </row>
    <row r="834" spans="69:69" x14ac:dyDescent="0.25">
      <c r="BQ834" s="136"/>
    </row>
    <row r="835" spans="69:69" x14ac:dyDescent="0.25">
      <c r="BQ835" s="136"/>
    </row>
    <row r="836" spans="69:69" x14ac:dyDescent="0.25">
      <c r="BQ836" s="136"/>
    </row>
    <row r="837" spans="69:69" x14ac:dyDescent="0.25">
      <c r="BQ837" s="136"/>
    </row>
    <row r="838" spans="69:69" x14ac:dyDescent="0.25">
      <c r="BQ838" s="136"/>
    </row>
    <row r="839" spans="69:69" x14ac:dyDescent="0.25">
      <c r="BQ839" s="136"/>
    </row>
    <row r="840" spans="69:69" x14ac:dyDescent="0.25">
      <c r="BQ840" s="136"/>
    </row>
    <row r="841" spans="69:69" x14ac:dyDescent="0.25">
      <c r="BQ841" s="136"/>
    </row>
    <row r="842" spans="69:69" x14ac:dyDescent="0.25">
      <c r="BQ842" s="136"/>
    </row>
    <row r="843" spans="69:69" x14ac:dyDescent="0.25">
      <c r="BQ843" s="136"/>
    </row>
    <row r="844" spans="69:69" x14ac:dyDescent="0.25">
      <c r="BQ844" s="136"/>
    </row>
    <row r="845" spans="69:69" x14ac:dyDescent="0.25">
      <c r="BQ845" s="136"/>
    </row>
    <row r="846" spans="69:69" x14ac:dyDescent="0.25">
      <c r="BQ846" s="136"/>
    </row>
    <row r="847" spans="69:69" x14ac:dyDescent="0.25">
      <c r="BQ847" s="136"/>
    </row>
    <row r="848" spans="69:69" x14ac:dyDescent="0.25">
      <c r="BQ848" s="136"/>
    </row>
    <row r="849" spans="69:69" x14ac:dyDescent="0.25">
      <c r="BQ849" s="136"/>
    </row>
    <row r="850" spans="69:69" x14ac:dyDescent="0.25">
      <c r="BQ850" s="136"/>
    </row>
    <row r="851" spans="69:69" x14ac:dyDescent="0.25">
      <c r="BQ851" s="136"/>
    </row>
    <row r="852" spans="69:69" x14ac:dyDescent="0.25">
      <c r="BQ852" s="136"/>
    </row>
    <row r="853" spans="69:69" x14ac:dyDescent="0.25">
      <c r="BQ853" s="136"/>
    </row>
    <row r="854" spans="69:69" x14ac:dyDescent="0.25">
      <c r="BQ854" s="136"/>
    </row>
    <row r="855" spans="69:69" x14ac:dyDescent="0.25">
      <c r="BQ855" s="136"/>
    </row>
    <row r="856" spans="69:69" x14ac:dyDescent="0.25">
      <c r="BQ856" s="136"/>
    </row>
    <row r="857" spans="69:69" x14ac:dyDescent="0.25">
      <c r="BQ857" s="136"/>
    </row>
    <row r="858" spans="69:69" x14ac:dyDescent="0.25">
      <c r="BQ858" s="136"/>
    </row>
    <row r="859" spans="69:69" x14ac:dyDescent="0.25">
      <c r="BQ859" s="136"/>
    </row>
    <row r="860" spans="69:69" x14ac:dyDescent="0.25">
      <c r="BQ860" s="136"/>
    </row>
    <row r="861" spans="69:69" x14ac:dyDescent="0.25">
      <c r="BQ861" s="136"/>
    </row>
    <row r="862" spans="69:69" x14ac:dyDescent="0.25">
      <c r="BQ862" s="136"/>
    </row>
    <row r="863" spans="69:69" x14ac:dyDescent="0.25">
      <c r="BQ863" s="136"/>
    </row>
    <row r="864" spans="69:69" x14ac:dyDescent="0.25">
      <c r="BQ864" s="136"/>
    </row>
    <row r="865" spans="69:69" x14ac:dyDescent="0.25">
      <c r="BQ865" s="136"/>
    </row>
    <row r="866" spans="69:69" x14ac:dyDescent="0.25">
      <c r="BQ866" s="136"/>
    </row>
    <row r="867" spans="69:69" x14ac:dyDescent="0.25">
      <c r="BQ867" s="136"/>
    </row>
    <row r="868" spans="69:69" x14ac:dyDescent="0.25">
      <c r="BQ868" s="136"/>
    </row>
    <row r="869" spans="69:69" x14ac:dyDescent="0.25">
      <c r="BQ869" s="136"/>
    </row>
    <row r="870" spans="69:69" x14ac:dyDescent="0.25">
      <c r="BQ870" s="136"/>
    </row>
    <row r="871" spans="69:69" x14ac:dyDescent="0.25">
      <c r="BQ871" s="136"/>
    </row>
    <row r="872" spans="69:69" x14ac:dyDescent="0.25">
      <c r="BQ872" s="136"/>
    </row>
    <row r="873" spans="69:69" x14ac:dyDescent="0.25">
      <c r="BQ873" s="136"/>
    </row>
    <row r="874" spans="69:69" x14ac:dyDescent="0.25">
      <c r="BQ874" s="136"/>
    </row>
    <row r="875" spans="69:69" x14ac:dyDescent="0.25">
      <c r="BQ875" s="136"/>
    </row>
    <row r="876" spans="69:69" x14ac:dyDescent="0.25">
      <c r="BQ876" s="136"/>
    </row>
    <row r="877" spans="69:69" x14ac:dyDescent="0.25">
      <c r="BQ877" s="136"/>
    </row>
    <row r="878" spans="69:69" x14ac:dyDescent="0.25">
      <c r="BQ878" s="136"/>
    </row>
    <row r="879" spans="69:69" x14ac:dyDescent="0.25">
      <c r="BQ879" s="136"/>
    </row>
    <row r="880" spans="69:69" x14ac:dyDescent="0.25">
      <c r="BQ880" s="136"/>
    </row>
    <row r="881" spans="69:69" x14ac:dyDescent="0.25">
      <c r="BQ881" s="136"/>
    </row>
    <row r="882" spans="69:69" x14ac:dyDescent="0.25">
      <c r="BQ882" s="136"/>
    </row>
    <row r="883" spans="69:69" x14ac:dyDescent="0.25">
      <c r="BQ883" s="136"/>
    </row>
    <row r="884" spans="69:69" x14ac:dyDescent="0.25">
      <c r="BQ884" s="136"/>
    </row>
    <row r="885" spans="69:69" x14ac:dyDescent="0.25">
      <c r="BQ885" s="136"/>
    </row>
    <row r="886" spans="69:69" x14ac:dyDescent="0.25">
      <c r="BQ886" s="136"/>
    </row>
    <row r="887" spans="69:69" x14ac:dyDescent="0.25">
      <c r="BQ887" s="136"/>
    </row>
    <row r="888" spans="69:69" x14ac:dyDescent="0.25">
      <c r="BQ888" s="136"/>
    </row>
    <row r="889" spans="69:69" x14ac:dyDescent="0.25">
      <c r="BQ889" s="136"/>
    </row>
    <row r="890" spans="69:69" x14ac:dyDescent="0.25">
      <c r="BQ890" s="136"/>
    </row>
    <row r="891" spans="69:69" x14ac:dyDescent="0.25">
      <c r="BQ891" s="136"/>
    </row>
    <row r="892" spans="69:69" x14ac:dyDescent="0.25">
      <c r="BQ892" s="136"/>
    </row>
    <row r="893" spans="69:69" x14ac:dyDescent="0.25">
      <c r="BQ893" s="136"/>
    </row>
    <row r="894" spans="69:69" x14ac:dyDescent="0.25">
      <c r="BQ894" s="136"/>
    </row>
    <row r="895" spans="69:69" x14ac:dyDescent="0.25">
      <c r="BQ895" s="136"/>
    </row>
    <row r="896" spans="69:69" x14ac:dyDescent="0.25">
      <c r="BQ896" s="136"/>
    </row>
    <row r="897" spans="69:69" x14ac:dyDescent="0.25">
      <c r="BQ897" s="136"/>
    </row>
    <row r="898" spans="69:69" x14ac:dyDescent="0.25">
      <c r="BQ898" s="136"/>
    </row>
    <row r="899" spans="69:69" x14ac:dyDescent="0.25">
      <c r="BQ899" s="136"/>
    </row>
    <row r="900" spans="69:69" x14ac:dyDescent="0.25">
      <c r="BQ900" s="136"/>
    </row>
    <row r="901" spans="69:69" x14ac:dyDescent="0.25">
      <c r="BQ901" s="136"/>
    </row>
    <row r="902" spans="69:69" x14ac:dyDescent="0.25">
      <c r="BQ902" s="136"/>
    </row>
    <row r="903" spans="69:69" x14ac:dyDescent="0.25">
      <c r="BQ903" s="136"/>
    </row>
    <row r="904" spans="69:69" x14ac:dyDescent="0.25">
      <c r="BQ904" s="136"/>
    </row>
    <row r="905" spans="69:69" x14ac:dyDescent="0.25">
      <c r="BQ905" s="136"/>
    </row>
    <row r="906" spans="69:69" x14ac:dyDescent="0.25">
      <c r="BQ906" s="136"/>
    </row>
    <row r="907" spans="69:69" x14ac:dyDescent="0.25">
      <c r="BQ907" s="136"/>
    </row>
    <row r="908" spans="69:69" x14ac:dyDescent="0.25">
      <c r="BQ908" s="136"/>
    </row>
    <row r="909" spans="69:69" x14ac:dyDescent="0.25">
      <c r="BQ909" s="136"/>
    </row>
    <row r="910" spans="69:69" x14ac:dyDescent="0.25">
      <c r="BQ910" s="136"/>
    </row>
    <row r="911" spans="69:69" x14ac:dyDescent="0.25">
      <c r="BQ911" s="136"/>
    </row>
    <row r="912" spans="69:69" x14ac:dyDescent="0.25">
      <c r="BQ912" s="136"/>
    </row>
    <row r="913" spans="69:69" x14ac:dyDescent="0.25">
      <c r="BQ913" s="136"/>
    </row>
    <row r="914" spans="69:69" x14ac:dyDescent="0.25">
      <c r="BQ914" s="136"/>
    </row>
    <row r="915" spans="69:69" x14ac:dyDescent="0.25">
      <c r="BQ915" s="136"/>
    </row>
    <row r="916" spans="69:69" x14ac:dyDescent="0.25">
      <c r="BQ916" s="136"/>
    </row>
    <row r="917" spans="69:69" x14ac:dyDescent="0.25">
      <c r="BQ917" s="136"/>
    </row>
    <row r="918" spans="69:69" x14ac:dyDescent="0.25">
      <c r="BQ918" s="136"/>
    </row>
    <row r="919" spans="69:69" x14ac:dyDescent="0.25">
      <c r="BQ919" s="136"/>
    </row>
    <row r="920" spans="69:69" x14ac:dyDescent="0.25">
      <c r="BQ920" s="136"/>
    </row>
    <row r="921" spans="69:69" x14ac:dyDescent="0.25">
      <c r="BQ921" s="136"/>
    </row>
    <row r="922" spans="69:69" x14ac:dyDescent="0.25">
      <c r="BQ922" s="136"/>
    </row>
    <row r="923" spans="69:69" x14ac:dyDescent="0.25">
      <c r="BQ923" s="136"/>
    </row>
    <row r="924" spans="69:69" x14ac:dyDescent="0.25">
      <c r="BQ924" s="136"/>
    </row>
    <row r="925" spans="69:69" x14ac:dyDescent="0.25">
      <c r="BQ925" s="136"/>
    </row>
    <row r="926" spans="69:69" x14ac:dyDescent="0.25">
      <c r="BQ926" s="136"/>
    </row>
    <row r="927" spans="69:69" x14ac:dyDescent="0.25">
      <c r="BQ927" s="136"/>
    </row>
    <row r="928" spans="69:69" x14ac:dyDescent="0.25">
      <c r="BQ928" s="136"/>
    </row>
    <row r="929" spans="69:69" x14ac:dyDescent="0.25">
      <c r="BQ929" s="136"/>
    </row>
    <row r="930" spans="69:69" x14ac:dyDescent="0.25">
      <c r="BQ930" s="136"/>
    </row>
    <row r="931" spans="69:69" x14ac:dyDescent="0.25">
      <c r="BQ931" s="136"/>
    </row>
    <row r="932" spans="69:69" x14ac:dyDescent="0.25">
      <c r="BQ932" s="136"/>
    </row>
    <row r="933" spans="69:69" x14ac:dyDescent="0.25">
      <c r="BQ933" s="136"/>
    </row>
    <row r="934" spans="69:69" x14ac:dyDescent="0.25">
      <c r="BQ934" s="136"/>
    </row>
    <row r="935" spans="69:69" x14ac:dyDescent="0.25">
      <c r="BQ935" s="136"/>
    </row>
    <row r="936" spans="69:69" x14ac:dyDescent="0.25">
      <c r="BQ936" s="136"/>
    </row>
    <row r="937" spans="69:69" x14ac:dyDescent="0.25">
      <c r="BQ937" s="136"/>
    </row>
    <row r="938" spans="69:69" x14ac:dyDescent="0.25">
      <c r="BQ938" s="136"/>
    </row>
    <row r="939" spans="69:69" x14ac:dyDescent="0.25">
      <c r="BQ939" s="136"/>
    </row>
    <row r="940" spans="69:69" x14ac:dyDescent="0.25">
      <c r="BQ940" s="136"/>
    </row>
    <row r="941" spans="69:69" x14ac:dyDescent="0.25">
      <c r="BQ941" s="136"/>
    </row>
    <row r="942" spans="69:69" x14ac:dyDescent="0.25">
      <c r="BQ942" s="136"/>
    </row>
    <row r="943" spans="69:69" x14ac:dyDescent="0.25">
      <c r="BQ943" s="136"/>
    </row>
    <row r="944" spans="69:69" x14ac:dyDescent="0.25">
      <c r="BQ944" s="136"/>
    </row>
    <row r="945" spans="69:69" x14ac:dyDescent="0.25">
      <c r="BQ945" s="136"/>
    </row>
    <row r="946" spans="69:69" x14ac:dyDescent="0.25">
      <c r="BQ946" s="136"/>
    </row>
    <row r="947" spans="69:69" x14ac:dyDescent="0.25">
      <c r="BQ947" s="136"/>
    </row>
    <row r="948" spans="69:69" x14ac:dyDescent="0.25">
      <c r="BQ948" s="136"/>
    </row>
    <row r="949" spans="69:69" x14ac:dyDescent="0.25">
      <c r="BQ949" s="136"/>
    </row>
    <row r="950" spans="69:69" x14ac:dyDescent="0.25">
      <c r="BQ950" s="136"/>
    </row>
    <row r="951" spans="69:69" x14ac:dyDescent="0.25">
      <c r="BQ951" s="136"/>
    </row>
    <row r="952" spans="69:69" x14ac:dyDescent="0.25">
      <c r="BQ952" s="136"/>
    </row>
    <row r="953" spans="69:69" x14ac:dyDescent="0.25">
      <c r="BQ953" s="136"/>
    </row>
    <row r="954" spans="69:69" x14ac:dyDescent="0.25">
      <c r="BQ954" s="136"/>
    </row>
    <row r="955" spans="69:69" x14ac:dyDescent="0.25">
      <c r="BQ955" s="136"/>
    </row>
    <row r="956" spans="69:69" x14ac:dyDescent="0.25">
      <c r="BQ956" s="136"/>
    </row>
    <row r="957" spans="69:69" x14ac:dyDescent="0.25">
      <c r="BQ957" s="136"/>
    </row>
    <row r="958" spans="69:69" x14ac:dyDescent="0.25">
      <c r="BQ958" s="136"/>
    </row>
    <row r="959" spans="69:69" x14ac:dyDescent="0.25">
      <c r="BQ959" s="136"/>
    </row>
    <row r="960" spans="69:69" x14ac:dyDescent="0.25">
      <c r="BQ960" s="136"/>
    </row>
    <row r="961" spans="69:69" x14ac:dyDescent="0.25">
      <c r="BQ961" s="136"/>
    </row>
    <row r="962" spans="69:69" x14ac:dyDescent="0.25">
      <c r="BQ962" s="136"/>
    </row>
    <row r="963" spans="69:69" x14ac:dyDescent="0.25">
      <c r="BQ963" s="136"/>
    </row>
    <row r="964" spans="69:69" x14ac:dyDescent="0.25">
      <c r="BQ964" s="136"/>
    </row>
    <row r="965" spans="69:69" x14ac:dyDescent="0.25">
      <c r="BQ965" s="136"/>
    </row>
    <row r="966" spans="69:69" x14ac:dyDescent="0.25">
      <c r="BQ966" s="136"/>
    </row>
    <row r="967" spans="69:69" x14ac:dyDescent="0.25">
      <c r="BQ967" s="136"/>
    </row>
    <row r="968" spans="69:69" x14ac:dyDescent="0.25">
      <c r="BQ968" s="136"/>
    </row>
    <row r="969" spans="69:69" x14ac:dyDescent="0.25">
      <c r="BQ969" s="136"/>
    </row>
    <row r="970" spans="69:69" x14ac:dyDescent="0.25">
      <c r="BQ970" s="136"/>
    </row>
    <row r="971" spans="69:69" x14ac:dyDescent="0.25">
      <c r="BQ971" s="136"/>
    </row>
    <row r="972" spans="69:69" x14ac:dyDescent="0.25">
      <c r="BQ972" s="136"/>
    </row>
    <row r="973" spans="69:69" x14ac:dyDescent="0.25">
      <c r="BQ973" s="136"/>
    </row>
    <row r="974" spans="69:69" x14ac:dyDescent="0.25">
      <c r="BQ974" s="136"/>
    </row>
    <row r="975" spans="69:69" x14ac:dyDescent="0.25">
      <c r="BQ975" s="136"/>
    </row>
    <row r="976" spans="69:69" x14ac:dyDescent="0.25">
      <c r="BQ976" s="136"/>
    </row>
    <row r="977" spans="69:69" x14ac:dyDescent="0.25">
      <c r="BQ977" s="136"/>
    </row>
    <row r="978" spans="69:69" x14ac:dyDescent="0.25">
      <c r="BQ978" s="136"/>
    </row>
    <row r="979" spans="69:69" x14ac:dyDescent="0.25">
      <c r="BQ979" s="136"/>
    </row>
    <row r="980" spans="69:69" x14ac:dyDescent="0.25">
      <c r="BQ980" s="136"/>
    </row>
    <row r="981" spans="69:69" x14ac:dyDescent="0.25">
      <c r="BQ981" s="136"/>
    </row>
    <row r="982" spans="69:69" x14ac:dyDescent="0.25">
      <c r="BQ982" s="136"/>
    </row>
    <row r="983" spans="69:69" x14ac:dyDescent="0.25">
      <c r="BQ983" s="136"/>
    </row>
    <row r="984" spans="69:69" x14ac:dyDescent="0.25">
      <c r="BQ984" s="136"/>
    </row>
    <row r="985" spans="69:69" x14ac:dyDescent="0.25">
      <c r="BQ985" s="136"/>
    </row>
    <row r="986" spans="69:69" x14ac:dyDescent="0.25">
      <c r="BQ986" s="136"/>
    </row>
    <row r="987" spans="69:69" x14ac:dyDescent="0.25">
      <c r="BQ987" s="136"/>
    </row>
    <row r="988" spans="69:69" x14ac:dyDescent="0.25">
      <c r="BQ988" s="136"/>
    </row>
    <row r="989" spans="69:69" x14ac:dyDescent="0.25">
      <c r="BQ989" s="136"/>
    </row>
    <row r="990" spans="69:69" x14ac:dyDescent="0.25">
      <c r="BQ990" s="136"/>
    </row>
    <row r="991" spans="69:69" x14ac:dyDescent="0.25">
      <c r="BQ991" s="136"/>
    </row>
    <row r="992" spans="69:69" x14ac:dyDescent="0.25">
      <c r="BQ992" s="136"/>
    </row>
    <row r="993" spans="69:69" x14ac:dyDescent="0.25">
      <c r="BQ993" s="136"/>
    </row>
    <row r="994" spans="69:69" x14ac:dyDescent="0.25">
      <c r="BQ994" s="136"/>
    </row>
    <row r="995" spans="69:69" x14ac:dyDescent="0.25">
      <c r="BQ995" s="136"/>
    </row>
    <row r="996" spans="69:69" x14ac:dyDescent="0.25">
      <c r="BQ996" s="136"/>
    </row>
    <row r="997" spans="69:69" x14ac:dyDescent="0.25">
      <c r="BQ997" s="136"/>
    </row>
    <row r="998" spans="69:69" x14ac:dyDescent="0.25">
      <c r="BQ998" s="136"/>
    </row>
    <row r="999" spans="69:69" x14ac:dyDescent="0.25">
      <c r="BQ999" s="136"/>
    </row>
    <row r="1000" spans="69:69" x14ac:dyDescent="0.25">
      <c r="BQ1000" s="136"/>
    </row>
    <row r="1001" spans="69:69" x14ac:dyDescent="0.25">
      <c r="BQ1001" s="136"/>
    </row>
    <row r="1002" spans="69:69" x14ac:dyDescent="0.25">
      <c r="BQ1002" s="136"/>
    </row>
    <row r="1003" spans="69:69" x14ac:dyDescent="0.25">
      <c r="BQ1003" s="136"/>
    </row>
    <row r="1004" spans="69:69" x14ac:dyDescent="0.25">
      <c r="BQ1004" s="136"/>
    </row>
    <row r="1005" spans="69:69" x14ac:dyDescent="0.25">
      <c r="BQ1005" s="136"/>
    </row>
    <row r="1006" spans="69:69" x14ac:dyDescent="0.25">
      <c r="BQ1006" s="136"/>
    </row>
    <row r="1007" spans="69:69" x14ac:dyDescent="0.25">
      <c r="BQ1007" s="136"/>
    </row>
    <row r="1008" spans="69:69" x14ac:dyDescent="0.25">
      <c r="BQ1008" s="136"/>
    </row>
    <row r="1009" spans="69:69" x14ac:dyDescent="0.25">
      <c r="BQ1009" s="136"/>
    </row>
    <row r="1010" spans="69:69" x14ac:dyDescent="0.25">
      <c r="BQ1010" s="136"/>
    </row>
    <row r="1011" spans="69:69" x14ac:dyDescent="0.25">
      <c r="BQ1011" s="136"/>
    </row>
    <row r="1012" spans="69:69" x14ac:dyDescent="0.25">
      <c r="BQ1012" s="136"/>
    </row>
    <row r="1013" spans="69:69" x14ac:dyDescent="0.25">
      <c r="BQ1013" s="136"/>
    </row>
    <row r="1014" spans="69:69" x14ac:dyDescent="0.25">
      <c r="BQ1014" s="136"/>
    </row>
    <row r="1015" spans="69:69" x14ac:dyDescent="0.25">
      <c r="BQ1015" s="136"/>
    </row>
    <row r="1016" spans="69:69" x14ac:dyDescent="0.25">
      <c r="BQ1016" s="136"/>
    </row>
    <row r="1017" spans="69:69" x14ac:dyDescent="0.25">
      <c r="BQ1017" s="136"/>
    </row>
    <row r="1018" spans="69:69" x14ac:dyDescent="0.25">
      <c r="BQ1018" s="136"/>
    </row>
    <row r="1019" spans="69:69" x14ac:dyDescent="0.25">
      <c r="BQ1019" s="136"/>
    </row>
    <row r="1020" spans="69:69" x14ac:dyDescent="0.25">
      <c r="BQ1020" s="136"/>
    </row>
    <row r="1021" spans="69:69" x14ac:dyDescent="0.25">
      <c r="BQ1021" s="136"/>
    </row>
    <row r="1022" spans="69:69" x14ac:dyDescent="0.25">
      <c r="BQ1022" s="136"/>
    </row>
    <row r="1023" spans="69:69" x14ac:dyDescent="0.25">
      <c r="BQ1023" s="136"/>
    </row>
    <row r="1024" spans="69:69" x14ac:dyDescent="0.25">
      <c r="BQ1024" s="136"/>
    </row>
    <row r="1025" spans="69:69" x14ac:dyDescent="0.25">
      <c r="BQ1025" s="136"/>
    </row>
    <row r="1026" spans="69:69" x14ac:dyDescent="0.25">
      <c r="BQ1026" s="136"/>
    </row>
    <row r="1027" spans="69:69" x14ac:dyDescent="0.25">
      <c r="BQ1027" s="136"/>
    </row>
    <row r="1028" spans="69:69" x14ac:dyDescent="0.25">
      <c r="BQ1028" s="136"/>
    </row>
    <row r="1029" spans="69:69" x14ac:dyDescent="0.25">
      <c r="BQ1029" s="136"/>
    </row>
    <row r="1030" spans="69:69" x14ac:dyDescent="0.25">
      <c r="BQ1030" s="136"/>
    </row>
    <row r="1031" spans="69:69" x14ac:dyDescent="0.25">
      <c r="BQ1031" s="136"/>
    </row>
    <row r="1032" spans="69:69" x14ac:dyDescent="0.25">
      <c r="BQ1032" s="136"/>
    </row>
    <row r="1033" spans="69:69" x14ac:dyDescent="0.25">
      <c r="BQ1033" s="136"/>
    </row>
    <row r="1034" spans="69:69" x14ac:dyDescent="0.25">
      <c r="BQ1034" s="136"/>
    </row>
    <row r="1035" spans="69:69" x14ac:dyDescent="0.25">
      <c r="BQ1035" s="136"/>
    </row>
    <row r="1036" spans="69:69" x14ac:dyDescent="0.25">
      <c r="BQ1036" s="136"/>
    </row>
    <row r="1037" spans="69:69" x14ac:dyDescent="0.25">
      <c r="BQ1037" s="136"/>
    </row>
    <row r="1038" spans="69:69" x14ac:dyDescent="0.25">
      <c r="BQ1038" s="136"/>
    </row>
    <row r="1039" spans="69:69" x14ac:dyDescent="0.25">
      <c r="BQ1039" s="136"/>
    </row>
    <row r="1040" spans="69:69" x14ac:dyDescent="0.25">
      <c r="BQ1040" s="136"/>
    </row>
    <row r="1041" spans="69:69" x14ac:dyDescent="0.25">
      <c r="BQ1041" s="136"/>
    </row>
    <row r="1042" spans="69:69" x14ac:dyDescent="0.25">
      <c r="BQ1042" s="136"/>
    </row>
    <row r="1043" spans="69:69" x14ac:dyDescent="0.25">
      <c r="BQ1043" s="136"/>
    </row>
    <row r="1044" spans="69:69" x14ac:dyDescent="0.25">
      <c r="BQ1044" s="136"/>
    </row>
    <row r="1045" spans="69:69" x14ac:dyDescent="0.25">
      <c r="BQ1045" s="136"/>
    </row>
    <row r="1046" spans="69:69" x14ac:dyDescent="0.25">
      <c r="BQ1046" s="136"/>
    </row>
    <row r="1047" spans="69:69" x14ac:dyDescent="0.25">
      <c r="BQ1047" s="136"/>
    </row>
    <row r="1048" spans="69:69" x14ac:dyDescent="0.25">
      <c r="BQ1048" s="136"/>
    </row>
    <row r="1049" spans="69:69" x14ac:dyDescent="0.25">
      <c r="BQ1049" s="136"/>
    </row>
    <row r="1050" spans="69:69" x14ac:dyDescent="0.25">
      <c r="BQ1050" s="136"/>
    </row>
    <row r="1051" spans="69:69" x14ac:dyDescent="0.25">
      <c r="BQ1051" s="136"/>
    </row>
    <row r="1052" spans="69:69" x14ac:dyDescent="0.25">
      <c r="BQ1052" s="136"/>
    </row>
    <row r="1053" spans="69:69" x14ac:dyDescent="0.25">
      <c r="BQ1053" s="136"/>
    </row>
    <row r="1054" spans="69:69" x14ac:dyDescent="0.25">
      <c r="BQ1054" s="136"/>
    </row>
    <row r="1055" spans="69:69" x14ac:dyDescent="0.25">
      <c r="BQ1055" s="136"/>
    </row>
    <row r="1056" spans="69:69" x14ac:dyDescent="0.25">
      <c r="BQ1056" s="136"/>
    </row>
    <row r="1057" spans="69:69" x14ac:dyDescent="0.25">
      <c r="BQ1057" s="136"/>
    </row>
    <row r="1058" spans="69:69" x14ac:dyDescent="0.25">
      <c r="BQ1058" s="136"/>
    </row>
    <row r="1059" spans="69:69" x14ac:dyDescent="0.25">
      <c r="BQ1059" s="136"/>
    </row>
    <row r="1060" spans="69:69" x14ac:dyDescent="0.25">
      <c r="BQ1060" s="136"/>
    </row>
    <row r="1061" spans="69:69" x14ac:dyDescent="0.25">
      <c r="BQ1061" s="136"/>
    </row>
    <row r="1062" spans="69:69" x14ac:dyDescent="0.25">
      <c r="BQ1062" s="136"/>
    </row>
    <row r="1063" spans="69:69" x14ac:dyDescent="0.25">
      <c r="BQ1063" s="136"/>
    </row>
    <row r="1064" spans="69:69" x14ac:dyDescent="0.25">
      <c r="BQ1064" s="136"/>
    </row>
    <row r="1065" spans="69:69" x14ac:dyDescent="0.25">
      <c r="BQ1065" s="136"/>
    </row>
    <row r="1066" spans="69:69" x14ac:dyDescent="0.25">
      <c r="BQ1066" s="136"/>
    </row>
    <row r="1067" spans="69:69" x14ac:dyDescent="0.25">
      <c r="BQ1067" s="136"/>
    </row>
    <row r="1068" spans="69:69" x14ac:dyDescent="0.25">
      <c r="BQ1068" s="136"/>
    </row>
    <row r="1069" spans="69:69" x14ac:dyDescent="0.25">
      <c r="BQ1069" s="136"/>
    </row>
    <row r="1070" spans="69:69" x14ac:dyDescent="0.25">
      <c r="BQ1070" s="136"/>
    </row>
    <row r="1071" spans="69:69" x14ac:dyDescent="0.25">
      <c r="BQ1071" s="136"/>
    </row>
    <row r="1072" spans="69:69" x14ac:dyDescent="0.25">
      <c r="BQ1072" s="136"/>
    </row>
    <row r="1073" spans="69:69" x14ac:dyDescent="0.25">
      <c r="BQ1073" s="136"/>
    </row>
    <row r="1074" spans="69:69" x14ac:dyDescent="0.25">
      <c r="BQ1074" s="136"/>
    </row>
    <row r="1075" spans="69:69" x14ac:dyDescent="0.25">
      <c r="BQ1075" s="136"/>
    </row>
    <row r="1076" spans="69:69" x14ac:dyDescent="0.25">
      <c r="BQ1076" s="136"/>
    </row>
    <row r="1077" spans="69:69" x14ac:dyDescent="0.25">
      <c r="BQ1077" s="136"/>
    </row>
    <row r="1078" spans="69:69" x14ac:dyDescent="0.25">
      <c r="BQ1078" s="136"/>
    </row>
    <row r="1079" spans="69:69" x14ac:dyDescent="0.25">
      <c r="BQ1079" s="136"/>
    </row>
    <row r="1080" spans="69:69" x14ac:dyDescent="0.25">
      <c r="BQ1080" s="136"/>
    </row>
    <row r="1081" spans="69:69" x14ac:dyDescent="0.25">
      <c r="BQ1081" s="136"/>
    </row>
    <row r="1082" spans="69:69" x14ac:dyDescent="0.25">
      <c r="BQ1082" s="136"/>
    </row>
    <row r="1083" spans="69:69" x14ac:dyDescent="0.25">
      <c r="BQ1083" s="136"/>
    </row>
    <row r="1084" spans="69:69" x14ac:dyDescent="0.25">
      <c r="BQ1084" s="136"/>
    </row>
    <row r="1085" spans="69:69" x14ac:dyDescent="0.25">
      <c r="BQ1085" s="136"/>
    </row>
    <row r="1086" spans="69:69" x14ac:dyDescent="0.25">
      <c r="BQ1086" s="136"/>
    </row>
    <row r="1087" spans="69:69" x14ac:dyDescent="0.25">
      <c r="BQ1087" s="136"/>
    </row>
    <row r="1088" spans="69:69" x14ac:dyDescent="0.25">
      <c r="BQ1088" s="136"/>
    </row>
    <row r="1089" spans="69:69" x14ac:dyDescent="0.25">
      <c r="BQ1089" s="136"/>
    </row>
    <row r="1090" spans="69:69" x14ac:dyDescent="0.25">
      <c r="BQ1090" s="136"/>
    </row>
    <row r="1091" spans="69:69" x14ac:dyDescent="0.25">
      <c r="BQ1091" s="136"/>
    </row>
    <row r="1092" spans="69:69" x14ac:dyDescent="0.25">
      <c r="BQ1092" s="136"/>
    </row>
    <row r="1093" spans="69:69" x14ac:dyDescent="0.25">
      <c r="BQ1093" s="136"/>
    </row>
    <row r="1094" spans="69:69" x14ac:dyDescent="0.25">
      <c r="BQ1094" s="136"/>
    </row>
    <row r="1095" spans="69:69" x14ac:dyDescent="0.25">
      <c r="BQ1095" s="136"/>
    </row>
    <row r="1096" spans="69:69" x14ac:dyDescent="0.25">
      <c r="BQ1096" s="136"/>
    </row>
    <row r="1097" spans="69:69" x14ac:dyDescent="0.25">
      <c r="BQ1097" s="136"/>
    </row>
    <row r="1098" spans="69:69" x14ac:dyDescent="0.25">
      <c r="BQ1098" s="136"/>
    </row>
    <row r="1099" spans="69:69" x14ac:dyDescent="0.25">
      <c r="BQ1099" s="136"/>
    </row>
    <row r="1100" spans="69:69" x14ac:dyDescent="0.25">
      <c r="BQ1100" s="136"/>
    </row>
    <row r="1101" spans="69:69" x14ac:dyDescent="0.25">
      <c r="BQ1101" s="136"/>
    </row>
    <row r="1102" spans="69:69" x14ac:dyDescent="0.25">
      <c r="BQ1102" s="136"/>
    </row>
    <row r="1103" spans="69:69" x14ac:dyDescent="0.25">
      <c r="BQ1103" s="136"/>
    </row>
    <row r="1104" spans="69:69" x14ac:dyDescent="0.25">
      <c r="BQ1104" s="136"/>
    </row>
    <row r="1105" spans="69:69" x14ac:dyDescent="0.25">
      <c r="BQ1105" s="136"/>
    </row>
    <row r="1106" spans="69:69" x14ac:dyDescent="0.25">
      <c r="BQ1106" s="136"/>
    </row>
    <row r="1107" spans="69:69" x14ac:dyDescent="0.25">
      <c r="BQ1107" s="136"/>
    </row>
    <row r="1108" spans="69:69" x14ac:dyDescent="0.25">
      <c r="BQ1108" s="136"/>
    </row>
    <row r="1109" spans="69:69" x14ac:dyDescent="0.25">
      <c r="BQ1109" s="136"/>
    </row>
    <row r="1110" spans="69:69" x14ac:dyDescent="0.25">
      <c r="BQ1110" s="136"/>
    </row>
    <row r="1111" spans="69:69" x14ac:dyDescent="0.25">
      <c r="BQ1111" s="136"/>
    </row>
    <row r="1112" spans="69:69" x14ac:dyDescent="0.25">
      <c r="BQ1112" s="136"/>
    </row>
    <row r="1113" spans="69:69" x14ac:dyDescent="0.25">
      <c r="BQ1113" s="136"/>
    </row>
    <row r="1114" spans="69:69" x14ac:dyDescent="0.25">
      <c r="BQ1114" s="136"/>
    </row>
    <row r="1115" spans="69:69" x14ac:dyDescent="0.25">
      <c r="BQ1115" s="136"/>
    </row>
    <row r="1116" spans="69:69" x14ac:dyDescent="0.25">
      <c r="BQ1116" s="136"/>
    </row>
    <row r="1117" spans="69:69" x14ac:dyDescent="0.25">
      <c r="BQ1117" s="136"/>
    </row>
    <row r="1118" spans="69:69" x14ac:dyDescent="0.25">
      <c r="BQ1118" s="136"/>
    </row>
    <row r="1119" spans="69:69" x14ac:dyDescent="0.25">
      <c r="BQ1119" s="136"/>
    </row>
    <row r="1120" spans="69:69" x14ac:dyDescent="0.25">
      <c r="BQ1120" s="136"/>
    </row>
    <row r="1121" spans="69:69" x14ac:dyDescent="0.25">
      <c r="BQ1121" s="136"/>
    </row>
    <row r="1122" spans="69:69" x14ac:dyDescent="0.25">
      <c r="BQ1122" s="136"/>
    </row>
    <row r="1123" spans="69:69" x14ac:dyDescent="0.25">
      <c r="BQ1123" s="136"/>
    </row>
    <row r="1124" spans="69:69" x14ac:dyDescent="0.25">
      <c r="BQ1124" s="136"/>
    </row>
    <row r="1125" spans="69:69" x14ac:dyDescent="0.25">
      <c r="BQ1125" s="136"/>
    </row>
    <row r="1126" spans="69:69" x14ac:dyDescent="0.25">
      <c r="BQ1126" s="136"/>
    </row>
    <row r="1127" spans="69:69" x14ac:dyDescent="0.25">
      <c r="BQ1127" s="136"/>
    </row>
    <row r="1128" spans="69:69" x14ac:dyDescent="0.25">
      <c r="BQ1128" s="136"/>
    </row>
    <row r="1129" spans="69:69" x14ac:dyDescent="0.25">
      <c r="BQ1129" s="136"/>
    </row>
    <row r="1130" spans="69:69" x14ac:dyDescent="0.25">
      <c r="BQ1130" s="136"/>
    </row>
    <row r="1131" spans="69:69" x14ac:dyDescent="0.25">
      <c r="BQ1131" s="136"/>
    </row>
    <row r="1132" spans="69:69" x14ac:dyDescent="0.25">
      <c r="BQ1132" s="136"/>
    </row>
    <row r="1133" spans="69:69" x14ac:dyDescent="0.25">
      <c r="BQ1133" s="136"/>
    </row>
    <row r="1134" spans="69:69" x14ac:dyDescent="0.25">
      <c r="BQ1134" s="136"/>
    </row>
    <row r="1135" spans="69:69" x14ac:dyDescent="0.25">
      <c r="BQ1135" s="136"/>
    </row>
    <row r="1136" spans="69:69" x14ac:dyDescent="0.25">
      <c r="BQ1136" s="136"/>
    </row>
    <row r="1137" spans="69:69" x14ac:dyDescent="0.25">
      <c r="BQ1137" s="136"/>
    </row>
    <row r="1138" spans="69:69" x14ac:dyDescent="0.25">
      <c r="BQ1138" s="136"/>
    </row>
    <row r="1139" spans="69:69" x14ac:dyDescent="0.25">
      <c r="BQ1139" s="136"/>
    </row>
    <row r="1140" spans="69:69" x14ac:dyDescent="0.25">
      <c r="BQ1140" s="136"/>
    </row>
    <row r="1141" spans="69:69" x14ac:dyDescent="0.25">
      <c r="BQ1141" s="136"/>
    </row>
    <row r="1142" spans="69:69" x14ac:dyDescent="0.25">
      <c r="BQ1142" s="136"/>
    </row>
    <row r="1143" spans="69:69" x14ac:dyDescent="0.25">
      <c r="BQ1143" s="136"/>
    </row>
    <row r="1144" spans="69:69" x14ac:dyDescent="0.25">
      <c r="BQ1144" s="136"/>
    </row>
    <row r="1145" spans="69:69" x14ac:dyDescent="0.25">
      <c r="BQ1145" s="136"/>
    </row>
    <row r="1146" spans="69:69" x14ac:dyDescent="0.25">
      <c r="BQ1146" s="136"/>
    </row>
    <row r="1147" spans="69:69" x14ac:dyDescent="0.25">
      <c r="BQ1147" s="136"/>
    </row>
    <row r="1148" spans="69:69" x14ac:dyDescent="0.25">
      <c r="BQ1148" s="136"/>
    </row>
    <row r="1149" spans="69:69" x14ac:dyDescent="0.25">
      <c r="BQ1149" s="136"/>
    </row>
    <row r="1150" spans="69:69" x14ac:dyDescent="0.25">
      <c r="BQ1150" s="136"/>
    </row>
    <row r="1151" spans="69:69" x14ac:dyDescent="0.25">
      <c r="BQ1151" s="136"/>
    </row>
    <row r="1152" spans="69:69" x14ac:dyDescent="0.25">
      <c r="BQ1152" s="136"/>
    </row>
    <row r="1153" spans="69:69" x14ac:dyDescent="0.25">
      <c r="BQ1153" s="136"/>
    </row>
    <row r="1154" spans="69:69" x14ac:dyDescent="0.25">
      <c r="BQ1154" s="136"/>
    </row>
    <row r="1155" spans="69:69" x14ac:dyDescent="0.25">
      <c r="BQ1155" s="136"/>
    </row>
    <row r="1156" spans="69:69" x14ac:dyDescent="0.25">
      <c r="BQ1156" s="136"/>
    </row>
    <row r="1157" spans="69:69" x14ac:dyDescent="0.25">
      <c r="BQ1157" s="136"/>
    </row>
    <row r="1158" spans="69:69" x14ac:dyDescent="0.25">
      <c r="BQ1158" s="136"/>
    </row>
    <row r="1159" spans="69:69" x14ac:dyDescent="0.25">
      <c r="BQ1159" s="136"/>
    </row>
    <row r="1160" spans="69:69" x14ac:dyDescent="0.25">
      <c r="BQ1160" s="136"/>
    </row>
    <row r="1161" spans="69:69" x14ac:dyDescent="0.25">
      <c r="BQ1161" s="136"/>
    </row>
    <row r="1162" spans="69:69" x14ac:dyDescent="0.25">
      <c r="BQ1162" s="136"/>
    </row>
    <row r="1163" spans="69:69" x14ac:dyDescent="0.25">
      <c r="BQ1163" s="136"/>
    </row>
    <row r="1164" spans="69:69" x14ac:dyDescent="0.25">
      <c r="BQ1164" s="136"/>
    </row>
    <row r="1165" spans="69:69" x14ac:dyDescent="0.25">
      <c r="BQ1165" s="136"/>
    </row>
    <row r="1166" spans="69:69" x14ac:dyDescent="0.25">
      <c r="BQ1166" s="136"/>
    </row>
    <row r="1167" spans="69:69" x14ac:dyDescent="0.25">
      <c r="BQ1167" s="136"/>
    </row>
    <row r="1168" spans="69:69" x14ac:dyDescent="0.25">
      <c r="BQ1168" s="136"/>
    </row>
    <row r="1169" spans="69:69" x14ac:dyDescent="0.25">
      <c r="BQ1169" s="136"/>
    </row>
    <row r="1170" spans="69:69" x14ac:dyDescent="0.25">
      <c r="BQ1170" s="136"/>
    </row>
    <row r="1171" spans="69:69" x14ac:dyDescent="0.25">
      <c r="BQ1171" s="136"/>
    </row>
    <row r="1172" spans="69:69" x14ac:dyDescent="0.25">
      <c r="BQ1172" s="136"/>
    </row>
    <row r="1173" spans="69:69" x14ac:dyDescent="0.25">
      <c r="BQ1173" s="136"/>
    </row>
    <row r="1174" spans="69:69" x14ac:dyDescent="0.25">
      <c r="BQ1174" s="136"/>
    </row>
    <row r="1175" spans="69:69" x14ac:dyDescent="0.25">
      <c r="BQ1175" s="136"/>
    </row>
    <row r="1176" spans="69:69" x14ac:dyDescent="0.25">
      <c r="BQ1176" s="136"/>
    </row>
    <row r="1177" spans="69:69" x14ac:dyDescent="0.25">
      <c r="BQ1177" s="136"/>
    </row>
    <row r="1178" spans="69:69" x14ac:dyDescent="0.25">
      <c r="BQ1178" s="136"/>
    </row>
    <row r="1179" spans="69:69" x14ac:dyDescent="0.25">
      <c r="BQ1179" s="136"/>
    </row>
    <row r="1180" spans="69:69" x14ac:dyDescent="0.25">
      <c r="BQ1180" s="136"/>
    </row>
    <row r="1181" spans="69:69" x14ac:dyDescent="0.25">
      <c r="BQ1181" s="136"/>
    </row>
    <row r="1182" spans="69:69" x14ac:dyDescent="0.25">
      <c r="BQ1182" s="136"/>
    </row>
    <row r="1183" spans="69:69" x14ac:dyDescent="0.25">
      <c r="BQ1183" s="136"/>
    </row>
    <row r="1184" spans="69:69" x14ac:dyDescent="0.25">
      <c r="BQ1184" s="136"/>
    </row>
    <row r="1185" spans="69:69" x14ac:dyDescent="0.25">
      <c r="BQ1185" s="136"/>
    </row>
    <row r="1186" spans="69:69" x14ac:dyDescent="0.25">
      <c r="BQ1186" s="136"/>
    </row>
    <row r="1187" spans="69:69" x14ac:dyDescent="0.25">
      <c r="BQ1187" s="136"/>
    </row>
    <row r="1188" spans="69:69" x14ac:dyDescent="0.25">
      <c r="BQ1188" s="136"/>
    </row>
    <row r="1189" spans="69:69" x14ac:dyDescent="0.25">
      <c r="BQ1189" s="136"/>
    </row>
    <row r="1190" spans="69:69" x14ac:dyDescent="0.25">
      <c r="BQ1190" s="136"/>
    </row>
    <row r="1191" spans="69:69" x14ac:dyDescent="0.25">
      <c r="BQ1191" s="136"/>
    </row>
    <row r="1192" spans="69:69" x14ac:dyDescent="0.25">
      <c r="BQ1192" s="136"/>
    </row>
    <row r="1193" spans="69:69" x14ac:dyDescent="0.25">
      <c r="BQ1193" s="136"/>
    </row>
    <row r="1194" spans="69:69" x14ac:dyDescent="0.25">
      <c r="BQ1194" s="136"/>
    </row>
    <row r="1195" spans="69:69" x14ac:dyDescent="0.25">
      <c r="BQ1195" s="136"/>
    </row>
    <row r="1196" spans="69:69" x14ac:dyDescent="0.25">
      <c r="BQ1196" s="136"/>
    </row>
    <row r="1197" spans="69:69" x14ac:dyDescent="0.25">
      <c r="BQ1197" s="136"/>
    </row>
    <row r="1198" spans="69:69" x14ac:dyDescent="0.25">
      <c r="BQ1198" s="136"/>
    </row>
    <row r="1199" spans="69:69" x14ac:dyDescent="0.25">
      <c r="BQ1199" s="136"/>
    </row>
    <row r="1200" spans="69:69" x14ac:dyDescent="0.25">
      <c r="BQ1200" s="136"/>
    </row>
    <row r="1201" spans="69:69" x14ac:dyDescent="0.25">
      <c r="BQ1201" s="136"/>
    </row>
    <row r="1202" spans="69:69" x14ac:dyDescent="0.25">
      <c r="BQ1202" s="136"/>
    </row>
    <row r="1203" spans="69:69" x14ac:dyDescent="0.25">
      <c r="BQ1203" s="136"/>
    </row>
    <row r="1204" spans="69:69" x14ac:dyDescent="0.25">
      <c r="BQ1204" s="136"/>
    </row>
    <row r="1205" spans="69:69" x14ac:dyDescent="0.25">
      <c r="BQ1205" s="136"/>
    </row>
    <row r="1206" spans="69:69" x14ac:dyDescent="0.25">
      <c r="BQ1206" s="136"/>
    </row>
    <row r="1207" spans="69:69" x14ac:dyDescent="0.25">
      <c r="BQ1207" s="136"/>
    </row>
    <row r="1208" spans="69:69" x14ac:dyDescent="0.25">
      <c r="BQ1208" s="136"/>
    </row>
    <row r="1209" spans="69:69" x14ac:dyDescent="0.25">
      <c r="BQ1209" s="136"/>
    </row>
    <row r="1210" spans="69:69" x14ac:dyDescent="0.25">
      <c r="BQ1210" s="136"/>
    </row>
    <row r="1211" spans="69:69" x14ac:dyDescent="0.25">
      <c r="BQ1211" s="136"/>
    </row>
    <row r="1212" spans="69:69" x14ac:dyDescent="0.25">
      <c r="BQ1212" s="136"/>
    </row>
    <row r="1213" spans="69:69" x14ac:dyDescent="0.25">
      <c r="BQ1213" s="136"/>
    </row>
    <row r="1214" spans="69:69" x14ac:dyDescent="0.25">
      <c r="BQ1214" s="136"/>
    </row>
    <row r="1215" spans="69:69" x14ac:dyDescent="0.25">
      <c r="BQ1215" s="136"/>
    </row>
    <row r="1216" spans="69:69" x14ac:dyDescent="0.25">
      <c r="BQ1216" s="136"/>
    </row>
    <row r="1217" spans="69:69" x14ac:dyDescent="0.25">
      <c r="BQ1217" s="136"/>
    </row>
    <row r="1218" spans="69:69" x14ac:dyDescent="0.25">
      <c r="BQ1218" s="136"/>
    </row>
    <row r="1219" spans="69:69" x14ac:dyDescent="0.25">
      <c r="BQ1219" s="136"/>
    </row>
    <row r="1220" spans="69:69" x14ac:dyDescent="0.25">
      <c r="BQ1220" s="136"/>
    </row>
    <row r="1221" spans="69:69" x14ac:dyDescent="0.25">
      <c r="BQ1221" s="136"/>
    </row>
    <row r="1222" spans="69:69" x14ac:dyDescent="0.25">
      <c r="BQ1222" s="136"/>
    </row>
    <row r="1223" spans="69:69" x14ac:dyDescent="0.25">
      <c r="BQ1223" s="136"/>
    </row>
    <row r="1224" spans="69:69" x14ac:dyDescent="0.25">
      <c r="BQ1224" s="136"/>
    </row>
    <row r="1225" spans="69:69" x14ac:dyDescent="0.25">
      <c r="BQ1225" s="136"/>
    </row>
    <row r="1226" spans="69:69" x14ac:dyDescent="0.25">
      <c r="BQ1226" s="136"/>
    </row>
    <row r="1227" spans="69:69" x14ac:dyDescent="0.25">
      <c r="BQ1227" s="136"/>
    </row>
    <row r="1228" spans="69:69" x14ac:dyDescent="0.25">
      <c r="BQ1228" s="136"/>
    </row>
    <row r="1229" spans="69:69" x14ac:dyDescent="0.25">
      <c r="BQ1229" s="136"/>
    </row>
    <row r="1230" spans="69:69" x14ac:dyDescent="0.25">
      <c r="BQ1230" s="136"/>
    </row>
    <row r="1231" spans="69:69" x14ac:dyDescent="0.25">
      <c r="BQ1231" s="136"/>
    </row>
    <row r="1232" spans="69:69" x14ac:dyDescent="0.25">
      <c r="BQ1232" s="136"/>
    </row>
    <row r="1233" spans="69:69" x14ac:dyDescent="0.25">
      <c r="BQ1233" s="136"/>
    </row>
    <row r="1234" spans="69:69" x14ac:dyDescent="0.25">
      <c r="BQ1234" s="136"/>
    </row>
    <row r="1235" spans="69:69" x14ac:dyDescent="0.25">
      <c r="BQ1235" s="136"/>
    </row>
    <row r="1236" spans="69:69" x14ac:dyDescent="0.25">
      <c r="BQ1236" s="136"/>
    </row>
    <row r="1237" spans="69:69" x14ac:dyDescent="0.25">
      <c r="BQ1237" s="136"/>
    </row>
    <row r="1238" spans="69:69" x14ac:dyDescent="0.25">
      <c r="BQ1238" s="136"/>
    </row>
    <row r="1239" spans="69:69" x14ac:dyDescent="0.25">
      <c r="BQ1239" s="136"/>
    </row>
    <row r="1240" spans="69:69" x14ac:dyDescent="0.25">
      <c r="BQ1240" s="136"/>
    </row>
    <row r="1241" spans="69:69" x14ac:dyDescent="0.25">
      <c r="BQ1241" s="136"/>
    </row>
    <row r="1242" spans="69:69" x14ac:dyDescent="0.25">
      <c r="BQ1242" s="136"/>
    </row>
    <row r="1243" spans="69:69" x14ac:dyDescent="0.25">
      <c r="BQ1243" s="136"/>
    </row>
    <row r="1244" spans="69:69" x14ac:dyDescent="0.25">
      <c r="BQ1244" s="136"/>
    </row>
    <row r="1245" spans="69:69" x14ac:dyDescent="0.25">
      <c r="BQ1245" s="136"/>
    </row>
    <row r="1246" spans="69:69" x14ac:dyDescent="0.25">
      <c r="BQ1246" s="136"/>
    </row>
    <row r="1247" spans="69:69" x14ac:dyDescent="0.25">
      <c r="BQ1247" s="136"/>
    </row>
    <row r="1248" spans="69:69" x14ac:dyDescent="0.25">
      <c r="BQ1248" s="136"/>
    </row>
    <row r="1249" spans="69:69" x14ac:dyDescent="0.25">
      <c r="BQ1249" s="136"/>
    </row>
    <row r="1250" spans="69:69" x14ac:dyDescent="0.25">
      <c r="BQ1250" s="136"/>
    </row>
    <row r="1251" spans="69:69" x14ac:dyDescent="0.25">
      <c r="BQ1251" s="136"/>
    </row>
    <row r="1252" spans="69:69" x14ac:dyDescent="0.25">
      <c r="BQ1252" s="136"/>
    </row>
    <row r="1253" spans="69:69" x14ac:dyDescent="0.25">
      <c r="BQ1253" s="136"/>
    </row>
    <row r="1254" spans="69:69" x14ac:dyDescent="0.25">
      <c r="BQ1254" s="136"/>
    </row>
    <row r="1255" spans="69:69" x14ac:dyDescent="0.25">
      <c r="BQ1255" s="136"/>
    </row>
    <row r="1256" spans="69:69" x14ac:dyDescent="0.25">
      <c r="BQ1256" s="136"/>
    </row>
    <row r="1257" spans="69:69" x14ac:dyDescent="0.25">
      <c r="BQ1257" s="136"/>
    </row>
    <row r="1258" spans="69:69" x14ac:dyDescent="0.25">
      <c r="BQ1258" s="136"/>
    </row>
    <row r="1259" spans="69:69" x14ac:dyDescent="0.25">
      <c r="BQ1259" s="136"/>
    </row>
    <row r="1260" spans="69:69" x14ac:dyDescent="0.25">
      <c r="BQ1260" s="136"/>
    </row>
    <row r="1261" spans="69:69" x14ac:dyDescent="0.25">
      <c r="BQ1261" s="136"/>
    </row>
    <row r="1262" spans="69:69" x14ac:dyDescent="0.25">
      <c r="BQ1262" s="136"/>
    </row>
    <row r="1263" spans="69:69" x14ac:dyDescent="0.25">
      <c r="BQ1263" s="136"/>
    </row>
    <row r="1264" spans="69:69" x14ac:dyDescent="0.25">
      <c r="BQ1264" s="136"/>
    </row>
    <row r="1265" spans="69:69" x14ac:dyDescent="0.25">
      <c r="BQ1265" s="136"/>
    </row>
    <row r="1266" spans="69:69" x14ac:dyDescent="0.25">
      <c r="BQ1266" s="136"/>
    </row>
    <row r="1267" spans="69:69" x14ac:dyDescent="0.25">
      <c r="BQ1267" s="136"/>
    </row>
    <row r="1268" spans="69:69" x14ac:dyDescent="0.25">
      <c r="BQ1268" s="136"/>
    </row>
    <row r="1269" spans="69:69" x14ac:dyDescent="0.25">
      <c r="BQ1269" s="136"/>
    </row>
    <row r="1270" spans="69:69" x14ac:dyDescent="0.25">
      <c r="BQ1270" s="136"/>
    </row>
    <row r="1271" spans="69:69" x14ac:dyDescent="0.25">
      <c r="BQ1271" s="136"/>
    </row>
    <row r="1272" spans="69:69" x14ac:dyDescent="0.25">
      <c r="BQ1272" s="136"/>
    </row>
    <row r="1273" spans="69:69" x14ac:dyDescent="0.25">
      <c r="BQ1273" s="136"/>
    </row>
    <row r="1274" spans="69:69" x14ac:dyDescent="0.25">
      <c r="BQ1274" s="136"/>
    </row>
    <row r="1275" spans="69:69" x14ac:dyDescent="0.25">
      <c r="BQ1275" s="136"/>
    </row>
    <row r="1276" spans="69:69" x14ac:dyDescent="0.25">
      <c r="BQ1276" s="136"/>
    </row>
    <row r="1277" spans="69:69" x14ac:dyDescent="0.25">
      <c r="BQ1277" s="136"/>
    </row>
    <row r="1278" spans="69:69" x14ac:dyDescent="0.25">
      <c r="BQ1278" s="136"/>
    </row>
    <row r="1279" spans="69:69" x14ac:dyDescent="0.25">
      <c r="BQ1279" s="136"/>
    </row>
    <row r="1280" spans="69:69" x14ac:dyDescent="0.25">
      <c r="BQ1280" s="136"/>
    </row>
    <row r="1281" spans="69:69" x14ac:dyDescent="0.25">
      <c r="BQ1281" s="136"/>
    </row>
    <row r="1282" spans="69:69" x14ac:dyDescent="0.25">
      <c r="BQ1282" s="136"/>
    </row>
    <row r="1283" spans="69:69" x14ac:dyDescent="0.25">
      <c r="BQ1283" s="136"/>
    </row>
    <row r="1284" spans="69:69" x14ac:dyDescent="0.25">
      <c r="BQ1284" s="136"/>
    </row>
    <row r="1285" spans="69:69" x14ac:dyDescent="0.25">
      <c r="BQ1285" s="136"/>
    </row>
    <row r="1286" spans="69:69" x14ac:dyDescent="0.25">
      <c r="BQ1286" s="136"/>
    </row>
    <row r="1287" spans="69:69" x14ac:dyDescent="0.25">
      <c r="BQ1287" s="136"/>
    </row>
    <row r="1288" spans="69:69" x14ac:dyDescent="0.25">
      <c r="BQ1288" s="136"/>
    </row>
    <row r="1289" spans="69:69" x14ac:dyDescent="0.25">
      <c r="BQ1289" s="136"/>
    </row>
    <row r="1290" spans="69:69" x14ac:dyDescent="0.25">
      <c r="BQ1290" s="136"/>
    </row>
    <row r="1291" spans="69:69" x14ac:dyDescent="0.25">
      <c r="BQ1291" s="136"/>
    </row>
    <row r="1292" spans="69:69" x14ac:dyDescent="0.25">
      <c r="BQ1292" s="136"/>
    </row>
    <row r="1293" spans="69:69" x14ac:dyDescent="0.25">
      <c r="BQ1293" s="136"/>
    </row>
    <row r="1294" spans="69:69" x14ac:dyDescent="0.25">
      <c r="BQ1294" s="136"/>
    </row>
    <row r="1295" spans="69:69" x14ac:dyDescent="0.25">
      <c r="BQ1295" s="136"/>
    </row>
    <row r="1296" spans="69:69" x14ac:dyDescent="0.25">
      <c r="BQ1296" s="136"/>
    </row>
    <row r="1297" spans="69:69" x14ac:dyDescent="0.25">
      <c r="BQ1297" s="136"/>
    </row>
    <row r="1298" spans="69:69" x14ac:dyDescent="0.25">
      <c r="BQ1298" s="136"/>
    </row>
    <row r="1299" spans="69:69" x14ac:dyDescent="0.25">
      <c r="BQ1299" s="136"/>
    </row>
    <row r="1300" spans="69:69" x14ac:dyDescent="0.25">
      <c r="BQ1300" s="136"/>
    </row>
    <row r="1301" spans="69:69" x14ac:dyDescent="0.25">
      <c r="BQ1301" s="136"/>
    </row>
    <row r="1302" spans="69:69" x14ac:dyDescent="0.25">
      <c r="BQ1302" s="136"/>
    </row>
    <row r="1303" spans="69:69" x14ac:dyDescent="0.25">
      <c r="BQ1303" s="136"/>
    </row>
    <row r="1304" spans="69:69" x14ac:dyDescent="0.25">
      <c r="BQ1304" s="136"/>
    </row>
    <row r="1305" spans="69:69" x14ac:dyDescent="0.25">
      <c r="BQ1305" s="136"/>
    </row>
    <row r="1306" spans="69:69" x14ac:dyDescent="0.25">
      <c r="BQ1306" s="136"/>
    </row>
    <row r="1307" spans="69:69" x14ac:dyDescent="0.25">
      <c r="BQ1307" s="136"/>
    </row>
    <row r="1308" spans="69:69" x14ac:dyDescent="0.25">
      <c r="BQ1308" s="136"/>
    </row>
    <row r="1309" spans="69:69" x14ac:dyDescent="0.25">
      <c r="BQ1309" s="136"/>
    </row>
    <row r="1310" spans="69:69" x14ac:dyDescent="0.25">
      <c r="BQ1310" s="136"/>
    </row>
    <row r="1311" spans="69:69" x14ac:dyDescent="0.25">
      <c r="BQ1311" s="136"/>
    </row>
    <row r="1312" spans="69:69" x14ac:dyDescent="0.25">
      <c r="BQ1312" s="136"/>
    </row>
    <row r="1313" spans="69:69" x14ac:dyDescent="0.25">
      <c r="BQ1313" s="136"/>
    </row>
    <row r="1314" spans="69:69" x14ac:dyDescent="0.25">
      <c r="BQ1314" s="136"/>
    </row>
    <row r="1315" spans="69:69" x14ac:dyDescent="0.25">
      <c r="BQ1315" s="136"/>
    </row>
    <row r="1316" spans="69:69" x14ac:dyDescent="0.25">
      <c r="BQ1316" s="136"/>
    </row>
    <row r="1317" spans="69:69" x14ac:dyDescent="0.25">
      <c r="BQ1317" s="136"/>
    </row>
    <row r="1318" spans="69:69" x14ac:dyDescent="0.25">
      <c r="BQ1318" s="136"/>
    </row>
    <row r="1319" spans="69:69" x14ac:dyDescent="0.25">
      <c r="BQ1319" s="136"/>
    </row>
    <row r="1320" spans="69:69" x14ac:dyDescent="0.25">
      <c r="BQ1320" s="136"/>
    </row>
    <row r="1321" spans="69:69" x14ac:dyDescent="0.25">
      <c r="BQ1321" s="136"/>
    </row>
    <row r="1322" spans="69:69" x14ac:dyDescent="0.25">
      <c r="BQ1322" s="136"/>
    </row>
    <row r="1323" spans="69:69" x14ac:dyDescent="0.25">
      <c r="BQ1323" s="136"/>
    </row>
    <row r="1324" spans="69:69" x14ac:dyDescent="0.25">
      <c r="BQ1324" s="136"/>
    </row>
    <row r="1325" spans="69:69" x14ac:dyDescent="0.25">
      <c r="BQ1325" s="136"/>
    </row>
    <row r="1326" spans="69:69" x14ac:dyDescent="0.25">
      <c r="BQ1326" s="136"/>
    </row>
    <row r="1327" spans="69:69" x14ac:dyDescent="0.25">
      <c r="BQ1327" s="136"/>
    </row>
    <row r="1328" spans="69:69" x14ac:dyDescent="0.25">
      <c r="BQ1328" s="136"/>
    </row>
    <row r="1329" spans="69:69" x14ac:dyDescent="0.25">
      <c r="BQ1329" s="136"/>
    </row>
    <row r="1330" spans="69:69" x14ac:dyDescent="0.25">
      <c r="BQ1330" s="136"/>
    </row>
    <row r="1331" spans="69:69" x14ac:dyDescent="0.25">
      <c r="BQ1331" s="136"/>
    </row>
    <row r="1332" spans="69:69" x14ac:dyDescent="0.25">
      <c r="BQ1332" s="136"/>
    </row>
    <row r="1333" spans="69:69" x14ac:dyDescent="0.25">
      <c r="BQ1333" s="136"/>
    </row>
    <row r="1334" spans="69:69" x14ac:dyDescent="0.25">
      <c r="BQ1334" s="136"/>
    </row>
    <row r="1335" spans="69:69" x14ac:dyDescent="0.25">
      <c r="BQ1335" s="136"/>
    </row>
    <row r="1336" spans="69:69" x14ac:dyDescent="0.25">
      <c r="BQ1336" s="136"/>
    </row>
    <row r="1337" spans="69:69" x14ac:dyDescent="0.25">
      <c r="BQ1337" s="136"/>
    </row>
    <row r="1338" spans="69:69" x14ac:dyDescent="0.25">
      <c r="BQ1338" s="136"/>
    </row>
    <row r="1339" spans="69:69" x14ac:dyDescent="0.25">
      <c r="BQ1339" s="136"/>
    </row>
    <row r="1340" spans="69:69" x14ac:dyDescent="0.25">
      <c r="BQ1340" s="136"/>
    </row>
    <row r="1341" spans="69:69" x14ac:dyDescent="0.25">
      <c r="BQ1341" s="136"/>
    </row>
    <row r="1342" spans="69:69" x14ac:dyDescent="0.25">
      <c r="BQ1342" s="136"/>
    </row>
    <row r="1343" spans="69:69" x14ac:dyDescent="0.25">
      <c r="BQ1343" s="136"/>
    </row>
    <row r="1344" spans="69:69" x14ac:dyDescent="0.25">
      <c r="BQ1344" s="136"/>
    </row>
    <row r="1345" spans="69:69" x14ac:dyDescent="0.25">
      <c r="BQ1345" s="136"/>
    </row>
    <row r="1346" spans="69:69" x14ac:dyDescent="0.25">
      <c r="BQ1346" s="136"/>
    </row>
    <row r="1347" spans="69:69" x14ac:dyDescent="0.25">
      <c r="BQ1347" s="136"/>
    </row>
    <row r="1348" spans="69:69" x14ac:dyDescent="0.25">
      <c r="BQ1348" s="136"/>
    </row>
    <row r="1349" spans="69:69" x14ac:dyDescent="0.25">
      <c r="BQ1349" s="136"/>
    </row>
    <row r="1350" spans="69:69" x14ac:dyDescent="0.25">
      <c r="BQ1350" s="136"/>
    </row>
    <row r="1351" spans="69:69" x14ac:dyDescent="0.25">
      <c r="BQ1351" s="136"/>
    </row>
    <row r="1352" spans="69:69" x14ac:dyDescent="0.25">
      <c r="BQ1352" s="136"/>
    </row>
    <row r="1353" spans="69:69" x14ac:dyDescent="0.25">
      <c r="BQ1353" s="136"/>
    </row>
    <row r="1354" spans="69:69" x14ac:dyDescent="0.25">
      <c r="BQ1354" s="136"/>
    </row>
    <row r="1355" spans="69:69" x14ac:dyDescent="0.25">
      <c r="BQ1355" s="136"/>
    </row>
    <row r="1356" spans="69:69" x14ac:dyDescent="0.25">
      <c r="BQ1356" s="136"/>
    </row>
    <row r="1357" spans="69:69" x14ac:dyDescent="0.25">
      <c r="BQ1357" s="136"/>
    </row>
    <row r="1358" spans="69:69" x14ac:dyDescent="0.25">
      <c r="BQ1358" s="136"/>
    </row>
    <row r="1359" spans="69:69" x14ac:dyDescent="0.25">
      <c r="BQ1359" s="136"/>
    </row>
    <row r="1360" spans="69:69" x14ac:dyDescent="0.25">
      <c r="BQ1360" s="136"/>
    </row>
    <row r="1361" spans="69:69" x14ac:dyDescent="0.25">
      <c r="BQ1361" s="136"/>
    </row>
    <row r="1362" spans="69:69" x14ac:dyDescent="0.25">
      <c r="BQ1362" s="136"/>
    </row>
    <row r="1363" spans="69:69" x14ac:dyDescent="0.25">
      <c r="BQ1363" s="136"/>
    </row>
    <row r="1364" spans="69:69" x14ac:dyDescent="0.25">
      <c r="BQ1364" s="136"/>
    </row>
    <row r="1365" spans="69:69" x14ac:dyDescent="0.25">
      <c r="BQ1365" s="136"/>
    </row>
    <row r="1366" spans="69:69" x14ac:dyDescent="0.25">
      <c r="BQ1366" s="136"/>
    </row>
    <row r="1367" spans="69:69" x14ac:dyDescent="0.25">
      <c r="BQ1367" s="136"/>
    </row>
    <row r="1368" spans="69:69" x14ac:dyDescent="0.25">
      <c r="BQ1368" s="136"/>
    </row>
    <row r="1369" spans="69:69" x14ac:dyDescent="0.25">
      <c r="BQ1369" s="136"/>
    </row>
    <row r="1370" spans="69:69" x14ac:dyDescent="0.25">
      <c r="BQ1370" s="136"/>
    </row>
    <row r="1371" spans="69:69" x14ac:dyDescent="0.25">
      <c r="BQ1371" s="136"/>
    </row>
    <row r="1372" spans="69:69" x14ac:dyDescent="0.25">
      <c r="BQ1372" s="136"/>
    </row>
    <row r="1373" spans="69:69" x14ac:dyDescent="0.25">
      <c r="BQ1373" s="136"/>
    </row>
    <row r="1374" spans="69:69" x14ac:dyDescent="0.25">
      <c r="BQ1374" s="136"/>
    </row>
    <row r="1375" spans="69:69" x14ac:dyDescent="0.25">
      <c r="BQ1375" s="136"/>
    </row>
    <row r="1376" spans="69:69" x14ac:dyDescent="0.25">
      <c r="BQ1376" s="136"/>
    </row>
    <row r="1377" spans="69:69" x14ac:dyDescent="0.25">
      <c r="BQ1377" s="136"/>
    </row>
    <row r="1378" spans="69:69" x14ac:dyDescent="0.25">
      <c r="BQ1378" s="136"/>
    </row>
    <row r="1379" spans="69:69" x14ac:dyDescent="0.25">
      <c r="BQ1379" s="136"/>
    </row>
    <row r="1380" spans="69:69" x14ac:dyDescent="0.25">
      <c r="BQ1380" s="136"/>
    </row>
    <row r="1381" spans="69:69" x14ac:dyDescent="0.25">
      <c r="BQ1381" s="136"/>
    </row>
    <row r="1382" spans="69:69" x14ac:dyDescent="0.25">
      <c r="BQ1382" s="136"/>
    </row>
    <row r="1383" spans="69:69" x14ac:dyDescent="0.25">
      <c r="BQ1383" s="136"/>
    </row>
    <row r="1384" spans="69:69" x14ac:dyDescent="0.25">
      <c r="BQ1384" s="136"/>
    </row>
    <row r="1385" spans="69:69" x14ac:dyDescent="0.25">
      <c r="BQ1385" s="136"/>
    </row>
    <row r="1386" spans="69:69" x14ac:dyDescent="0.25">
      <c r="BQ1386" s="136"/>
    </row>
    <row r="1387" spans="69:69" x14ac:dyDescent="0.25">
      <c r="BQ1387" s="136"/>
    </row>
    <row r="1388" spans="69:69" x14ac:dyDescent="0.25">
      <c r="BQ1388" s="136"/>
    </row>
    <row r="1389" spans="69:69" x14ac:dyDescent="0.25">
      <c r="BQ1389" s="136"/>
    </row>
    <row r="1390" spans="69:69" x14ac:dyDescent="0.25">
      <c r="BQ1390" s="136"/>
    </row>
    <row r="1391" spans="69:69" x14ac:dyDescent="0.25">
      <c r="BQ1391" s="136"/>
    </row>
    <row r="1392" spans="69:69" x14ac:dyDescent="0.25">
      <c r="BQ1392" s="136"/>
    </row>
    <row r="1393" spans="69:69" x14ac:dyDescent="0.25">
      <c r="BQ1393" s="136"/>
    </row>
    <row r="1394" spans="69:69" x14ac:dyDescent="0.25">
      <c r="BQ1394" s="136"/>
    </row>
    <row r="1395" spans="69:69" x14ac:dyDescent="0.25">
      <c r="BQ1395" s="136"/>
    </row>
    <row r="1396" spans="69:69" x14ac:dyDescent="0.25">
      <c r="BQ1396" s="136"/>
    </row>
    <row r="1397" spans="69:69" x14ac:dyDescent="0.25">
      <c r="BQ1397" s="136"/>
    </row>
    <row r="1398" spans="69:69" x14ac:dyDescent="0.25">
      <c r="BQ1398" s="136"/>
    </row>
    <row r="1399" spans="69:69" x14ac:dyDescent="0.25">
      <c r="BQ1399" s="136"/>
    </row>
    <row r="1400" spans="69:69" x14ac:dyDescent="0.25">
      <c r="BQ1400" s="136"/>
    </row>
    <row r="1401" spans="69:69" x14ac:dyDescent="0.25">
      <c r="BQ1401" s="136"/>
    </row>
    <row r="1402" spans="69:69" x14ac:dyDescent="0.25">
      <c r="BQ1402" s="136"/>
    </row>
    <row r="1403" spans="69:69" x14ac:dyDescent="0.25">
      <c r="BQ1403" s="136"/>
    </row>
    <row r="1404" spans="69:69" x14ac:dyDescent="0.25">
      <c r="BQ1404" s="136"/>
    </row>
    <row r="1405" spans="69:69" x14ac:dyDescent="0.25">
      <c r="BQ1405" s="136"/>
    </row>
    <row r="1406" spans="69:69" x14ac:dyDescent="0.25">
      <c r="BQ1406" s="136"/>
    </row>
    <row r="1407" spans="69:69" x14ac:dyDescent="0.25">
      <c r="BQ1407" s="136"/>
    </row>
    <row r="1408" spans="69:69" x14ac:dyDescent="0.25">
      <c r="BQ1408" s="136"/>
    </row>
    <row r="1409" spans="69:69" x14ac:dyDescent="0.25">
      <c r="BQ1409" s="136"/>
    </row>
    <row r="1410" spans="69:69" x14ac:dyDescent="0.25">
      <c r="BQ1410" s="136"/>
    </row>
    <row r="1411" spans="69:69" x14ac:dyDescent="0.25">
      <c r="BQ1411" s="136"/>
    </row>
    <row r="1412" spans="69:69" x14ac:dyDescent="0.25">
      <c r="BQ1412" s="136"/>
    </row>
    <row r="1413" spans="69:69" x14ac:dyDescent="0.25">
      <c r="BQ1413" s="136"/>
    </row>
    <row r="1414" spans="69:69" x14ac:dyDescent="0.25">
      <c r="BQ1414" s="136"/>
    </row>
    <row r="1415" spans="69:69" x14ac:dyDescent="0.25">
      <c r="BQ1415" s="136"/>
    </row>
    <row r="1416" spans="69:69" x14ac:dyDescent="0.25">
      <c r="BQ1416" s="136"/>
    </row>
    <row r="1417" spans="69:69" x14ac:dyDescent="0.25">
      <c r="BQ1417" s="136"/>
    </row>
    <row r="1418" spans="69:69" x14ac:dyDescent="0.25">
      <c r="BQ1418" s="136"/>
    </row>
    <row r="1419" spans="69:69" x14ac:dyDescent="0.25">
      <c r="BQ1419" s="136"/>
    </row>
    <row r="1420" spans="69:69" x14ac:dyDescent="0.25">
      <c r="BQ1420" s="136"/>
    </row>
    <row r="1421" spans="69:69" x14ac:dyDescent="0.25">
      <c r="BQ1421" s="136"/>
    </row>
    <row r="1422" spans="69:69" x14ac:dyDescent="0.25">
      <c r="BQ1422" s="136"/>
    </row>
    <row r="1423" spans="69:69" x14ac:dyDescent="0.25">
      <c r="BQ1423" s="136"/>
    </row>
    <row r="1424" spans="69:69" x14ac:dyDescent="0.25">
      <c r="BQ1424" s="136"/>
    </row>
    <row r="1425" spans="69:69" x14ac:dyDescent="0.25">
      <c r="BQ1425" s="136"/>
    </row>
    <row r="1426" spans="69:69" x14ac:dyDescent="0.25">
      <c r="BQ1426" s="136"/>
    </row>
    <row r="1427" spans="69:69" x14ac:dyDescent="0.25">
      <c r="BQ1427" s="136"/>
    </row>
    <row r="1428" spans="69:69" x14ac:dyDescent="0.25">
      <c r="BQ1428" s="136"/>
    </row>
    <row r="1429" spans="69:69" x14ac:dyDescent="0.25">
      <c r="BQ1429" s="136"/>
    </row>
    <row r="1430" spans="69:69" x14ac:dyDescent="0.25">
      <c r="BQ1430" s="136"/>
    </row>
    <row r="1431" spans="69:69" x14ac:dyDescent="0.25">
      <c r="BQ1431" s="136"/>
    </row>
    <row r="1432" spans="69:69" x14ac:dyDescent="0.25">
      <c r="BQ1432" s="136"/>
    </row>
    <row r="1433" spans="69:69" x14ac:dyDescent="0.25">
      <c r="BQ1433" s="136"/>
    </row>
    <row r="1434" spans="69:69" x14ac:dyDescent="0.25">
      <c r="BQ1434" s="136"/>
    </row>
    <row r="1435" spans="69:69" x14ac:dyDescent="0.25">
      <c r="BQ1435" s="136"/>
    </row>
    <row r="1436" spans="69:69" x14ac:dyDescent="0.25">
      <c r="BQ1436" s="136"/>
    </row>
    <row r="1437" spans="69:69" x14ac:dyDescent="0.25">
      <c r="BQ1437" s="136"/>
    </row>
    <row r="1438" spans="69:69" x14ac:dyDescent="0.25">
      <c r="BQ1438" s="136"/>
    </row>
    <row r="1439" spans="69:69" x14ac:dyDescent="0.25">
      <c r="BQ1439" s="136"/>
    </row>
    <row r="1440" spans="69:69" x14ac:dyDescent="0.25">
      <c r="BQ1440" s="136"/>
    </row>
    <row r="1441" spans="69:69" x14ac:dyDescent="0.25">
      <c r="BQ1441" s="136"/>
    </row>
    <row r="1442" spans="69:69" x14ac:dyDescent="0.25">
      <c r="BQ1442" s="136"/>
    </row>
    <row r="1443" spans="69:69" x14ac:dyDescent="0.25">
      <c r="BQ1443" s="136"/>
    </row>
    <row r="1444" spans="69:69" x14ac:dyDescent="0.25">
      <c r="BQ1444" s="136"/>
    </row>
    <row r="1445" spans="69:69" x14ac:dyDescent="0.25">
      <c r="BQ1445" s="136"/>
    </row>
    <row r="1446" spans="69:69" x14ac:dyDescent="0.25">
      <c r="BQ1446" s="136"/>
    </row>
    <row r="1447" spans="69:69" x14ac:dyDescent="0.25">
      <c r="BQ1447" s="136"/>
    </row>
    <row r="1448" spans="69:69" x14ac:dyDescent="0.25">
      <c r="BQ1448" s="136"/>
    </row>
    <row r="1449" spans="69:69" x14ac:dyDescent="0.25">
      <c r="BQ1449" s="136"/>
    </row>
    <row r="1450" spans="69:69" x14ac:dyDescent="0.25">
      <c r="BQ1450" s="136"/>
    </row>
    <row r="1451" spans="69:69" x14ac:dyDescent="0.25">
      <c r="BQ1451" s="136"/>
    </row>
    <row r="1452" spans="69:69" x14ac:dyDescent="0.25">
      <c r="BQ1452" s="136"/>
    </row>
    <row r="1453" spans="69:69" x14ac:dyDescent="0.25">
      <c r="BQ1453" s="136"/>
    </row>
    <row r="1454" spans="69:69" x14ac:dyDescent="0.25">
      <c r="BQ1454" s="136"/>
    </row>
    <row r="1455" spans="69:69" x14ac:dyDescent="0.25">
      <c r="BQ1455" s="136"/>
    </row>
    <row r="1456" spans="69:69" x14ac:dyDescent="0.25">
      <c r="BQ1456" s="136"/>
    </row>
    <row r="1457" spans="69:69" x14ac:dyDescent="0.25">
      <c r="BQ1457" s="136"/>
    </row>
    <row r="1458" spans="69:69" x14ac:dyDescent="0.25">
      <c r="BQ1458" s="136"/>
    </row>
    <row r="1459" spans="69:69" x14ac:dyDescent="0.25">
      <c r="BQ1459" s="136"/>
    </row>
    <row r="1460" spans="69:69" x14ac:dyDescent="0.25">
      <c r="BQ1460" s="136"/>
    </row>
    <row r="1461" spans="69:69" x14ac:dyDescent="0.25">
      <c r="BQ1461" s="136"/>
    </row>
    <row r="1462" spans="69:69" x14ac:dyDescent="0.25">
      <c r="BQ1462" s="136"/>
    </row>
    <row r="1463" spans="69:69" x14ac:dyDescent="0.25">
      <c r="BQ1463" s="136"/>
    </row>
    <row r="1464" spans="69:69" x14ac:dyDescent="0.25">
      <c r="BQ1464" s="136"/>
    </row>
    <row r="1465" spans="69:69" x14ac:dyDescent="0.25">
      <c r="BQ1465" s="136"/>
    </row>
    <row r="1466" spans="69:69" x14ac:dyDescent="0.25">
      <c r="BQ1466" s="136"/>
    </row>
    <row r="1467" spans="69:69" x14ac:dyDescent="0.25">
      <c r="BQ1467" s="136"/>
    </row>
    <row r="1468" spans="69:69" x14ac:dyDescent="0.25">
      <c r="BQ1468" s="136"/>
    </row>
    <row r="1469" spans="69:69" x14ac:dyDescent="0.25">
      <c r="BQ1469" s="136"/>
    </row>
    <row r="1470" spans="69:69" x14ac:dyDescent="0.25">
      <c r="BQ1470" s="136"/>
    </row>
    <row r="1471" spans="69:69" x14ac:dyDescent="0.25">
      <c r="BQ1471" s="136"/>
    </row>
    <row r="1472" spans="69:69" x14ac:dyDescent="0.25">
      <c r="BQ1472" s="136"/>
    </row>
    <row r="1473" spans="69:69" x14ac:dyDescent="0.25">
      <c r="BQ1473" s="136"/>
    </row>
    <row r="1474" spans="69:69" x14ac:dyDescent="0.25">
      <c r="BQ1474" s="136"/>
    </row>
    <row r="1475" spans="69:69" x14ac:dyDescent="0.25">
      <c r="BQ1475" s="136"/>
    </row>
    <row r="1476" spans="69:69" x14ac:dyDescent="0.25">
      <c r="BQ1476" s="136"/>
    </row>
    <row r="1477" spans="69:69" x14ac:dyDescent="0.25">
      <c r="BQ1477" s="136"/>
    </row>
    <row r="1478" spans="69:69" x14ac:dyDescent="0.25">
      <c r="BQ1478" s="136"/>
    </row>
    <row r="1479" spans="69:69" x14ac:dyDescent="0.25">
      <c r="BQ1479" s="136"/>
    </row>
    <row r="1480" spans="69:69" x14ac:dyDescent="0.25">
      <c r="BQ1480" s="136"/>
    </row>
    <row r="1481" spans="69:69" x14ac:dyDescent="0.25">
      <c r="BQ1481" s="136"/>
    </row>
    <row r="1482" spans="69:69" x14ac:dyDescent="0.25">
      <c r="BQ1482" s="136"/>
    </row>
    <row r="1483" spans="69:69" x14ac:dyDescent="0.25">
      <c r="BQ1483" s="136"/>
    </row>
    <row r="1484" spans="69:69" x14ac:dyDescent="0.25">
      <c r="BQ1484" s="136"/>
    </row>
    <row r="1485" spans="69:69" x14ac:dyDescent="0.25">
      <c r="BQ1485" s="136"/>
    </row>
    <row r="1486" spans="69:69" x14ac:dyDescent="0.25">
      <c r="BQ1486" s="136"/>
    </row>
    <row r="1487" spans="69:69" x14ac:dyDescent="0.25">
      <c r="BQ1487" s="136"/>
    </row>
    <row r="1488" spans="69:69" x14ac:dyDescent="0.25">
      <c r="BQ1488" s="136"/>
    </row>
    <row r="1489" spans="69:69" x14ac:dyDescent="0.25">
      <c r="BQ1489" s="136"/>
    </row>
    <row r="1490" spans="69:69" x14ac:dyDescent="0.25">
      <c r="BQ1490" s="136"/>
    </row>
    <row r="1491" spans="69:69" x14ac:dyDescent="0.25">
      <c r="BQ1491" s="136"/>
    </row>
    <row r="1492" spans="69:69" x14ac:dyDescent="0.25">
      <c r="BQ1492" s="136"/>
    </row>
    <row r="1493" spans="69:69" x14ac:dyDescent="0.25">
      <c r="BQ1493" s="136"/>
    </row>
    <row r="1494" spans="69:69" x14ac:dyDescent="0.25">
      <c r="BQ1494" s="136"/>
    </row>
    <row r="1495" spans="69:69" x14ac:dyDescent="0.25">
      <c r="BQ1495" s="136"/>
    </row>
    <row r="1496" spans="69:69" x14ac:dyDescent="0.25">
      <c r="BQ1496" s="136"/>
    </row>
    <row r="1497" spans="69:69" x14ac:dyDescent="0.25">
      <c r="BQ1497" s="136"/>
    </row>
    <row r="1498" spans="69:69" x14ac:dyDescent="0.25">
      <c r="BQ1498" s="136"/>
    </row>
    <row r="1499" spans="69:69" x14ac:dyDescent="0.25">
      <c r="BQ1499" s="136"/>
    </row>
    <row r="1500" spans="69:69" x14ac:dyDescent="0.25">
      <c r="BQ1500" s="136"/>
    </row>
    <row r="1501" spans="69:69" x14ac:dyDescent="0.25">
      <c r="BQ1501" s="136"/>
    </row>
    <row r="1502" spans="69:69" x14ac:dyDescent="0.25">
      <c r="BQ1502" s="136"/>
    </row>
    <row r="1503" spans="69:69" x14ac:dyDescent="0.25">
      <c r="BQ1503" s="136"/>
    </row>
    <row r="1504" spans="69:69" x14ac:dyDescent="0.25">
      <c r="BQ1504" s="136"/>
    </row>
    <row r="1505" spans="69:69" x14ac:dyDescent="0.25">
      <c r="BQ1505" s="136"/>
    </row>
    <row r="1506" spans="69:69" x14ac:dyDescent="0.25">
      <c r="BQ1506" s="136"/>
    </row>
    <row r="1507" spans="69:69" x14ac:dyDescent="0.25">
      <c r="BQ1507" s="136"/>
    </row>
    <row r="1508" spans="69:69" x14ac:dyDescent="0.25">
      <c r="BQ1508" s="136"/>
    </row>
    <row r="1509" spans="69:69" x14ac:dyDescent="0.25">
      <c r="BQ1509" s="136"/>
    </row>
    <row r="1510" spans="69:69" x14ac:dyDescent="0.25">
      <c r="BQ1510" s="136"/>
    </row>
    <row r="1511" spans="69:69" x14ac:dyDescent="0.25">
      <c r="BQ1511" s="136"/>
    </row>
    <row r="1512" spans="69:69" x14ac:dyDescent="0.25">
      <c r="BQ1512" s="136"/>
    </row>
    <row r="1513" spans="69:69" x14ac:dyDescent="0.25">
      <c r="BQ1513" s="136"/>
    </row>
    <row r="1514" spans="69:69" x14ac:dyDescent="0.25">
      <c r="BQ1514" s="136"/>
    </row>
    <row r="1515" spans="69:69" x14ac:dyDescent="0.25">
      <c r="BQ1515" s="136"/>
    </row>
    <row r="1516" spans="69:69" x14ac:dyDescent="0.25">
      <c r="BQ1516" s="136"/>
    </row>
    <row r="1517" spans="69:69" x14ac:dyDescent="0.25">
      <c r="BQ1517" s="136"/>
    </row>
    <row r="1518" spans="69:69" x14ac:dyDescent="0.25">
      <c r="BQ1518" s="136"/>
    </row>
    <row r="1519" spans="69:69" x14ac:dyDescent="0.25">
      <c r="BQ1519" s="136"/>
    </row>
    <row r="1520" spans="69:69" x14ac:dyDescent="0.25">
      <c r="BQ1520" s="136"/>
    </row>
    <row r="1521" spans="69:69" x14ac:dyDescent="0.25">
      <c r="BQ1521" s="136"/>
    </row>
    <row r="1522" spans="69:69" x14ac:dyDescent="0.25">
      <c r="BQ1522" s="136"/>
    </row>
    <row r="1523" spans="69:69" x14ac:dyDescent="0.25">
      <c r="BQ1523" s="136"/>
    </row>
    <row r="1524" spans="69:69" x14ac:dyDescent="0.25">
      <c r="BQ1524" s="136"/>
    </row>
    <row r="1525" spans="69:69" x14ac:dyDescent="0.25">
      <c r="BQ1525" s="136"/>
    </row>
    <row r="1526" spans="69:69" x14ac:dyDescent="0.25">
      <c r="BQ1526" s="136"/>
    </row>
    <row r="1527" spans="69:69" x14ac:dyDescent="0.25">
      <c r="BQ1527" s="136"/>
    </row>
    <row r="1528" spans="69:69" x14ac:dyDescent="0.25">
      <c r="BQ1528" s="136"/>
    </row>
    <row r="1529" spans="69:69" x14ac:dyDescent="0.25">
      <c r="BQ1529" s="136"/>
    </row>
    <row r="1530" spans="69:69" x14ac:dyDescent="0.25">
      <c r="BQ1530" s="136"/>
    </row>
    <row r="1531" spans="69:69" x14ac:dyDescent="0.25">
      <c r="BQ1531" s="136"/>
    </row>
    <row r="1532" spans="69:69" x14ac:dyDescent="0.25">
      <c r="BQ1532" s="136"/>
    </row>
    <row r="1533" spans="69:69" x14ac:dyDescent="0.25">
      <c r="BQ1533" s="136"/>
    </row>
    <row r="1534" spans="69:69" x14ac:dyDescent="0.25">
      <c r="BQ1534" s="136"/>
    </row>
    <row r="1535" spans="69:69" x14ac:dyDescent="0.25">
      <c r="BQ1535" s="136"/>
    </row>
    <row r="1536" spans="69:69" x14ac:dyDescent="0.25">
      <c r="BQ1536" s="136"/>
    </row>
    <row r="1537" spans="69:69" x14ac:dyDescent="0.25">
      <c r="BQ1537" s="136"/>
    </row>
    <row r="1538" spans="69:69" x14ac:dyDescent="0.25">
      <c r="BQ1538" s="136"/>
    </row>
    <row r="1539" spans="69:69" x14ac:dyDescent="0.25">
      <c r="BQ1539" s="136"/>
    </row>
    <row r="1540" spans="69:69" x14ac:dyDescent="0.25">
      <c r="BQ1540" s="136"/>
    </row>
    <row r="1541" spans="69:69" x14ac:dyDescent="0.25">
      <c r="BQ1541" s="136"/>
    </row>
    <row r="1542" spans="69:69" x14ac:dyDescent="0.25">
      <c r="BQ1542" s="136"/>
    </row>
    <row r="1543" spans="69:69" x14ac:dyDescent="0.25">
      <c r="BQ1543" s="136"/>
    </row>
    <row r="1544" spans="69:69" x14ac:dyDescent="0.25">
      <c r="BQ1544" s="136"/>
    </row>
    <row r="1545" spans="69:69" x14ac:dyDescent="0.25">
      <c r="BQ1545" s="136"/>
    </row>
    <row r="1546" spans="69:69" x14ac:dyDescent="0.25">
      <c r="BQ1546" s="136"/>
    </row>
    <row r="1547" spans="69:69" x14ac:dyDescent="0.25">
      <c r="BQ1547" s="136"/>
    </row>
    <row r="1548" spans="69:69" x14ac:dyDescent="0.25">
      <c r="BQ1548" s="136"/>
    </row>
    <row r="1549" spans="69:69" x14ac:dyDescent="0.25">
      <c r="BQ1549" s="136"/>
    </row>
    <row r="1550" spans="69:69" x14ac:dyDescent="0.25">
      <c r="BQ1550" s="136"/>
    </row>
    <row r="1551" spans="69:69" x14ac:dyDescent="0.25">
      <c r="BQ1551" s="136"/>
    </row>
    <row r="1552" spans="69:69" x14ac:dyDescent="0.25">
      <c r="BQ1552" s="136"/>
    </row>
    <row r="1553" spans="69:69" x14ac:dyDescent="0.25">
      <c r="BQ1553" s="136"/>
    </row>
    <row r="1554" spans="69:69" x14ac:dyDescent="0.25">
      <c r="BQ1554" s="136"/>
    </row>
    <row r="1555" spans="69:69" x14ac:dyDescent="0.25">
      <c r="BQ1555" s="136"/>
    </row>
    <row r="1556" spans="69:69" x14ac:dyDescent="0.25">
      <c r="BQ1556" s="136"/>
    </row>
    <row r="1557" spans="69:69" x14ac:dyDescent="0.25">
      <c r="BQ1557" s="136"/>
    </row>
    <row r="1558" spans="69:69" x14ac:dyDescent="0.25">
      <c r="BQ1558" s="136"/>
    </row>
    <row r="1559" spans="69:69" x14ac:dyDescent="0.25">
      <c r="BQ1559" s="136"/>
    </row>
    <row r="1560" spans="69:69" x14ac:dyDescent="0.25">
      <c r="BQ1560" s="136"/>
    </row>
    <row r="1561" spans="69:69" x14ac:dyDescent="0.25">
      <c r="BQ1561" s="136"/>
    </row>
    <row r="1562" spans="69:69" x14ac:dyDescent="0.25">
      <c r="BQ1562" s="136"/>
    </row>
    <row r="1563" spans="69:69" x14ac:dyDescent="0.25">
      <c r="BQ1563" s="136"/>
    </row>
    <row r="1564" spans="69:69" x14ac:dyDescent="0.25">
      <c r="BQ1564" s="136"/>
    </row>
    <row r="1565" spans="69:69" x14ac:dyDescent="0.25">
      <c r="BQ1565" s="136"/>
    </row>
    <row r="1566" spans="69:69" x14ac:dyDescent="0.25">
      <c r="BQ1566" s="136"/>
    </row>
    <row r="1567" spans="69:69" x14ac:dyDescent="0.25">
      <c r="BQ1567" s="136"/>
    </row>
    <row r="1568" spans="69:69" x14ac:dyDescent="0.25">
      <c r="BQ1568" s="136"/>
    </row>
    <row r="1569" spans="69:69" x14ac:dyDescent="0.25">
      <c r="BQ1569" s="136"/>
    </row>
    <row r="1570" spans="69:69" x14ac:dyDescent="0.25">
      <c r="BQ1570" s="136"/>
    </row>
    <row r="1571" spans="69:69" x14ac:dyDescent="0.25">
      <c r="BQ1571" s="136"/>
    </row>
    <row r="1572" spans="69:69" x14ac:dyDescent="0.25">
      <c r="BQ1572" s="136"/>
    </row>
    <row r="1573" spans="69:69" x14ac:dyDescent="0.25">
      <c r="BQ1573" s="136"/>
    </row>
    <row r="1574" spans="69:69" x14ac:dyDescent="0.25">
      <c r="BQ1574" s="136"/>
    </row>
    <row r="1575" spans="69:69" x14ac:dyDescent="0.25">
      <c r="BQ1575" s="136"/>
    </row>
    <row r="1576" spans="69:69" x14ac:dyDescent="0.25">
      <c r="BQ1576" s="136"/>
    </row>
    <row r="1577" spans="69:69" x14ac:dyDescent="0.25">
      <c r="BQ1577" s="136"/>
    </row>
    <row r="1578" spans="69:69" x14ac:dyDescent="0.25">
      <c r="BQ1578" s="136"/>
    </row>
    <row r="1579" spans="69:69" x14ac:dyDescent="0.25">
      <c r="BQ1579" s="136"/>
    </row>
    <row r="1580" spans="69:69" x14ac:dyDescent="0.25">
      <c r="BQ1580" s="136"/>
    </row>
    <row r="1581" spans="69:69" x14ac:dyDescent="0.25">
      <c r="BQ1581" s="136"/>
    </row>
    <row r="1582" spans="69:69" x14ac:dyDescent="0.25">
      <c r="BQ1582" s="136"/>
    </row>
    <row r="1583" spans="69:69" x14ac:dyDescent="0.25">
      <c r="BQ1583" s="136"/>
    </row>
    <row r="1584" spans="69:69" x14ac:dyDescent="0.25">
      <c r="BQ1584" s="136"/>
    </row>
    <row r="1585" spans="69:69" x14ac:dyDescent="0.25">
      <c r="BQ1585" s="136"/>
    </row>
    <row r="1586" spans="69:69" x14ac:dyDescent="0.25">
      <c r="BQ1586" s="136"/>
    </row>
    <row r="1587" spans="69:69" x14ac:dyDescent="0.25">
      <c r="BQ1587" s="136"/>
    </row>
    <row r="1588" spans="69:69" x14ac:dyDescent="0.25">
      <c r="BQ1588" s="136"/>
    </row>
    <row r="1589" spans="69:69" x14ac:dyDescent="0.25">
      <c r="BQ1589" s="136"/>
    </row>
    <row r="1590" spans="69:69" x14ac:dyDescent="0.25">
      <c r="BQ1590" s="136"/>
    </row>
    <row r="1591" spans="69:69" x14ac:dyDescent="0.25">
      <c r="BQ1591" s="136"/>
    </row>
    <row r="1592" spans="69:69" x14ac:dyDescent="0.25">
      <c r="BQ1592" s="136"/>
    </row>
    <row r="1593" spans="69:69" x14ac:dyDescent="0.25">
      <c r="BQ1593" s="136"/>
    </row>
    <row r="1594" spans="69:69" x14ac:dyDescent="0.25">
      <c r="BQ1594" s="136"/>
    </row>
    <row r="1595" spans="69:69" x14ac:dyDescent="0.25">
      <c r="BQ1595" s="136"/>
    </row>
    <row r="1596" spans="69:69" x14ac:dyDescent="0.25">
      <c r="BQ1596" s="136"/>
    </row>
    <row r="1597" spans="69:69" x14ac:dyDescent="0.25">
      <c r="BQ1597" s="136"/>
    </row>
    <row r="1598" spans="69:69" x14ac:dyDescent="0.25">
      <c r="BQ1598" s="136"/>
    </row>
    <row r="1599" spans="69:69" x14ac:dyDescent="0.25">
      <c r="BQ1599" s="136"/>
    </row>
    <row r="1600" spans="69:69" x14ac:dyDescent="0.25">
      <c r="BQ1600" s="136"/>
    </row>
    <row r="1601" spans="69:69" x14ac:dyDescent="0.25">
      <c r="BQ1601" s="136"/>
    </row>
    <row r="1602" spans="69:69" x14ac:dyDescent="0.25">
      <c r="BQ1602" s="136"/>
    </row>
    <row r="1603" spans="69:69" x14ac:dyDescent="0.25">
      <c r="BQ1603" s="136"/>
    </row>
    <row r="1604" spans="69:69" x14ac:dyDescent="0.25">
      <c r="BQ1604" s="136"/>
    </row>
    <row r="1605" spans="69:69" x14ac:dyDescent="0.25">
      <c r="BQ1605" s="136"/>
    </row>
    <row r="1606" spans="69:69" x14ac:dyDescent="0.25">
      <c r="BQ1606" s="136"/>
    </row>
    <row r="1607" spans="69:69" x14ac:dyDescent="0.25">
      <c r="BQ1607" s="136"/>
    </row>
    <row r="1608" spans="69:69" x14ac:dyDescent="0.25">
      <c r="BQ1608" s="136"/>
    </row>
    <row r="1609" spans="69:69" x14ac:dyDescent="0.25">
      <c r="BQ1609" s="136"/>
    </row>
    <row r="1610" spans="69:69" x14ac:dyDescent="0.25">
      <c r="BQ1610" s="136"/>
    </row>
    <row r="1611" spans="69:69" x14ac:dyDescent="0.25">
      <c r="BQ1611" s="136"/>
    </row>
    <row r="1612" spans="69:69" x14ac:dyDescent="0.25">
      <c r="BQ1612" s="136"/>
    </row>
    <row r="1613" spans="69:69" x14ac:dyDescent="0.25">
      <c r="BQ1613" s="136"/>
    </row>
    <row r="1614" spans="69:69" x14ac:dyDescent="0.25">
      <c r="BQ1614" s="136"/>
    </row>
    <row r="1615" spans="69:69" x14ac:dyDescent="0.25">
      <c r="BQ1615" s="136"/>
    </row>
    <row r="1616" spans="69:69" x14ac:dyDescent="0.25">
      <c r="BQ1616" s="136"/>
    </row>
    <row r="1617" spans="69:69" x14ac:dyDescent="0.25">
      <c r="BQ1617" s="136"/>
    </row>
    <row r="1618" spans="69:69" x14ac:dyDescent="0.25">
      <c r="BQ1618" s="136"/>
    </row>
    <row r="1619" spans="69:69" x14ac:dyDescent="0.25">
      <c r="BQ1619" s="136"/>
    </row>
    <row r="1620" spans="69:69" x14ac:dyDescent="0.25">
      <c r="BQ1620" s="136"/>
    </row>
    <row r="1621" spans="69:69" x14ac:dyDescent="0.25">
      <c r="BQ1621" s="136"/>
    </row>
    <row r="1622" spans="69:69" x14ac:dyDescent="0.25">
      <c r="BQ1622" s="136"/>
    </row>
    <row r="1623" spans="69:69" x14ac:dyDescent="0.25">
      <c r="BQ1623" s="136"/>
    </row>
    <row r="1624" spans="69:69" x14ac:dyDescent="0.25">
      <c r="BQ1624" s="136"/>
    </row>
    <row r="1625" spans="69:69" x14ac:dyDescent="0.25">
      <c r="BQ1625" s="136"/>
    </row>
    <row r="1626" spans="69:69" x14ac:dyDescent="0.25">
      <c r="BQ1626" s="136"/>
    </row>
    <row r="1627" spans="69:69" x14ac:dyDescent="0.25">
      <c r="BQ1627" s="136"/>
    </row>
    <row r="1628" spans="69:69" x14ac:dyDescent="0.25">
      <c r="BQ1628" s="136"/>
    </row>
    <row r="1629" spans="69:69" x14ac:dyDescent="0.25">
      <c r="BQ1629" s="136"/>
    </row>
    <row r="1630" spans="69:69" x14ac:dyDescent="0.25">
      <c r="BQ1630" s="136"/>
    </row>
    <row r="1631" spans="69:69" x14ac:dyDescent="0.25">
      <c r="BQ1631" s="136"/>
    </row>
    <row r="1632" spans="69:69" x14ac:dyDescent="0.25">
      <c r="BQ1632" s="136"/>
    </row>
    <row r="1633" spans="69:69" x14ac:dyDescent="0.25">
      <c r="BQ1633" s="136"/>
    </row>
    <row r="1634" spans="69:69" x14ac:dyDescent="0.25">
      <c r="BQ1634" s="136"/>
    </row>
    <row r="1635" spans="69:69" x14ac:dyDescent="0.25">
      <c r="BQ1635" s="136"/>
    </row>
    <row r="1636" spans="69:69" x14ac:dyDescent="0.25">
      <c r="BQ1636" s="136"/>
    </row>
    <row r="1637" spans="69:69" x14ac:dyDescent="0.25">
      <c r="BQ1637" s="136"/>
    </row>
    <row r="1638" spans="69:69" x14ac:dyDescent="0.25">
      <c r="BQ1638" s="136"/>
    </row>
    <row r="1639" spans="69:69" x14ac:dyDescent="0.25">
      <c r="BQ1639" s="136"/>
    </row>
    <row r="1640" spans="69:69" x14ac:dyDescent="0.25">
      <c r="BQ1640" s="136"/>
    </row>
    <row r="1641" spans="69:69" x14ac:dyDescent="0.25">
      <c r="BQ1641" s="136"/>
    </row>
    <row r="1642" spans="69:69" x14ac:dyDescent="0.25">
      <c r="BQ1642" s="136"/>
    </row>
    <row r="1643" spans="69:69" x14ac:dyDescent="0.25">
      <c r="BQ1643" s="136"/>
    </row>
    <row r="1644" spans="69:69" x14ac:dyDescent="0.25">
      <c r="BQ1644" s="136"/>
    </row>
    <row r="1645" spans="69:69" x14ac:dyDescent="0.25">
      <c r="BQ1645" s="136"/>
    </row>
    <row r="1646" spans="69:69" x14ac:dyDescent="0.25">
      <c r="BQ1646" s="136"/>
    </row>
    <row r="1647" spans="69:69" x14ac:dyDescent="0.25">
      <c r="BQ1647" s="136"/>
    </row>
    <row r="1648" spans="69:69" x14ac:dyDescent="0.25">
      <c r="BQ1648" s="136"/>
    </row>
    <row r="1649" spans="69:69" x14ac:dyDescent="0.25">
      <c r="BQ1649" s="136"/>
    </row>
    <row r="1650" spans="69:69" x14ac:dyDescent="0.25">
      <c r="BQ1650" s="136"/>
    </row>
    <row r="1651" spans="69:69" x14ac:dyDescent="0.25">
      <c r="BQ1651" s="136"/>
    </row>
    <row r="1652" spans="69:69" x14ac:dyDescent="0.25">
      <c r="BQ1652" s="136"/>
    </row>
    <row r="1653" spans="69:69" x14ac:dyDescent="0.25">
      <c r="BQ1653" s="136"/>
    </row>
    <row r="1654" spans="69:69" x14ac:dyDescent="0.25">
      <c r="BQ1654" s="136"/>
    </row>
    <row r="1655" spans="69:69" x14ac:dyDescent="0.25">
      <c r="BQ1655" s="136"/>
    </row>
    <row r="1656" spans="69:69" x14ac:dyDescent="0.25">
      <c r="BQ1656" s="136"/>
    </row>
    <row r="1657" spans="69:69" x14ac:dyDescent="0.25">
      <c r="BQ1657" s="136"/>
    </row>
    <row r="1658" spans="69:69" x14ac:dyDescent="0.25">
      <c r="BQ1658" s="136"/>
    </row>
    <row r="1659" spans="69:69" x14ac:dyDescent="0.25">
      <c r="BQ1659" s="136"/>
    </row>
    <row r="1660" spans="69:69" x14ac:dyDescent="0.25">
      <c r="BQ1660" s="136"/>
    </row>
    <row r="1661" spans="69:69" x14ac:dyDescent="0.25">
      <c r="BQ1661" s="136"/>
    </row>
    <row r="1662" spans="69:69" x14ac:dyDescent="0.25">
      <c r="BQ1662" s="136"/>
    </row>
    <row r="1663" spans="69:69" x14ac:dyDescent="0.25">
      <c r="BQ1663" s="136"/>
    </row>
    <row r="1664" spans="69:69" x14ac:dyDescent="0.25">
      <c r="BQ1664" s="136"/>
    </row>
    <row r="1665" spans="69:69" x14ac:dyDescent="0.25">
      <c r="BQ1665" s="136"/>
    </row>
    <row r="1666" spans="69:69" x14ac:dyDescent="0.25">
      <c r="BQ1666" s="136"/>
    </row>
    <row r="1667" spans="69:69" x14ac:dyDescent="0.25">
      <c r="BQ1667" s="136"/>
    </row>
    <row r="1668" spans="69:69" x14ac:dyDescent="0.25">
      <c r="BQ1668" s="136"/>
    </row>
    <row r="1669" spans="69:69" x14ac:dyDescent="0.25">
      <c r="BQ1669" s="136"/>
    </row>
    <row r="1670" spans="69:69" x14ac:dyDescent="0.25">
      <c r="BQ1670" s="136"/>
    </row>
    <row r="1671" spans="69:69" x14ac:dyDescent="0.25">
      <c r="BQ1671" s="136"/>
    </row>
    <row r="1672" spans="69:69" x14ac:dyDescent="0.25">
      <c r="BQ1672" s="136"/>
    </row>
    <row r="1673" spans="69:69" x14ac:dyDescent="0.25">
      <c r="BQ1673" s="136"/>
    </row>
    <row r="1674" spans="69:69" x14ac:dyDescent="0.25">
      <c r="BQ1674" s="136"/>
    </row>
    <row r="1675" spans="69:69" x14ac:dyDescent="0.25">
      <c r="BQ1675" s="136"/>
    </row>
    <row r="1676" spans="69:69" x14ac:dyDescent="0.25">
      <c r="BQ1676" s="136"/>
    </row>
    <row r="1677" spans="69:69" x14ac:dyDescent="0.25">
      <c r="BQ1677" s="136"/>
    </row>
    <row r="1678" spans="69:69" x14ac:dyDescent="0.25">
      <c r="BQ1678" s="136"/>
    </row>
    <row r="1679" spans="69:69" x14ac:dyDescent="0.25">
      <c r="BQ1679" s="136"/>
    </row>
    <row r="1680" spans="69:69" x14ac:dyDescent="0.25">
      <c r="BQ1680" s="136"/>
    </row>
    <row r="1681" spans="69:69" x14ac:dyDescent="0.25">
      <c r="BQ1681" s="136"/>
    </row>
    <row r="1682" spans="69:69" x14ac:dyDescent="0.25">
      <c r="BQ1682" s="136"/>
    </row>
    <row r="1683" spans="69:69" x14ac:dyDescent="0.25">
      <c r="BQ1683" s="136"/>
    </row>
    <row r="1684" spans="69:69" x14ac:dyDescent="0.25">
      <c r="BQ1684" s="136"/>
    </row>
    <row r="1685" spans="69:69" x14ac:dyDescent="0.25">
      <c r="BQ1685" s="136"/>
    </row>
    <row r="1686" spans="69:69" x14ac:dyDescent="0.25">
      <c r="BQ1686" s="136"/>
    </row>
    <row r="1687" spans="69:69" x14ac:dyDescent="0.25">
      <c r="BQ1687" s="136"/>
    </row>
    <row r="1688" spans="69:69" x14ac:dyDescent="0.25">
      <c r="BQ1688" s="136"/>
    </row>
    <row r="1689" spans="69:69" x14ac:dyDescent="0.25">
      <c r="BQ1689" s="136"/>
    </row>
    <row r="1690" spans="69:69" x14ac:dyDescent="0.25">
      <c r="BQ1690" s="136"/>
    </row>
    <row r="1691" spans="69:69" x14ac:dyDescent="0.25">
      <c r="BQ1691" s="136"/>
    </row>
    <row r="1692" spans="69:69" x14ac:dyDescent="0.25">
      <c r="BQ1692" s="136"/>
    </row>
    <row r="1693" spans="69:69" x14ac:dyDescent="0.25">
      <c r="BQ1693" s="136"/>
    </row>
    <row r="1694" spans="69:69" x14ac:dyDescent="0.25">
      <c r="BQ1694" s="136"/>
    </row>
    <row r="1695" spans="69:69" x14ac:dyDescent="0.25">
      <c r="BQ1695" s="136"/>
    </row>
    <row r="1696" spans="69:69" x14ac:dyDescent="0.25">
      <c r="BQ1696" s="136"/>
    </row>
    <row r="1697" spans="69:69" x14ac:dyDescent="0.25">
      <c r="BQ1697" s="136"/>
    </row>
    <row r="1698" spans="69:69" x14ac:dyDescent="0.25">
      <c r="BQ1698" s="136"/>
    </row>
    <row r="1699" spans="69:69" x14ac:dyDescent="0.25">
      <c r="BQ1699" s="136"/>
    </row>
    <row r="1700" spans="69:69" x14ac:dyDescent="0.25">
      <c r="BQ1700" s="136"/>
    </row>
    <row r="1701" spans="69:69" x14ac:dyDescent="0.25">
      <c r="BQ1701" s="136"/>
    </row>
    <row r="1702" spans="69:69" x14ac:dyDescent="0.25">
      <c r="BQ1702" s="136"/>
    </row>
    <row r="1703" spans="69:69" x14ac:dyDescent="0.25">
      <c r="BQ1703" s="136"/>
    </row>
    <row r="1704" spans="69:69" x14ac:dyDescent="0.25">
      <c r="BQ1704" s="136"/>
    </row>
    <row r="1705" spans="69:69" x14ac:dyDescent="0.25">
      <c r="BQ1705" s="136"/>
    </row>
    <row r="1706" spans="69:69" x14ac:dyDescent="0.25">
      <c r="BQ1706" s="136"/>
    </row>
    <row r="1707" spans="69:69" x14ac:dyDescent="0.25">
      <c r="BQ1707" s="136"/>
    </row>
    <row r="1708" spans="69:69" x14ac:dyDescent="0.25">
      <c r="BQ1708" s="136"/>
    </row>
    <row r="1709" spans="69:69" x14ac:dyDescent="0.25">
      <c r="BQ1709" s="136"/>
    </row>
    <row r="1710" spans="69:69" x14ac:dyDescent="0.25">
      <c r="BQ1710" s="136"/>
    </row>
    <row r="1711" spans="69:69" x14ac:dyDescent="0.25">
      <c r="BQ1711" s="136"/>
    </row>
    <row r="1712" spans="69:69" x14ac:dyDescent="0.25">
      <c r="BQ1712" s="136"/>
    </row>
    <row r="1713" spans="69:69" x14ac:dyDescent="0.25">
      <c r="BQ1713" s="136"/>
    </row>
    <row r="1714" spans="69:69" x14ac:dyDescent="0.25">
      <c r="BQ1714" s="136"/>
    </row>
    <row r="1715" spans="69:69" x14ac:dyDescent="0.25">
      <c r="BQ1715" s="136"/>
    </row>
    <row r="1716" spans="69:69" x14ac:dyDescent="0.25">
      <c r="BQ1716" s="136"/>
    </row>
    <row r="1717" spans="69:69" x14ac:dyDescent="0.25">
      <c r="BQ1717" s="136"/>
    </row>
    <row r="1718" spans="69:69" x14ac:dyDescent="0.25">
      <c r="BQ1718" s="136"/>
    </row>
    <row r="1719" spans="69:69" x14ac:dyDescent="0.25">
      <c r="BQ1719" s="136"/>
    </row>
    <row r="1720" spans="69:69" x14ac:dyDescent="0.25">
      <c r="BQ1720" s="136"/>
    </row>
    <row r="1721" spans="69:69" x14ac:dyDescent="0.25">
      <c r="BQ1721" s="136"/>
    </row>
    <row r="1722" spans="69:69" x14ac:dyDescent="0.25">
      <c r="BQ1722" s="136"/>
    </row>
    <row r="1723" spans="69:69" x14ac:dyDescent="0.25">
      <c r="BQ1723" s="136"/>
    </row>
    <row r="1724" spans="69:69" x14ac:dyDescent="0.25">
      <c r="BQ1724" s="136"/>
    </row>
    <row r="1725" spans="69:69" x14ac:dyDescent="0.25">
      <c r="BQ1725" s="136"/>
    </row>
    <row r="1726" spans="69:69" x14ac:dyDescent="0.25">
      <c r="BQ1726" s="136"/>
    </row>
    <row r="1727" spans="69:69" x14ac:dyDescent="0.25">
      <c r="BQ1727" s="136"/>
    </row>
    <row r="1728" spans="69:69" x14ac:dyDescent="0.25">
      <c r="BQ1728" s="136"/>
    </row>
    <row r="1729" spans="69:69" x14ac:dyDescent="0.25">
      <c r="BQ1729" s="136"/>
    </row>
    <row r="1730" spans="69:69" x14ac:dyDescent="0.25">
      <c r="BQ1730" s="136"/>
    </row>
    <row r="1731" spans="69:69" x14ac:dyDescent="0.25">
      <c r="BQ1731" s="136"/>
    </row>
    <row r="1732" spans="69:69" x14ac:dyDescent="0.25">
      <c r="BQ1732" s="136"/>
    </row>
    <row r="1733" spans="69:69" x14ac:dyDescent="0.25">
      <c r="BQ1733" s="136"/>
    </row>
    <row r="1734" spans="69:69" x14ac:dyDescent="0.25">
      <c r="BQ1734" s="136"/>
    </row>
    <row r="1735" spans="69:69" x14ac:dyDescent="0.25">
      <c r="BQ1735" s="136"/>
    </row>
    <row r="1736" spans="69:69" x14ac:dyDescent="0.25">
      <c r="BQ1736" s="136"/>
    </row>
    <row r="1737" spans="69:69" x14ac:dyDescent="0.25">
      <c r="BQ1737" s="136"/>
    </row>
    <row r="1738" spans="69:69" x14ac:dyDescent="0.25">
      <c r="BQ1738" s="136"/>
    </row>
    <row r="1739" spans="69:69" x14ac:dyDescent="0.25">
      <c r="BQ1739" s="136"/>
    </row>
    <row r="1740" spans="69:69" x14ac:dyDescent="0.25">
      <c r="BQ1740" s="136"/>
    </row>
    <row r="1741" spans="69:69" x14ac:dyDescent="0.25">
      <c r="BQ1741" s="136"/>
    </row>
    <row r="1742" spans="69:69" x14ac:dyDescent="0.25">
      <c r="BQ1742" s="136"/>
    </row>
    <row r="1743" spans="69:69" x14ac:dyDescent="0.25">
      <c r="BQ1743" s="136"/>
    </row>
    <row r="1744" spans="69:69" x14ac:dyDescent="0.25">
      <c r="BQ1744" s="136"/>
    </row>
    <row r="1745" spans="69:69" x14ac:dyDescent="0.25">
      <c r="BQ1745" s="136"/>
    </row>
    <row r="1746" spans="69:69" x14ac:dyDescent="0.25">
      <c r="BQ1746" s="136"/>
    </row>
    <row r="1747" spans="69:69" x14ac:dyDescent="0.25">
      <c r="BQ1747" s="136"/>
    </row>
    <row r="1748" spans="69:69" x14ac:dyDescent="0.25">
      <c r="BQ1748" s="136"/>
    </row>
    <row r="1749" spans="69:69" x14ac:dyDescent="0.25">
      <c r="BQ1749" s="136"/>
    </row>
    <row r="1750" spans="69:69" x14ac:dyDescent="0.25">
      <c r="BQ1750" s="136"/>
    </row>
    <row r="1751" spans="69:69" x14ac:dyDescent="0.25">
      <c r="BQ1751" s="136"/>
    </row>
    <row r="1752" spans="69:69" x14ac:dyDescent="0.25">
      <c r="BQ1752" s="136"/>
    </row>
    <row r="1753" spans="69:69" x14ac:dyDescent="0.25">
      <c r="BQ1753" s="136"/>
    </row>
    <row r="1754" spans="69:69" x14ac:dyDescent="0.25">
      <c r="BQ1754" s="136"/>
    </row>
    <row r="1755" spans="69:69" x14ac:dyDescent="0.25">
      <c r="BQ1755" s="136"/>
    </row>
    <row r="1756" spans="69:69" x14ac:dyDescent="0.25">
      <c r="BQ1756" s="136"/>
    </row>
    <row r="1757" spans="69:69" x14ac:dyDescent="0.25">
      <c r="BQ1757" s="136"/>
    </row>
    <row r="1758" spans="69:69" x14ac:dyDescent="0.25">
      <c r="BQ1758" s="136"/>
    </row>
    <row r="1759" spans="69:69" x14ac:dyDescent="0.25">
      <c r="BQ1759" s="136"/>
    </row>
    <row r="1760" spans="69:69" x14ac:dyDescent="0.25">
      <c r="BQ1760" s="136"/>
    </row>
    <row r="1761" spans="69:69" x14ac:dyDescent="0.25">
      <c r="BQ1761" s="136"/>
    </row>
    <row r="1762" spans="69:69" x14ac:dyDescent="0.25">
      <c r="BQ1762" s="136"/>
    </row>
    <row r="1763" spans="69:69" x14ac:dyDescent="0.25">
      <c r="BQ1763" s="136"/>
    </row>
    <row r="1764" spans="69:69" x14ac:dyDescent="0.25">
      <c r="BQ1764" s="136"/>
    </row>
    <row r="1765" spans="69:69" x14ac:dyDescent="0.25">
      <c r="BQ1765" s="136"/>
    </row>
    <row r="1766" spans="69:69" x14ac:dyDescent="0.25">
      <c r="BQ1766" s="136"/>
    </row>
    <row r="1767" spans="69:69" x14ac:dyDescent="0.25">
      <c r="BQ1767" s="136"/>
    </row>
    <row r="1768" spans="69:69" x14ac:dyDescent="0.25">
      <c r="BQ1768" s="136"/>
    </row>
    <row r="1769" spans="69:69" x14ac:dyDescent="0.25">
      <c r="BQ1769" s="136"/>
    </row>
    <row r="1770" spans="69:69" x14ac:dyDescent="0.25">
      <c r="BQ1770" s="136"/>
    </row>
    <row r="1771" spans="69:69" x14ac:dyDescent="0.25">
      <c r="BQ1771" s="136"/>
    </row>
    <row r="1772" spans="69:69" x14ac:dyDescent="0.25">
      <c r="BQ1772" s="136"/>
    </row>
    <row r="1773" spans="69:69" x14ac:dyDescent="0.25">
      <c r="BQ1773" s="136"/>
    </row>
    <row r="1774" spans="69:69" x14ac:dyDescent="0.25">
      <c r="BQ1774" s="136"/>
    </row>
    <row r="1775" spans="69:69" x14ac:dyDescent="0.25">
      <c r="BQ1775" s="136"/>
    </row>
    <row r="1776" spans="69:69" x14ac:dyDescent="0.25">
      <c r="BQ1776" s="136"/>
    </row>
    <row r="1777" spans="69:69" x14ac:dyDescent="0.25">
      <c r="BQ1777" s="136"/>
    </row>
    <row r="1778" spans="69:69" x14ac:dyDescent="0.25">
      <c r="BQ1778" s="136"/>
    </row>
    <row r="1779" spans="69:69" x14ac:dyDescent="0.25">
      <c r="BQ1779" s="136"/>
    </row>
    <row r="1780" spans="69:69" x14ac:dyDescent="0.25">
      <c r="BQ1780" s="136"/>
    </row>
    <row r="1781" spans="69:69" x14ac:dyDescent="0.25">
      <c r="BQ1781" s="136"/>
    </row>
    <row r="1782" spans="69:69" x14ac:dyDescent="0.25">
      <c r="BQ1782" s="136"/>
    </row>
    <row r="1783" spans="69:69" x14ac:dyDescent="0.25">
      <c r="BQ1783" s="136"/>
    </row>
    <row r="1784" spans="69:69" x14ac:dyDescent="0.25">
      <c r="BQ1784" s="136"/>
    </row>
    <row r="1785" spans="69:69" x14ac:dyDescent="0.25">
      <c r="BQ1785" s="136"/>
    </row>
    <row r="1786" spans="69:69" x14ac:dyDescent="0.25">
      <c r="BQ1786" s="136"/>
    </row>
    <row r="1787" spans="69:69" x14ac:dyDescent="0.25">
      <c r="BQ1787" s="136"/>
    </row>
    <row r="1788" spans="69:69" x14ac:dyDescent="0.25">
      <c r="BQ1788" s="136"/>
    </row>
    <row r="1789" spans="69:69" x14ac:dyDescent="0.25">
      <c r="BQ1789" s="136"/>
    </row>
    <row r="1790" spans="69:69" x14ac:dyDescent="0.25">
      <c r="BQ1790" s="136"/>
    </row>
    <row r="1791" spans="69:69" x14ac:dyDescent="0.25">
      <c r="BQ1791" s="136"/>
    </row>
    <row r="1792" spans="69:69" x14ac:dyDescent="0.25">
      <c r="BQ1792" s="136"/>
    </row>
    <row r="1793" spans="69:69" x14ac:dyDescent="0.25">
      <c r="BQ1793" s="136"/>
    </row>
    <row r="1794" spans="69:69" x14ac:dyDescent="0.25">
      <c r="BQ1794" s="136"/>
    </row>
    <row r="1795" spans="69:69" x14ac:dyDescent="0.25">
      <c r="BQ1795" s="136"/>
    </row>
    <row r="1796" spans="69:69" x14ac:dyDescent="0.25">
      <c r="BQ1796" s="136"/>
    </row>
    <row r="1797" spans="69:69" x14ac:dyDescent="0.25">
      <c r="BQ1797" s="136"/>
    </row>
    <row r="1798" spans="69:69" x14ac:dyDescent="0.25">
      <c r="BQ1798" s="136"/>
    </row>
    <row r="1799" spans="69:69" x14ac:dyDescent="0.25">
      <c r="BQ1799" s="136"/>
    </row>
    <row r="1800" spans="69:69" x14ac:dyDescent="0.25">
      <c r="BQ1800" s="136"/>
    </row>
    <row r="1801" spans="69:69" x14ac:dyDescent="0.25">
      <c r="BQ1801" s="136"/>
    </row>
    <row r="1802" spans="69:69" x14ac:dyDescent="0.25">
      <c r="BQ1802" s="136"/>
    </row>
    <row r="1803" spans="69:69" x14ac:dyDescent="0.25">
      <c r="BQ1803" s="136"/>
    </row>
    <row r="1804" spans="69:69" x14ac:dyDescent="0.25">
      <c r="BQ1804" s="136"/>
    </row>
    <row r="1805" spans="69:69" x14ac:dyDescent="0.25">
      <c r="BQ1805" s="136"/>
    </row>
    <row r="1806" spans="69:69" x14ac:dyDescent="0.25">
      <c r="BQ1806" s="136"/>
    </row>
    <row r="1807" spans="69:69" x14ac:dyDescent="0.25">
      <c r="BQ1807" s="136"/>
    </row>
    <row r="1808" spans="69:69" x14ac:dyDescent="0.25">
      <c r="BQ1808" s="136"/>
    </row>
    <row r="1809" spans="69:69" x14ac:dyDescent="0.25">
      <c r="BQ1809" s="136"/>
    </row>
    <row r="1810" spans="69:69" x14ac:dyDescent="0.25">
      <c r="BQ1810" s="136"/>
    </row>
    <row r="1811" spans="69:69" x14ac:dyDescent="0.25">
      <c r="BQ1811" s="136"/>
    </row>
    <row r="1812" spans="69:69" x14ac:dyDescent="0.25">
      <c r="BQ1812" s="136"/>
    </row>
    <row r="1813" spans="69:69" x14ac:dyDescent="0.25">
      <c r="BQ1813" s="136"/>
    </row>
    <row r="1814" spans="69:69" x14ac:dyDescent="0.25">
      <c r="BQ1814" s="136"/>
    </row>
    <row r="1815" spans="69:69" x14ac:dyDescent="0.25">
      <c r="BQ1815" s="136"/>
    </row>
    <row r="1816" spans="69:69" x14ac:dyDescent="0.25">
      <c r="BQ1816" s="136"/>
    </row>
    <row r="1817" spans="69:69" x14ac:dyDescent="0.25">
      <c r="BQ1817" s="136"/>
    </row>
    <row r="1818" spans="69:69" x14ac:dyDescent="0.25">
      <c r="BQ1818" s="136"/>
    </row>
    <row r="1819" spans="69:69" x14ac:dyDescent="0.25">
      <c r="BQ1819" s="136"/>
    </row>
    <row r="1820" spans="69:69" x14ac:dyDescent="0.25">
      <c r="BQ1820" s="136"/>
    </row>
    <row r="1821" spans="69:69" x14ac:dyDescent="0.25">
      <c r="BQ1821" s="136"/>
    </row>
    <row r="1822" spans="69:69" x14ac:dyDescent="0.25">
      <c r="BQ1822" s="136"/>
    </row>
    <row r="1823" spans="69:69" x14ac:dyDescent="0.25">
      <c r="BQ1823" s="136"/>
    </row>
    <row r="1824" spans="69:69" x14ac:dyDescent="0.25">
      <c r="BQ1824" s="136"/>
    </row>
    <row r="1825" spans="69:69" x14ac:dyDescent="0.25">
      <c r="BQ1825" s="136"/>
    </row>
    <row r="1826" spans="69:69" x14ac:dyDescent="0.25">
      <c r="BQ1826" s="136"/>
    </row>
    <row r="1827" spans="69:69" x14ac:dyDescent="0.25">
      <c r="BQ1827" s="136"/>
    </row>
    <row r="1828" spans="69:69" x14ac:dyDescent="0.25">
      <c r="BQ1828" s="136"/>
    </row>
    <row r="1829" spans="69:69" x14ac:dyDescent="0.25">
      <c r="BQ1829" s="136"/>
    </row>
    <row r="1830" spans="69:69" x14ac:dyDescent="0.25">
      <c r="BQ1830" s="136"/>
    </row>
    <row r="1831" spans="69:69" x14ac:dyDescent="0.25">
      <c r="BQ1831" s="136"/>
    </row>
    <row r="1832" spans="69:69" x14ac:dyDescent="0.25">
      <c r="BQ1832" s="136"/>
    </row>
    <row r="1833" spans="69:69" x14ac:dyDescent="0.25">
      <c r="BQ1833" s="136"/>
    </row>
    <row r="1834" spans="69:69" x14ac:dyDescent="0.25">
      <c r="BQ1834" s="136"/>
    </row>
    <row r="1835" spans="69:69" x14ac:dyDescent="0.25">
      <c r="BQ1835" s="136"/>
    </row>
    <row r="1836" spans="69:69" x14ac:dyDescent="0.25">
      <c r="BQ1836" s="136"/>
    </row>
    <row r="1837" spans="69:69" x14ac:dyDescent="0.25">
      <c r="BQ1837" s="136"/>
    </row>
    <row r="1838" spans="69:69" x14ac:dyDescent="0.25">
      <c r="BQ1838" s="136"/>
    </row>
    <row r="1839" spans="69:69" x14ac:dyDescent="0.25">
      <c r="BQ1839" s="136"/>
    </row>
    <row r="1840" spans="69:69" x14ac:dyDescent="0.25">
      <c r="BQ1840" s="136"/>
    </row>
    <row r="1841" spans="69:69" x14ac:dyDescent="0.25">
      <c r="BQ1841" s="136"/>
    </row>
    <row r="1842" spans="69:69" x14ac:dyDescent="0.25">
      <c r="BQ1842" s="136"/>
    </row>
    <row r="1843" spans="69:69" x14ac:dyDescent="0.25">
      <c r="BQ1843" s="136"/>
    </row>
    <row r="1844" spans="69:69" x14ac:dyDescent="0.25">
      <c r="BQ1844" s="136"/>
    </row>
    <row r="1845" spans="69:69" x14ac:dyDescent="0.25">
      <c r="BQ1845" s="136"/>
    </row>
    <row r="1846" spans="69:69" x14ac:dyDescent="0.25">
      <c r="BQ1846" s="136"/>
    </row>
    <row r="1847" spans="69:69" x14ac:dyDescent="0.25">
      <c r="BQ1847" s="136"/>
    </row>
    <row r="1848" spans="69:69" x14ac:dyDescent="0.25">
      <c r="BQ1848" s="136"/>
    </row>
    <row r="1849" spans="69:69" x14ac:dyDescent="0.25">
      <c r="BQ1849" s="136"/>
    </row>
    <row r="1850" spans="69:69" x14ac:dyDescent="0.25">
      <c r="BQ1850" s="136"/>
    </row>
    <row r="1851" spans="69:69" x14ac:dyDescent="0.25">
      <c r="BQ1851" s="136"/>
    </row>
    <row r="1852" spans="69:69" x14ac:dyDescent="0.25">
      <c r="BQ1852" s="136"/>
    </row>
    <row r="1853" spans="69:69" x14ac:dyDescent="0.25">
      <c r="BQ1853" s="136"/>
    </row>
    <row r="1854" spans="69:69" x14ac:dyDescent="0.25">
      <c r="BQ1854" s="136"/>
    </row>
    <row r="1855" spans="69:69" x14ac:dyDescent="0.25">
      <c r="BQ1855" s="136"/>
    </row>
    <row r="1856" spans="69:69" x14ac:dyDescent="0.25">
      <c r="BQ1856" s="136"/>
    </row>
    <row r="1857" spans="69:69" x14ac:dyDescent="0.25">
      <c r="BQ1857" s="136"/>
    </row>
    <row r="1858" spans="69:69" x14ac:dyDescent="0.25">
      <c r="BQ1858" s="136"/>
    </row>
    <row r="1859" spans="69:69" x14ac:dyDescent="0.25">
      <c r="BQ1859" s="136"/>
    </row>
    <row r="1860" spans="69:69" x14ac:dyDescent="0.25">
      <c r="BQ1860" s="136"/>
    </row>
    <row r="1861" spans="69:69" x14ac:dyDescent="0.25">
      <c r="BQ1861" s="136"/>
    </row>
    <row r="1862" spans="69:69" x14ac:dyDescent="0.25">
      <c r="BQ1862" s="136"/>
    </row>
    <row r="1863" spans="69:69" x14ac:dyDescent="0.25">
      <c r="BQ1863" s="136"/>
    </row>
    <row r="1864" spans="69:69" x14ac:dyDescent="0.25">
      <c r="BQ1864" s="136"/>
    </row>
    <row r="1865" spans="69:69" x14ac:dyDescent="0.25">
      <c r="BQ1865" s="136"/>
    </row>
    <row r="1866" spans="69:69" x14ac:dyDescent="0.25">
      <c r="BQ1866" s="136"/>
    </row>
    <row r="1867" spans="69:69" x14ac:dyDescent="0.25">
      <c r="BQ1867" s="136"/>
    </row>
    <row r="1868" spans="69:69" x14ac:dyDescent="0.25">
      <c r="BQ1868" s="136"/>
    </row>
    <row r="1869" spans="69:69" x14ac:dyDescent="0.25">
      <c r="BQ1869" s="136"/>
    </row>
    <row r="1870" spans="69:69" x14ac:dyDescent="0.25">
      <c r="BQ1870" s="136"/>
    </row>
    <row r="1871" spans="69:69" x14ac:dyDescent="0.25">
      <c r="BQ1871" s="136"/>
    </row>
    <row r="1872" spans="69:69" x14ac:dyDescent="0.25">
      <c r="BQ1872" s="136"/>
    </row>
    <row r="1873" spans="69:69" x14ac:dyDescent="0.25">
      <c r="BQ1873" s="136"/>
    </row>
    <row r="1874" spans="69:69" x14ac:dyDescent="0.25">
      <c r="BQ1874" s="136"/>
    </row>
    <row r="1875" spans="69:69" x14ac:dyDescent="0.25">
      <c r="BQ1875" s="136"/>
    </row>
    <row r="1876" spans="69:69" x14ac:dyDescent="0.25">
      <c r="BQ1876" s="136"/>
    </row>
    <row r="1877" spans="69:69" x14ac:dyDescent="0.25">
      <c r="BQ1877" s="136"/>
    </row>
    <row r="1878" spans="69:69" x14ac:dyDescent="0.25">
      <c r="BQ1878" s="136"/>
    </row>
    <row r="1879" spans="69:69" x14ac:dyDescent="0.25">
      <c r="BQ1879" s="136"/>
    </row>
    <row r="1880" spans="69:69" x14ac:dyDescent="0.25">
      <c r="BQ1880" s="136"/>
    </row>
    <row r="1881" spans="69:69" x14ac:dyDescent="0.25">
      <c r="BQ1881" s="136"/>
    </row>
    <row r="1882" spans="69:69" x14ac:dyDescent="0.25">
      <c r="BQ1882" s="136"/>
    </row>
    <row r="1883" spans="69:69" x14ac:dyDescent="0.25">
      <c r="BQ1883" s="136"/>
    </row>
    <row r="1884" spans="69:69" x14ac:dyDescent="0.25">
      <c r="BQ1884" s="136"/>
    </row>
    <row r="1885" spans="69:69" x14ac:dyDescent="0.25">
      <c r="BQ1885" s="136"/>
    </row>
    <row r="1886" spans="69:69" x14ac:dyDescent="0.25">
      <c r="BQ1886" s="136"/>
    </row>
    <row r="1887" spans="69:69" x14ac:dyDescent="0.25">
      <c r="BQ1887" s="136"/>
    </row>
    <row r="1888" spans="69:69" x14ac:dyDescent="0.25">
      <c r="BQ1888" s="136"/>
    </row>
    <row r="1889" spans="69:69" x14ac:dyDescent="0.25">
      <c r="BQ1889" s="136"/>
    </row>
    <row r="1890" spans="69:69" x14ac:dyDescent="0.25">
      <c r="BQ1890" s="136"/>
    </row>
    <row r="1891" spans="69:69" x14ac:dyDescent="0.25">
      <c r="BQ1891" s="136"/>
    </row>
    <row r="1892" spans="69:69" x14ac:dyDescent="0.25">
      <c r="BQ1892" s="136"/>
    </row>
    <row r="1893" spans="69:69" x14ac:dyDescent="0.25">
      <c r="BQ1893" s="136"/>
    </row>
    <row r="1894" spans="69:69" x14ac:dyDescent="0.25">
      <c r="BQ1894" s="136"/>
    </row>
    <row r="1895" spans="69:69" x14ac:dyDescent="0.25">
      <c r="BQ1895" s="136"/>
    </row>
    <row r="1896" spans="69:69" x14ac:dyDescent="0.25">
      <c r="BQ1896" s="136"/>
    </row>
    <row r="1897" spans="69:69" x14ac:dyDescent="0.25">
      <c r="BQ1897" s="136"/>
    </row>
    <row r="1898" spans="69:69" x14ac:dyDescent="0.25">
      <c r="BQ1898" s="136"/>
    </row>
    <row r="1899" spans="69:69" x14ac:dyDescent="0.25">
      <c r="BQ1899" s="136"/>
    </row>
    <row r="1900" spans="69:69" x14ac:dyDescent="0.25">
      <c r="BQ1900" s="136"/>
    </row>
    <row r="1901" spans="69:69" x14ac:dyDescent="0.25">
      <c r="BQ1901" s="136"/>
    </row>
    <row r="1902" spans="69:69" x14ac:dyDescent="0.25">
      <c r="BQ1902" s="136"/>
    </row>
    <row r="1903" spans="69:69" x14ac:dyDescent="0.25">
      <c r="BQ1903" s="136"/>
    </row>
    <row r="1904" spans="69:69" x14ac:dyDescent="0.25">
      <c r="BQ1904" s="136"/>
    </row>
    <row r="1905" spans="69:69" x14ac:dyDescent="0.25">
      <c r="BQ1905" s="136"/>
    </row>
    <row r="1906" spans="69:69" x14ac:dyDescent="0.25">
      <c r="BQ1906" s="136"/>
    </row>
    <row r="1907" spans="69:69" x14ac:dyDescent="0.25">
      <c r="BQ1907" s="136"/>
    </row>
    <row r="1908" spans="69:69" x14ac:dyDescent="0.25">
      <c r="BQ1908" s="136"/>
    </row>
    <row r="1909" spans="69:69" x14ac:dyDescent="0.25">
      <c r="BQ1909" s="136"/>
    </row>
    <row r="1910" spans="69:69" x14ac:dyDescent="0.25">
      <c r="BQ1910" s="136"/>
    </row>
    <row r="1911" spans="69:69" x14ac:dyDescent="0.25">
      <c r="BQ1911" s="136"/>
    </row>
    <row r="1912" spans="69:69" x14ac:dyDescent="0.25">
      <c r="BQ1912" s="136"/>
    </row>
    <row r="1913" spans="69:69" x14ac:dyDescent="0.25">
      <c r="BQ1913" s="136"/>
    </row>
    <row r="1914" spans="69:69" x14ac:dyDescent="0.25">
      <c r="BQ1914" s="136"/>
    </row>
    <row r="1915" spans="69:69" x14ac:dyDescent="0.25">
      <c r="BQ1915" s="136"/>
    </row>
    <row r="1916" spans="69:69" x14ac:dyDescent="0.25">
      <c r="BQ1916" s="136"/>
    </row>
    <row r="1917" spans="69:69" x14ac:dyDescent="0.25">
      <c r="BQ1917" s="136"/>
    </row>
    <row r="1918" spans="69:69" x14ac:dyDescent="0.25">
      <c r="BQ1918" s="136"/>
    </row>
    <row r="1919" spans="69:69" x14ac:dyDescent="0.25">
      <c r="BQ1919" s="136"/>
    </row>
    <row r="1920" spans="69:69" x14ac:dyDescent="0.25">
      <c r="BQ1920" s="136"/>
    </row>
    <row r="1921" spans="69:69" x14ac:dyDescent="0.25">
      <c r="BQ1921" s="136"/>
    </row>
    <row r="1922" spans="69:69" x14ac:dyDescent="0.25">
      <c r="BQ1922" s="136"/>
    </row>
    <row r="1923" spans="69:69" x14ac:dyDescent="0.25">
      <c r="BQ1923" s="136"/>
    </row>
    <row r="1924" spans="69:69" x14ac:dyDescent="0.25">
      <c r="BQ1924" s="136"/>
    </row>
    <row r="1925" spans="69:69" x14ac:dyDescent="0.25">
      <c r="BQ1925" s="136"/>
    </row>
    <row r="1926" spans="69:69" x14ac:dyDescent="0.25">
      <c r="BQ1926" s="136"/>
    </row>
    <row r="1927" spans="69:69" x14ac:dyDescent="0.25">
      <c r="BQ1927" s="136"/>
    </row>
    <row r="1928" spans="69:69" x14ac:dyDescent="0.25">
      <c r="BQ1928" s="136"/>
    </row>
    <row r="1929" spans="69:69" x14ac:dyDescent="0.25">
      <c r="BQ1929" s="136"/>
    </row>
    <row r="1930" spans="69:69" x14ac:dyDescent="0.25">
      <c r="BQ1930" s="136"/>
    </row>
    <row r="1931" spans="69:69" x14ac:dyDescent="0.25">
      <c r="BQ1931" s="136"/>
    </row>
    <row r="1932" spans="69:69" x14ac:dyDescent="0.25">
      <c r="BQ1932" s="136"/>
    </row>
    <row r="1933" spans="69:69" x14ac:dyDescent="0.25">
      <c r="BQ1933" s="136"/>
    </row>
    <row r="1934" spans="69:69" x14ac:dyDescent="0.25">
      <c r="BQ1934" s="136"/>
    </row>
    <row r="1935" spans="69:69" x14ac:dyDescent="0.25">
      <c r="BQ1935" s="136"/>
    </row>
    <row r="1936" spans="69:69" x14ac:dyDescent="0.25">
      <c r="BQ1936" s="136"/>
    </row>
    <row r="1937" spans="69:69" x14ac:dyDescent="0.25">
      <c r="BQ1937" s="136"/>
    </row>
    <row r="1938" spans="69:69" x14ac:dyDescent="0.25">
      <c r="BQ1938" s="136"/>
    </row>
    <row r="1939" spans="69:69" x14ac:dyDescent="0.25">
      <c r="BQ1939" s="136"/>
    </row>
    <row r="1940" spans="69:69" x14ac:dyDescent="0.25">
      <c r="BQ1940" s="136"/>
    </row>
    <row r="1941" spans="69:69" x14ac:dyDescent="0.25">
      <c r="BQ1941" s="136"/>
    </row>
    <row r="1942" spans="69:69" x14ac:dyDescent="0.25">
      <c r="BQ1942" s="136"/>
    </row>
    <row r="1943" spans="69:69" x14ac:dyDescent="0.25">
      <c r="BQ1943" s="136"/>
    </row>
    <row r="1944" spans="69:69" x14ac:dyDescent="0.25">
      <c r="BQ1944" s="136"/>
    </row>
    <row r="1945" spans="69:69" x14ac:dyDescent="0.25">
      <c r="BQ1945" s="136"/>
    </row>
    <row r="1946" spans="69:69" x14ac:dyDescent="0.25">
      <c r="BQ1946" s="136"/>
    </row>
    <row r="1947" spans="69:69" x14ac:dyDescent="0.25">
      <c r="BQ1947" s="136"/>
    </row>
    <row r="1948" spans="69:69" x14ac:dyDescent="0.25">
      <c r="BQ1948" s="136"/>
    </row>
    <row r="1949" spans="69:69" x14ac:dyDescent="0.25">
      <c r="BQ1949" s="136"/>
    </row>
    <row r="1950" spans="69:69" x14ac:dyDescent="0.25">
      <c r="BQ1950" s="136"/>
    </row>
    <row r="1951" spans="69:69" x14ac:dyDescent="0.25">
      <c r="BQ1951" s="136"/>
    </row>
    <row r="1952" spans="69:69" x14ac:dyDescent="0.25">
      <c r="BQ1952" s="136"/>
    </row>
    <row r="1953" spans="69:69" x14ac:dyDescent="0.25">
      <c r="BQ1953" s="136"/>
    </row>
    <row r="1954" spans="69:69" x14ac:dyDescent="0.25">
      <c r="BQ1954" s="136"/>
    </row>
    <row r="1955" spans="69:69" x14ac:dyDescent="0.25">
      <c r="BQ1955" s="136"/>
    </row>
    <row r="1956" spans="69:69" x14ac:dyDescent="0.25">
      <c r="BQ1956" s="136"/>
    </row>
    <row r="1957" spans="69:69" x14ac:dyDescent="0.25">
      <c r="BQ1957" s="136"/>
    </row>
    <row r="1958" spans="69:69" x14ac:dyDescent="0.25">
      <c r="BQ1958" s="136"/>
    </row>
    <row r="1959" spans="69:69" x14ac:dyDescent="0.25">
      <c r="BQ1959" s="136"/>
    </row>
    <row r="1960" spans="69:69" x14ac:dyDescent="0.25">
      <c r="BQ1960" s="136"/>
    </row>
    <row r="1961" spans="69:69" x14ac:dyDescent="0.25">
      <c r="BQ1961" s="136"/>
    </row>
    <row r="1962" spans="69:69" x14ac:dyDescent="0.25">
      <c r="BQ1962" s="136"/>
    </row>
    <row r="1963" spans="69:69" x14ac:dyDescent="0.25">
      <c r="BQ1963" s="136"/>
    </row>
    <row r="1964" spans="69:69" x14ac:dyDescent="0.25">
      <c r="BQ1964" s="136"/>
    </row>
    <row r="1965" spans="69:69" x14ac:dyDescent="0.25">
      <c r="BQ1965" s="136"/>
    </row>
    <row r="1966" spans="69:69" x14ac:dyDescent="0.25">
      <c r="BQ1966" s="136"/>
    </row>
    <row r="1967" spans="69:69" x14ac:dyDescent="0.25">
      <c r="BQ1967" s="136"/>
    </row>
    <row r="1968" spans="69:69" x14ac:dyDescent="0.25">
      <c r="BQ1968" s="136"/>
    </row>
    <row r="1969" spans="69:69" x14ac:dyDescent="0.25">
      <c r="BQ1969" s="136"/>
    </row>
    <row r="1970" spans="69:69" x14ac:dyDescent="0.25">
      <c r="BQ1970" s="136"/>
    </row>
    <row r="1971" spans="69:69" x14ac:dyDescent="0.25">
      <c r="BQ1971" s="136"/>
    </row>
    <row r="1972" spans="69:69" x14ac:dyDescent="0.25">
      <c r="BQ1972" s="136"/>
    </row>
    <row r="1973" spans="69:69" x14ac:dyDescent="0.25">
      <c r="BQ1973" s="136"/>
    </row>
    <row r="1974" spans="69:69" x14ac:dyDescent="0.25">
      <c r="BQ1974" s="136"/>
    </row>
    <row r="1975" spans="69:69" x14ac:dyDescent="0.25">
      <c r="BQ1975" s="136"/>
    </row>
    <row r="1976" spans="69:69" x14ac:dyDescent="0.25">
      <c r="BQ1976" s="136"/>
    </row>
    <row r="1977" spans="69:69" x14ac:dyDescent="0.25">
      <c r="BQ1977" s="136"/>
    </row>
    <row r="1978" spans="69:69" x14ac:dyDescent="0.25">
      <c r="BQ1978" s="136"/>
    </row>
    <row r="1979" spans="69:69" x14ac:dyDescent="0.25">
      <c r="BQ1979" s="136"/>
    </row>
    <row r="1980" spans="69:69" x14ac:dyDescent="0.25">
      <c r="BQ1980" s="136"/>
    </row>
    <row r="1981" spans="69:69" x14ac:dyDescent="0.25">
      <c r="BQ1981" s="136"/>
    </row>
    <row r="1982" spans="69:69" x14ac:dyDescent="0.25">
      <c r="BQ1982" s="136"/>
    </row>
    <row r="1983" spans="69:69" x14ac:dyDescent="0.25">
      <c r="BQ1983" s="136"/>
    </row>
    <row r="1984" spans="69:69" x14ac:dyDescent="0.25">
      <c r="BQ1984" s="136"/>
    </row>
    <row r="1985" spans="69:69" x14ac:dyDescent="0.25">
      <c r="BQ1985" s="136"/>
    </row>
    <row r="1986" spans="69:69" x14ac:dyDescent="0.25">
      <c r="BQ1986" s="136"/>
    </row>
    <row r="1987" spans="69:69" x14ac:dyDescent="0.25">
      <c r="BQ1987" s="136"/>
    </row>
    <row r="1988" spans="69:69" x14ac:dyDescent="0.25">
      <c r="BQ1988" s="136"/>
    </row>
    <row r="1989" spans="69:69" x14ac:dyDescent="0.25">
      <c r="BQ1989" s="136"/>
    </row>
    <row r="1990" spans="69:69" x14ac:dyDescent="0.25">
      <c r="BQ1990" s="136"/>
    </row>
    <row r="1991" spans="69:69" x14ac:dyDescent="0.25">
      <c r="BQ1991" s="136"/>
    </row>
    <row r="1992" spans="69:69" x14ac:dyDescent="0.25">
      <c r="BQ1992" s="136"/>
    </row>
    <row r="1993" spans="69:69" x14ac:dyDescent="0.25">
      <c r="BQ1993" s="136"/>
    </row>
    <row r="1994" spans="69:69" x14ac:dyDescent="0.25">
      <c r="BQ1994" s="136"/>
    </row>
    <row r="1995" spans="69:69" x14ac:dyDescent="0.25">
      <c r="BQ1995" s="136"/>
    </row>
    <row r="1996" spans="69:69" x14ac:dyDescent="0.25">
      <c r="BQ1996" s="136"/>
    </row>
    <row r="1997" spans="69:69" x14ac:dyDescent="0.25">
      <c r="BQ1997" s="136"/>
    </row>
    <row r="1998" spans="69:69" x14ac:dyDescent="0.25">
      <c r="BQ1998" s="136"/>
    </row>
    <row r="1999" spans="69:69" x14ac:dyDescent="0.25">
      <c r="BQ1999" s="136"/>
    </row>
    <row r="2000" spans="69:69" x14ac:dyDescent="0.25">
      <c r="BQ2000" s="136"/>
    </row>
    <row r="2001" spans="69:69" x14ac:dyDescent="0.25">
      <c r="BQ2001" s="136"/>
    </row>
    <row r="2002" spans="69:69" x14ac:dyDescent="0.25">
      <c r="BQ2002" s="136"/>
    </row>
    <row r="2003" spans="69:69" x14ac:dyDescent="0.25">
      <c r="BQ2003" s="136"/>
    </row>
    <row r="2004" spans="69:69" x14ac:dyDescent="0.25">
      <c r="BQ2004" s="136"/>
    </row>
    <row r="2005" spans="69:69" x14ac:dyDescent="0.25">
      <c r="BQ2005" s="136"/>
    </row>
    <row r="2006" spans="69:69" x14ac:dyDescent="0.25">
      <c r="BQ2006" s="136"/>
    </row>
    <row r="2007" spans="69:69" x14ac:dyDescent="0.25">
      <c r="BQ2007" s="136"/>
    </row>
    <row r="2008" spans="69:69" x14ac:dyDescent="0.25">
      <c r="BQ2008" s="136"/>
    </row>
    <row r="2009" spans="69:69" x14ac:dyDescent="0.25">
      <c r="BQ2009" s="136"/>
    </row>
    <row r="2010" spans="69:69" x14ac:dyDescent="0.25">
      <c r="BQ2010" s="136"/>
    </row>
    <row r="2011" spans="69:69" x14ac:dyDescent="0.25">
      <c r="BQ2011" s="136"/>
    </row>
    <row r="2012" spans="69:69" x14ac:dyDescent="0.25">
      <c r="BQ2012" s="136"/>
    </row>
    <row r="2013" spans="69:69" x14ac:dyDescent="0.25">
      <c r="BQ2013" s="136"/>
    </row>
    <row r="2014" spans="69:69" x14ac:dyDescent="0.25">
      <c r="BQ2014" s="136"/>
    </row>
    <row r="2015" spans="69:69" x14ac:dyDescent="0.25">
      <c r="BQ2015" s="136"/>
    </row>
    <row r="2016" spans="69:69" x14ac:dyDescent="0.25">
      <c r="BQ2016" s="136"/>
    </row>
    <row r="2017" spans="69:69" x14ac:dyDescent="0.25">
      <c r="BQ2017" s="136"/>
    </row>
    <row r="2018" spans="69:69" x14ac:dyDescent="0.25">
      <c r="BQ2018" s="136"/>
    </row>
    <row r="2019" spans="69:69" x14ac:dyDescent="0.25">
      <c r="BQ2019" s="136"/>
    </row>
    <row r="2020" spans="69:69" x14ac:dyDescent="0.25">
      <c r="BQ2020" s="136"/>
    </row>
    <row r="2021" spans="69:69" x14ac:dyDescent="0.25">
      <c r="BQ2021" s="136"/>
    </row>
    <row r="2022" spans="69:69" x14ac:dyDescent="0.25">
      <c r="BQ2022" s="136"/>
    </row>
    <row r="2023" spans="69:69" x14ac:dyDescent="0.25">
      <c r="BQ2023" s="136"/>
    </row>
    <row r="2024" spans="69:69" x14ac:dyDescent="0.25">
      <c r="BQ2024" s="136"/>
    </row>
    <row r="2025" spans="69:69" x14ac:dyDescent="0.25">
      <c r="BQ2025" s="136"/>
    </row>
    <row r="2026" spans="69:69" x14ac:dyDescent="0.25">
      <c r="BQ2026" s="136"/>
    </row>
    <row r="2027" spans="69:69" x14ac:dyDescent="0.25">
      <c r="BQ2027" s="136"/>
    </row>
    <row r="2028" spans="69:69" x14ac:dyDescent="0.25">
      <c r="BQ2028" s="136"/>
    </row>
    <row r="2029" spans="69:69" x14ac:dyDescent="0.25">
      <c r="BQ2029" s="136"/>
    </row>
    <row r="2030" spans="69:69" x14ac:dyDescent="0.25">
      <c r="BQ2030" s="136"/>
    </row>
    <row r="2031" spans="69:69" x14ac:dyDescent="0.25">
      <c r="BQ2031" s="136"/>
    </row>
    <row r="2032" spans="69:69" x14ac:dyDescent="0.25">
      <c r="BQ2032" s="136"/>
    </row>
    <row r="2033" spans="69:69" x14ac:dyDescent="0.25">
      <c r="BQ2033" s="136"/>
    </row>
    <row r="2034" spans="69:69" x14ac:dyDescent="0.25">
      <c r="BQ2034" s="136"/>
    </row>
    <row r="2035" spans="69:69" x14ac:dyDescent="0.25">
      <c r="BQ2035" s="136"/>
    </row>
    <row r="2036" spans="69:69" x14ac:dyDescent="0.25">
      <c r="BQ2036" s="136"/>
    </row>
    <row r="2037" spans="69:69" x14ac:dyDescent="0.25">
      <c r="BQ2037" s="136"/>
    </row>
    <row r="2038" spans="69:69" x14ac:dyDescent="0.25">
      <c r="BQ2038" s="136"/>
    </row>
    <row r="2039" spans="69:69" x14ac:dyDescent="0.25">
      <c r="BQ2039" s="136"/>
    </row>
    <row r="2040" spans="69:69" x14ac:dyDescent="0.25">
      <c r="BQ2040" s="136"/>
    </row>
    <row r="2041" spans="69:69" x14ac:dyDescent="0.25">
      <c r="BQ2041" s="136"/>
    </row>
    <row r="2042" spans="69:69" x14ac:dyDescent="0.25">
      <c r="BQ2042" s="136"/>
    </row>
    <row r="2043" spans="69:69" x14ac:dyDescent="0.25">
      <c r="BQ2043" s="136"/>
    </row>
    <row r="2044" spans="69:69" x14ac:dyDescent="0.25">
      <c r="BQ2044" s="136"/>
    </row>
    <row r="2045" spans="69:69" x14ac:dyDescent="0.25">
      <c r="BQ2045" s="136"/>
    </row>
    <row r="2046" spans="69:69" x14ac:dyDescent="0.25">
      <c r="BQ2046" s="136"/>
    </row>
    <row r="2047" spans="69:69" x14ac:dyDescent="0.25">
      <c r="BQ2047" s="136"/>
    </row>
    <row r="2048" spans="69:69" x14ac:dyDescent="0.25">
      <c r="BQ2048" s="136"/>
    </row>
    <row r="2049" spans="69:69" x14ac:dyDescent="0.25">
      <c r="BQ2049" s="136"/>
    </row>
    <row r="2050" spans="69:69" x14ac:dyDescent="0.25">
      <c r="BQ2050" s="136"/>
    </row>
    <row r="2051" spans="69:69" x14ac:dyDescent="0.25">
      <c r="BQ2051" s="136"/>
    </row>
    <row r="2052" spans="69:69" x14ac:dyDescent="0.25">
      <c r="BQ2052" s="136"/>
    </row>
    <row r="2053" spans="69:69" x14ac:dyDescent="0.25">
      <c r="BQ2053" s="136"/>
    </row>
    <row r="2054" spans="69:69" x14ac:dyDescent="0.25">
      <c r="BQ2054" s="136"/>
    </row>
    <row r="2055" spans="69:69" x14ac:dyDescent="0.25">
      <c r="BQ2055" s="136"/>
    </row>
    <row r="2056" spans="69:69" x14ac:dyDescent="0.25">
      <c r="BQ2056" s="136"/>
    </row>
    <row r="2057" spans="69:69" x14ac:dyDescent="0.25">
      <c r="BQ2057" s="136"/>
    </row>
    <row r="2058" spans="69:69" x14ac:dyDescent="0.25">
      <c r="BQ2058" s="136"/>
    </row>
    <row r="2059" spans="69:69" x14ac:dyDescent="0.25">
      <c r="BQ2059" s="136"/>
    </row>
    <row r="2060" spans="69:69" x14ac:dyDescent="0.25">
      <c r="BQ2060" s="136"/>
    </row>
    <row r="2061" spans="69:69" x14ac:dyDescent="0.25">
      <c r="BQ2061" s="136"/>
    </row>
    <row r="2062" spans="69:69" x14ac:dyDescent="0.25">
      <c r="BQ2062" s="136"/>
    </row>
    <row r="2063" spans="69:69" x14ac:dyDescent="0.25">
      <c r="BQ2063" s="136"/>
    </row>
    <row r="2064" spans="69:69" x14ac:dyDescent="0.25">
      <c r="BQ2064" s="136"/>
    </row>
    <row r="2065" spans="69:69" x14ac:dyDescent="0.25">
      <c r="BQ2065" s="136"/>
    </row>
    <row r="2066" spans="69:69" x14ac:dyDescent="0.25">
      <c r="BQ2066" s="136"/>
    </row>
    <row r="2067" spans="69:69" x14ac:dyDescent="0.25">
      <c r="BQ2067" s="136"/>
    </row>
    <row r="2068" spans="69:69" x14ac:dyDescent="0.25">
      <c r="BQ2068" s="136"/>
    </row>
    <row r="2069" spans="69:69" x14ac:dyDescent="0.25">
      <c r="BQ2069" s="136"/>
    </row>
    <row r="2070" spans="69:69" x14ac:dyDescent="0.25">
      <c r="BQ2070" s="136"/>
    </row>
    <row r="2071" spans="69:69" x14ac:dyDescent="0.25">
      <c r="BQ2071" s="136"/>
    </row>
    <row r="2072" spans="69:69" x14ac:dyDescent="0.25">
      <c r="BQ2072" s="136"/>
    </row>
    <row r="2073" spans="69:69" x14ac:dyDescent="0.25">
      <c r="BQ2073" s="136"/>
    </row>
    <row r="2074" spans="69:69" x14ac:dyDescent="0.25">
      <c r="BQ2074" s="136"/>
    </row>
    <row r="2075" spans="69:69" x14ac:dyDescent="0.25">
      <c r="BQ2075" s="136"/>
    </row>
    <row r="2076" spans="69:69" x14ac:dyDescent="0.25">
      <c r="BQ2076" s="136"/>
    </row>
    <row r="2077" spans="69:69" x14ac:dyDescent="0.25">
      <c r="BQ2077" s="136"/>
    </row>
    <row r="2078" spans="69:69" x14ac:dyDescent="0.25">
      <c r="BQ2078" s="136"/>
    </row>
    <row r="2079" spans="69:69" x14ac:dyDescent="0.25">
      <c r="BQ2079" s="136"/>
    </row>
    <row r="2080" spans="69:69" x14ac:dyDescent="0.25">
      <c r="BQ2080" s="136"/>
    </row>
    <row r="2081" spans="69:69" x14ac:dyDescent="0.25">
      <c r="BQ2081" s="136"/>
    </row>
    <row r="2082" spans="69:69" x14ac:dyDescent="0.25">
      <c r="BQ2082" s="136"/>
    </row>
    <row r="2083" spans="69:69" x14ac:dyDescent="0.25">
      <c r="BQ2083" s="136"/>
    </row>
    <row r="2084" spans="69:69" x14ac:dyDescent="0.25">
      <c r="BQ2084" s="136"/>
    </row>
    <row r="2085" spans="69:69" x14ac:dyDescent="0.25">
      <c r="BQ2085" s="136"/>
    </row>
    <row r="2086" spans="69:69" x14ac:dyDescent="0.25">
      <c r="BQ2086" s="136"/>
    </row>
    <row r="2087" spans="69:69" x14ac:dyDescent="0.25">
      <c r="BQ2087" s="136"/>
    </row>
    <row r="2088" spans="69:69" x14ac:dyDescent="0.25">
      <c r="BQ2088" s="136"/>
    </row>
    <row r="2089" spans="69:69" x14ac:dyDescent="0.25">
      <c r="BQ2089" s="136"/>
    </row>
    <row r="2090" spans="69:69" x14ac:dyDescent="0.25">
      <c r="BQ2090" s="136"/>
    </row>
    <row r="2091" spans="69:69" x14ac:dyDescent="0.25">
      <c r="BQ2091" s="136"/>
    </row>
    <row r="2092" spans="69:69" x14ac:dyDescent="0.25">
      <c r="BQ2092" s="136"/>
    </row>
    <row r="2093" spans="69:69" x14ac:dyDescent="0.25">
      <c r="BQ2093" s="136"/>
    </row>
    <row r="2094" spans="69:69" x14ac:dyDescent="0.25">
      <c r="BQ2094" s="136"/>
    </row>
    <row r="2095" spans="69:69" x14ac:dyDescent="0.25">
      <c r="BQ2095" s="136"/>
    </row>
    <row r="2096" spans="69:69" x14ac:dyDescent="0.25">
      <c r="BQ2096" s="136"/>
    </row>
    <row r="2097" spans="69:69" x14ac:dyDescent="0.25">
      <c r="BQ2097" s="136"/>
    </row>
    <row r="2098" spans="69:69" x14ac:dyDescent="0.25">
      <c r="BQ2098" s="136"/>
    </row>
    <row r="2099" spans="69:69" x14ac:dyDescent="0.25">
      <c r="BQ2099" s="136"/>
    </row>
    <row r="2100" spans="69:69" x14ac:dyDescent="0.25">
      <c r="BQ2100" s="136"/>
    </row>
    <row r="2101" spans="69:69" x14ac:dyDescent="0.25">
      <c r="BQ2101" s="136"/>
    </row>
    <row r="2102" spans="69:69" x14ac:dyDescent="0.25">
      <c r="BQ2102" s="136"/>
    </row>
    <row r="2103" spans="69:69" x14ac:dyDescent="0.25">
      <c r="BQ2103" s="136"/>
    </row>
    <row r="2104" spans="69:69" x14ac:dyDescent="0.25">
      <c r="BQ2104" s="136"/>
    </row>
    <row r="2105" spans="69:69" x14ac:dyDescent="0.25">
      <c r="BQ2105" s="136"/>
    </row>
    <row r="2106" spans="69:69" x14ac:dyDescent="0.25">
      <c r="BQ2106" s="136"/>
    </row>
    <row r="2107" spans="69:69" x14ac:dyDescent="0.25">
      <c r="BQ2107" s="136"/>
    </row>
    <row r="2108" spans="69:69" x14ac:dyDescent="0.25">
      <c r="BQ2108" s="136"/>
    </row>
    <row r="2109" spans="69:69" x14ac:dyDescent="0.25">
      <c r="BQ2109" s="136"/>
    </row>
    <row r="2110" spans="69:69" x14ac:dyDescent="0.25">
      <c r="BQ2110" s="136"/>
    </row>
    <row r="2111" spans="69:69" x14ac:dyDescent="0.25">
      <c r="BQ2111" s="136"/>
    </row>
    <row r="2112" spans="69:69" x14ac:dyDescent="0.25">
      <c r="BQ2112" s="136"/>
    </row>
    <row r="2113" spans="69:69" x14ac:dyDescent="0.25">
      <c r="BQ2113" s="136"/>
    </row>
    <row r="2114" spans="69:69" x14ac:dyDescent="0.25">
      <c r="BQ2114" s="136"/>
    </row>
    <row r="2115" spans="69:69" x14ac:dyDescent="0.25">
      <c r="BQ2115" s="136"/>
    </row>
    <row r="2116" spans="69:69" x14ac:dyDescent="0.25">
      <c r="BQ2116" s="136"/>
    </row>
    <row r="2117" spans="69:69" x14ac:dyDescent="0.25">
      <c r="BQ2117" s="136"/>
    </row>
    <row r="2118" spans="69:69" x14ac:dyDescent="0.25">
      <c r="BQ2118" s="136"/>
    </row>
    <row r="2119" spans="69:69" x14ac:dyDescent="0.25">
      <c r="BQ2119" s="136"/>
    </row>
    <row r="2120" spans="69:69" x14ac:dyDescent="0.25">
      <c r="BQ2120" s="136"/>
    </row>
    <row r="2121" spans="69:69" x14ac:dyDescent="0.25">
      <c r="BQ2121" s="136"/>
    </row>
    <row r="2122" spans="69:69" x14ac:dyDescent="0.25">
      <c r="BQ2122" s="136"/>
    </row>
    <row r="2123" spans="69:69" x14ac:dyDescent="0.25">
      <c r="BQ2123" s="136"/>
    </row>
    <row r="2124" spans="69:69" x14ac:dyDescent="0.25">
      <c r="BQ2124" s="136"/>
    </row>
    <row r="2125" spans="69:69" x14ac:dyDescent="0.25">
      <c r="BQ2125" s="136"/>
    </row>
    <row r="2126" spans="69:69" x14ac:dyDescent="0.25">
      <c r="BQ2126" s="136"/>
    </row>
    <row r="2127" spans="69:69" x14ac:dyDescent="0.25">
      <c r="BQ2127" s="136"/>
    </row>
    <row r="2128" spans="69:69" x14ac:dyDescent="0.25">
      <c r="BQ2128" s="136"/>
    </row>
    <row r="2129" spans="69:69" x14ac:dyDescent="0.25">
      <c r="BQ2129" s="136"/>
    </row>
    <row r="2130" spans="69:69" x14ac:dyDescent="0.25">
      <c r="BQ2130" s="136"/>
    </row>
    <row r="2131" spans="69:69" x14ac:dyDescent="0.25">
      <c r="BQ2131" s="136"/>
    </row>
    <row r="2132" spans="69:69" x14ac:dyDescent="0.25">
      <c r="BQ2132" s="136"/>
    </row>
    <row r="2133" spans="69:69" x14ac:dyDescent="0.25">
      <c r="BQ2133" s="136"/>
    </row>
    <row r="2134" spans="69:69" x14ac:dyDescent="0.25">
      <c r="BQ2134" s="136"/>
    </row>
    <row r="2135" spans="69:69" x14ac:dyDescent="0.25">
      <c r="BQ2135" s="136"/>
    </row>
    <row r="2136" spans="69:69" x14ac:dyDescent="0.25">
      <c r="BQ2136" s="136"/>
    </row>
    <row r="2137" spans="69:69" x14ac:dyDescent="0.25">
      <c r="BQ2137" s="136"/>
    </row>
    <row r="2138" spans="69:69" x14ac:dyDescent="0.25">
      <c r="BQ2138" s="136"/>
    </row>
    <row r="2139" spans="69:69" x14ac:dyDescent="0.25">
      <c r="BQ2139" s="136"/>
    </row>
    <row r="2140" spans="69:69" x14ac:dyDescent="0.25">
      <c r="BQ2140" s="136"/>
    </row>
    <row r="2141" spans="69:69" x14ac:dyDescent="0.25">
      <c r="BQ2141" s="136"/>
    </row>
    <row r="2142" spans="69:69" x14ac:dyDescent="0.25">
      <c r="BQ2142" s="136"/>
    </row>
    <row r="2143" spans="69:69" x14ac:dyDescent="0.25">
      <c r="BQ2143" s="136"/>
    </row>
    <row r="2144" spans="69:69" x14ac:dyDescent="0.25">
      <c r="BQ2144" s="136"/>
    </row>
    <row r="2145" spans="69:69" x14ac:dyDescent="0.25">
      <c r="BQ2145" s="136"/>
    </row>
    <row r="2146" spans="69:69" x14ac:dyDescent="0.25">
      <c r="BQ2146" s="136"/>
    </row>
    <row r="2147" spans="69:69" x14ac:dyDescent="0.25">
      <c r="BQ2147" s="136"/>
    </row>
    <row r="2148" spans="69:69" x14ac:dyDescent="0.25">
      <c r="BQ2148" s="136"/>
    </row>
    <row r="2149" spans="69:69" x14ac:dyDescent="0.25">
      <c r="BQ2149" s="136"/>
    </row>
    <row r="2150" spans="69:69" x14ac:dyDescent="0.25">
      <c r="BQ2150" s="136"/>
    </row>
    <row r="2151" spans="69:69" x14ac:dyDescent="0.25">
      <c r="BQ2151" s="136"/>
    </row>
    <row r="2152" spans="69:69" x14ac:dyDescent="0.25">
      <c r="BQ2152" s="136"/>
    </row>
    <row r="2153" spans="69:69" x14ac:dyDescent="0.25">
      <c r="BQ2153" s="136"/>
    </row>
    <row r="2154" spans="69:69" x14ac:dyDescent="0.25">
      <c r="BQ2154" s="136"/>
    </row>
    <row r="2155" spans="69:69" x14ac:dyDescent="0.25">
      <c r="BQ2155" s="136"/>
    </row>
    <row r="2156" spans="69:69" x14ac:dyDescent="0.25">
      <c r="BQ2156" s="136"/>
    </row>
    <row r="2157" spans="69:69" x14ac:dyDescent="0.25">
      <c r="BQ2157" s="136"/>
    </row>
    <row r="2158" spans="69:69" x14ac:dyDescent="0.25">
      <c r="BQ2158" s="136"/>
    </row>
    <row r="2159" spans="69:69" x14ac:dyDescent="0.25">
      <c r="BQ2159" s="136"/>
    </row>
    <row r="2160" spans="69:69" x14ac:dyDescent="0.25">
      <c r="BQ2160" s="136"/>
    </row>
    <row r="2161" spans="69:69" x14ac:dyDescent="0.25">
      <c r="BQ2161" s="136"/>
    </row>
    <row r="2162" spans="69:69" x14ac:dyDescent="0.25">
      <c r="BQ2162" s="136"/>
    </row>
    <row r="2163" spans="69:69" x14ac:dyDescent="0.25">
      <c r="BQ2163" s="136"/>
    </row>
    <row r="2164" spans="69:69" x14ac:dyDescent="0.25">
      <c r="BQ2164" s="136"/>
    </row>
    <row r="2165" spans="69:69" x14ac:dyDescent="0.25">
      <c r="BQ2165" s="136"/>
    </row>
    <row r="2166" spans="69:69" x14ac:dyDescent="0.25">
      <c r="BQ2166" s="136"/>
    </row>
    <row r="2167" spans="69:69" x14ac:dyDescent="0.25">
      <c r="BQ2167" s="136"/>
    </row>
    <row r="2168" spans="69:69" x14ac:dyDescent="0.25">
      <c r="BQ2168" s="136"/>
    </row>
    <row r="2169" spans="69:69" x14ac:dyDescent="0.25">
      <c r="BQ2169" s="136"/>
    </row>
    <row r="2170" spans="69:69" x14ac:dyDescent="0.25">
      <c r="BQ2170" s="136"/>
    </row>
    <row r="2171" spans="69:69" x14ac:dyDescent="0.25">
      <c r="BQ2171" s="136"/>
    </row>
    <row r="2172" spans="69:69" x14ac:dyDescent="0.25">
      <c r="BQ2172" s="136"/>
    </row>
    <row r="2173" spans="69:69" x14ac:dyDescent="0.25">
      <c r="BQ2173" s="136"/>
    </row>
    <row r="2174" spans="69:69" x14ac:dyDescent="0.25">
      <c r="BQ2174" s="136"/>
    </row>
    <row r="2175" spans="69:69" x14ac:dyDescent="0.25">
      <c r="BQ2175" s="136"/>
    </row>
    <row r="2176" spans="69:69" x14ac:dyDescent="0.25">
      <c r="BQ2176" s="136"/>
    </row>
    <row r="2177" spans="69:69" x14ac:dyDescent="0.25">
      <c r="BQ2177" s="136"/>
    </row>
    <row r="2178" spans="69:69" x14ac:dyDescent="0.25">
      <c r="BQ2178" s="136"/>
    </row>
    <row r="2179" spans="69:69" x14ac:dyDescent="0.25">
      <c r="BQ2179" s="136"/>
    </row>
    <row r="2180" spans="69:69" x14ac:dyDescent="0.25">
      <c r="BQ2180" s="136"/>
    </row>
    <row r="2181" spans="69:69" x14ac:dyDescent="0.25">
      <c r="BQ2181" s="136"/>
    </row>
    <row r="2182" spans="69:69" x14ac:dyDescent="0.25">
      <c r="BQ2182" s="136"/>
    </row>
    <row r="2183" spans="69:69" x14ac:dyDescent="0.25">
      <c r="BQ2183" s="136"/>
    </row>
    <row r="2184" spans="69:69" x14ac:dyDescent="0.25">
      <c r="BQ2184" s="136"/>
    </row>
    <row r="2185" spans="69:69" x14ac:dyDescent="0.25">
      <c r="BQ2185" s="136"/>
    </row>
    <row r="2186" spans="69:69" x14ac:dyDescent="0.25">
      <c r="BQ2186" s="136"/>
    </row>
    <row r="2187" spans="69:69" x14ac:dyDescent="0.25">
      <c r="BQ2187" s="136"/>
    </row>
    <row r="2188" spans="69:69" x14ac:dyDescent="0.25">
      <c r="BQ2188" s="136"/>
    </row>
    <row r="2189" spans="69:69" x14ac:dyDescent="0.25">
      <c r="BQ2189" s="136"/>
    </row>
    <row r="2190" spans="69:69" x14ac:dyDescent="0.25">
      <c r="BQ2190" s="136"/>
    </row>
    <row r="2191" spans="69:69" x14ac:dyDescent="0.25">
      <c r="BQ2191" s="136"/>
    </row>
    <row r="2192" spans="69:69" x14ac:dyDescent="0.25">
      <c r="BQ2192" s="136"/>
    </row>
    <row r="2193" spans="69:69" x14ac:dyDescent="0.25">
      <c r="BQ2193" s="136"/>
    </row>
    <row r="2194" spans="69:69" x14ac:dyDescent="0.25">
      <c r="BQ2194" s="136"/>
    </row>
    <row r="2195" spans="69:69" x14ac:dyDescent="0.25">
      <c r="BQ2195" s="136"/>
    </row>
    <row r="2196" spans="69:69" x14ac:dyDescent="0.25">
      <c r="BQ2196" s="136"/>
    </row>
    <row r="2197" spans="69:69" x14ac:dyDescent="0.25">
      <c r="BQ2197" s="136"/>
    </row>
    <row r="2198" spans="69:69" x14ac:dyDescent="0.25">
      <c r="BQ2198" s="136"/>
    </row>
    <row r="2199" spans="69:69" x14ac:dyDescent="0.25">
      <c r="BQ2199" s="136"/>
    </row>
    <row r="2200" spans="69:69" x14ac:dyDescent="0.25">
      <c r="BQ2200" s="136"/>
    </row>
    <row r="2201" spans="69:69" x14ac:dyDescent="0.25">
      <c r="BQ2201" s="136"/>
    </row>
    <row r="2202" spans="69:69" x14ac:dyDescent="0.25">
      <c r="BQ2202" s="136"/>
    </row>
    <row r="2203" spans="69:69" x14ac:dyDescent="0.25">
      <c r="BQ2203" s="136"/>
    </row>
    <row r="2204" spans="69:69" x14ac:dyDescent="0.25">
      <c r="BQ2204" s="136"/>
    </row>
    <row r="2205" spans="69:69" x14ac:dyDescent="0.25">
      <c r="BQ2205" s="136"/>
    </row>
    <row r="2206" spans="69:69" x14ac:dyDescent="0.25">
      <c r="BQ2206" s="136"/>
    </row>
    <row r="2207" spans="69:69" x14ac:dyDescent="0.25">
      <c r="BQ2207" s="136"/>
    </row>
    <row r="2208" spans="69:69" x14ac:dyDescent="0.25">
      <c r="BQ2208" s="136"/>
    </row>
    <row r="2209" spans="69:69" x14ac:dyDescent="0.25">
      <c r="BQ2209" s="136"/>
    </row>
    <row r="2210" spans="69:69" x14ac:dyDescent="0.25">
      <c r="BQ2210" s="136"/>
    </row>
    <row r="2211" spans="69:69" x14ac:dyDescent="0.25">
      <c r="BQ2211" s="136"/>
    </row>
    <row r="2212" spans="69:69" x14ac:dyDescent="0.25">
      <c r="BQ2212" s="136"/>
    </row>
    <row r="2213" spans="69:69" x14ac:dyDescent="0.25">
      <c r="BQ2213" s="136"/>
    </row>
    <row r="2214" spans="69:69" x14ac:dyDescent="0.25">
      <c r="BQ2214" s="136"/>
    </row>
    <row r="2215" spans="69:69" x14ac:dyDescent="0.25">
      <c r="BQ2215" s="136"/>
    </row>
    <row r="2216" spans="69:69" x14ac:dyDescent="0.25">
      <c r="BQ2216" s="136"/>
    </row>
    <row r="2217" spans="69:69" x14ac:dyDescent="0.25">
      <c r="BQ2217" s="136"/>
    </row>
    <row r="2218" spans="69:69" x14ac:dyDescent="0.25">
      <c r="BQ2218" s="136"/>
    </row>
    <row r="2219" spans="69:69" x14ac:dyDescent="0.25">
      <c r="BQ2219" s="136"/>
    </row>
    <row r="2220" spans="69:69" x14ac:dyDescent="0.25">
      <c r="BQ2220" s="136"/>
    </row>
    <row r="2221" spans="69:69" x14ac:dyDescent="0.25">
      <c r="BQ2221" s="136"/>
    </row>
    <row r="2222" spans="69:69" x14ac:dyDescent="0.25">
      <c r="BQ2222" s="136"/>
    </row>
    <row r="2223" spans="69:69" x14ac:dyDescent="0.25">
      <c r="BQ2223" s="136"/>
    </row>
    <row r="2224" spans="69:69" x14ac:dyDescent="0.25">
      <c r="BQ2224" s="136"/>
    </row>
    <row r="2225" spans="69:69" x14ac:dyDescent="0.25">
      <c r="BQ2225" s="136"/>
    </row>
    <row r="2226" spans="69:69" x14ac:dyDescent="0.25">
      <c r="BQ2226" s="136"/>
    </row>
    <row r="2227" spans="69:69" x14ac:dyDescent="0.25">
      <c r="BQ2227" s="136"/>
    </row>
    <row r="2228" spans="69:69" x14ac:dyDescent="0.25">
      <c r="BQ2228" s="136"/>
    </row>
    <row r="2229" spans="69:69" x14ac:dyDescent="0.25">
      <c r="BQ2229" s="136"/>
    </row>
    <row r="2230" spans="69:69" x14ac:dyDescent="0.25">
      <c r="BQ2230" s="136"/>
    </row>
    <row r="2231" spans="69:69" x14ac:dyDescent="0.25">
      <c r="BQ2231" s="136"/>
    </row>
    <row r="2232" spans="69:69" x14ac:dyDescent="0.25">
      <c r="BQ2232" s="136"/>
    </row>
    <row r="2233" spans="69:69" x14ac:dyDescent="0.25">
      <c r="BQ2233" s="136"/>
    </row>
    <row r="2234" spans="69:69" x14ac:dyDescent="0.25">
      <c r="BQ2234" s="136"/>
    </row>
    <row r="2235" spans="69:69" x14ac:dyDescent="0.25">
      <c r="BQ2235" s="136"/>
    </row>
    <row r="2236" spans="69:69" x14ac:dyDescent="0.25">
      <c r="BQ2236" s="136"/>
    </row>
    <row r="2237" spans="69:69" x14ac:dyDescent="0.25">
      <c r="BQ2237" s="136"/>
    </row>
    <row r="2238" spans="69:69" x14ac:dyDescent="0.25">
      <c r="BQ2238" s="136"/>
    </row>
    <row r="2239" spans="69:69" x14ac:dyDescent="0.25">
      <c r="BQ2239" s="136"/>
    </row>
    <row r="2240" spans="69:69" x14ac:dyDescent="0.25">
      <c r="BQ2240" s="136"/>
    </row>
    <row r="2241" spans="69:69" x14ac:dyDescent="0.25">
      <c r="BQ2241" s="136"/>
    </row>
    <row r="2242" spans="69:69" x14ac:dyDescent="0.25">
      <c r="BQ2242" s="136"/>
    </row>
    <row r="2243" spans="69:69" x14ac:dyDescent="0.25">
      <c r="BQ2243" s="136"/>
    </row>
    <row r="2244" spans="69:69" x14ac:dyDescent="0.25">
      <c r="BQ2244" s="136"/>
    </row>
    <row r="2245" spans="69:69" x14ac:dyDescent="0.25">
      <c r="BQ2245" s="136"/>
    </row>
    <row r="2246" spans="69:69" x14ac:dyDescent="0.25">
      <c r="BQ2246" s="136"/>
    </row>
    <row r="2247" spans="69:69" x14ac:dyDescent="0.25">
      <c r="BQ2247" s="136"/>
    </row>
    <row r="2248" spans="69:69" x14ac:dyDescent="0.25">
      <c r="BQ2248" s="136"/>
    </row>
    <row r="2249" spans="69:69" x14ac:dyDescent="0.25">
      <c r="BQ2249" s="136"/>
    </row>
    <row r="2250" spans="69:69" x14ac:dyDescent="0.25">
      <c r="BQ2250" s="136"/>
    </row>
    <row r="2251" spans="69:69" x14ac:dyDescent="0.25">
      <c r="BQ2251" s="136"/>
    </row>
    <row r="2252" spans="69:69" x14ac:dyDescent="0.25">
      <c r="BQ2252" s="136"/>
    </row>
    <row r="2253" spans="69:69" x14ac:dyDescent="0.25">
      <c r="BQ2253" s="136"/>
    </row>
    <row r="2254" spans="69:69" x14ac:dyDescent="0.25">
      <c r="BQ2254" s="136"/>
    </row>
    <row r="2255" spans="69:69" x14ac:dyDescent="0.25">
      <c r="BQ2255" s="136"/>
    </row>
    <row r="2256" spans="69:69" x14ac:dyDescent="0.25">
      <c r="BQ2256" s="136"/>
    </row>
    <row r="2257" spans="69:69" x14ac:dyDescent="0.25">
      <c r="BQ2257" s="136"/>
    </row>
    <row r="2258" spans="69:69" x14ac:dyDescent="0.25">
      <c r="BQ2258" s="136"/>
    </row>
    <row r="2259" spans="69:69" x14ac:dyDescent="0.25">
      <c r="BQ2259" s="136"/>
    </row>
    <row r="2260" spans="69:69" x14ac:dyDescent="0.25">
      <c r="BQ2260" s="136"/>
    </row>
    <row r="2261" spans="69:69" x14ac:dyDescent="0.25">
      <c r="BQ2261" s="136"/>
    </row>
    <row r="2262" spans="69:69" x14ac:dyDescent="0.25">
      <c r="BQ2262" s="136"/>
    </row>
    <row r="2263" spans="69:69" x14ac:dyDescent="0.25">
      <c r="BQ2263" s="136"/>
    </row>
    <row r="2264" spans="69:69" x14ac:dyDescent="0.25">
      <c r="BQ2264" s="136"/>
    </row>
    <row r="2265" spans="69:69" x14ac:dyDescent="0.25">
      <c r="BQ2265" s="136"/>
    </row>
    <row r="2266" spans="69:69" x14ac:dyDescent="0.25">
      <c r="BQ2266" s="136"/>
    </row>
    <row r="2267" spans="69:69" x14ac:dyDescent="0.25">
      <c r="BQ2267" s="136"/>
    </row>
    <row r="2268" spans="69:69" x14ac:dyDescent="0.25">
      <c r="BQ2268" s="136"/>
    </row>
    <row r="2269" spans="69:69" x14ac:dyDescent="0.25">
      <c r="BQ2269" s="136"/>
    </row>
    <row r="2270" spans="69:69" x14ac:dyDescent="0.25">
      <c r="BQ2270" s="136"/>
    </row>
    <row r="2271" spans="69:69" x14ac:dyDescent="0.25">
      <c r="BQ2271" s="136"/>
    </row>
    <row r="2272" spans="69:69" x14ac:dyDescent="0.25">
      <c r="BQ2272" s="136"/>
    </row>
    <row r="2273" spans="69:69" x14ac:dyDescent="0.25">
      <c r="BQ2273" s="136"/>
    </row>
    <row r="2274" spans="69:69" x14ac:dyDescent="0.25">
      <c r="BQ2274" s="136"/>
    </row>
    <row r="2275" spans="69:69" x14ac:dyDescent="0.25">
      <c r="BQ2275" s="136"/>
    </row>
    <row r="2276" spans="69:69" x14ac:dyDescent="0.25">
      <c r="BQ2276" s="136"/>
    </row>
    <row r="2277" spans="69:69" x14ac:dyDescent="0.25">
      <c r="BQ2277" s="136"/>
    </row>
    <row r="2278" spans="69:69" x14ac:dyDescent="0.25">
      <c r="BQ2278" s="136"/>
    </row>
    <row r="2279" spans="69:69" x14ac:dyDescent="0.25">
      <c r="BQ2279" s="136"/>
    </row>
    <row r="2280" spans="69:69" x14ac:dyDescent="0.25">
      <c r="BQ2280" s="136"/>
    </row>
    <row r="2281" spans="69:69" x14ac:dyDescent="0.25">
      <c r="BQ2281" s="136"/>
    </row>
    <row r="2282" spans="69:69" x14ac:dyDescent="0.25">
      <c r="BQ2282" s="136"/>
    </row>
    <row r="2283" spans="69:69" x14ac:dyDescent="0.25">
      <c r="BQ2283" s="136"/>
    </row>
    <row r="2284" spans="69:69" x14ac:dyDescent="0.25">
      <c r="BQ2284" s="136"/>
    </row>
    <row r="2285" spans="69:69" x14ac:dyDescent="0.25">
      <c r="BQ2285" s="136"/>
    </row>
    <row r="2286" spans="69:69" x14ac:dyDescent="0.25">
      <c r="BQ2286" s="136"/>
    </row>
    <row r="2287" spans="69:69" x14ac:dyDescent="0.25">
      <c r="BQ2287" s="136"/>
    </row>
    <row r="2288" spans="69:69" x14ac:dyDescent="0.25">
      <c r="BQ2288" s="136"/>
    </row>
    <row r="2289" spans="69:69" x14ac:dyDescent="0.25">
      <c r="BQ2289" s="136"/>
    </row>
    <row r="2290" spans="69:69" x14ac:dyDescent="0.25">
      <c r="BQ2290" s="136"/>
    </row>
    <row r="2291" spans="69:69" x14ac:dyDescent="0.25">
      <c r="BQ2291" s="136"/>
    </row>
    <row r="2292" spans="69:69" x14ac:dyDescent="0.25">
      <c r="BQ2292" s="136"/>
    </row>
    <row r="2293" spans="69:69" x14ac:dyDescent="0.25">
      <c r="BQ2293" s="136"/>
    </row>
    <row r="2294" spans="69:69" x14ac:dyDescent="0.25">
      <c r="BQ2294" s="136"/>
    </row>
    <row r="2295" spans="69:69" x14ac:dyDescent="0.25">
      <c r="BQ2295" s="136"/>
    </row>
    <row r="2296" spans="69:69" x14ac:dyDescent="0.25">
      <c r="BQ2296" s="136"/>
    </row>
    <row r="2297" spans="69:69" x14ac:dyDescent="0.25">
      <c r="BQ2297" s="136"/>
    </row>
    <row r="2298" spans="69:69" x14ac:dyDescent="0.25">
      <c r="BQ2298" s="136"/>
    </row>
    <row r="2299" spans="69:69" x14ac:dyDescent="0.25">
      <c r="BQ2299" s="136"/>
    </row>
    <row r="2300" spans="69:69" x14ac:dyDescent="0.25">
      <c r="BQ2300" s="136"/>
    </row>
    <row r="2301" spans="69:69" x14ac:dyDescent="0.25">
      <c r="BQ2301" s="136"/>
    </row>
    <row r="2302" spans="69:69" x14ac:dyDescent="0.25">
      <c r="BQ2302" s="136"/>
    </row>
    <row r="2303" spans="69:69" x14ac:dyDescent="0.25">
      <c r="BQ2303" s="136"/>
    </row>
    <row r="2304" spans="69:69" x14ac:dyDescent="0.25">
      <c r="BQ2304" s="136"/>
    </row>
    <row r="2305" spans="69:69" x14ac:dyDescent="0.25">
      <c r="BQ2305" s="136"/>
    </row>
    <row r="2306" spans="69:69" x14ac:dyDescent="0.25">
      <c r="BQ2306" s="136"/>
    </row>
    <row r="2307" spans="69:69" x14ac:dyDescent="0.25">
      <c r="BQ2307" s="136"/>
    </row>
    <row r="2308" spans="69:69" x14ac:dyDescent="0.25">
      <c r="BQ2308" s="136"/>
    </row>
    <row r="2309" spans="69:69" x14ac:dyDescent="0.25">
      <c r="BQ2309" s="136"/>
    </row>
    <row r="2310" spans="69:69" x14ac:dyDescent="0.25">
      <c r="BQ2310" s="136"/>
    </row>
    <row r="2311" spans="69:69" x14ac:dyDescent="0.25">
      <c r="BQ2311" s="136"/>
    </row>
    <row r="2312" spans="69:69" x14ac:dyDescent="0.25">
      <c r="BQ2312" s="136"/>
    </row>
    <row r="2313" spans="69:69" x14ac:dyDescent="0.25">
      <c r="BQ2313" s="136"/>
    </row>
    <row r="2314" spans="69:69" x14ac:dyDescent="0.25">
      <c r="BQ2314" s="136"/>
    </row>
    <row r="2315" spans="69:69" x14ac:dyDescent="0.25">
      <c r="BQ2315" s="136"/>
    </row>
    <row r="2316" spans="69:69" x14ac:dyDescent="0.25">
      <c r="BQ2316" s="136"/>
    </row>
    <row r="2317" spans="69:69" x14ac:dyDescent="0.25">
      <c r="BQ2317" s="136"/>
    </row>
    <row r="2318" spans="69:69" x14ac:dyDescent="0.25">
      <c r="BQ2318" s="136"/>
    </row>
    <row r="2319" spans="69:69" x14ac:dyDescent="0.25">
      <c r="BQ2319" s="136"/>
    </row>
    <row r="2320" spans="69:69" x14ac:dyDescent="0.25">
      <c r="BQ2320" s="136"/>
    </row>
    <row r="2321" spans="69:69" x14ac:dyDescent="0.25">
      <c r="BQ2321" s="136"/>
    </row>
    <row r="2322" spans="69:69" x14ac:dyDescent="0.25">
      <c r="BQ2322" s="136"/>
    </row>
    <row r="2323" spans="69:69" x14ac:dyDescent="0.25">
      <c r="BQ2323" s="136"/>
    </row>
    <row r="2324" spans="69:69" x14ac:dyDescent="0.25">
      <c r="BQ2324" s="136"/>
    </row>
    <row r="2325" spans="69:69" x14ac:dyDescent="0.25">
      <c r="BQ2325" s="136"/>
    </row>
    <row r="2326" spans="69:69" x14ac:dyDescent="0.25">
      <c r="BQ2326" s="136"/>
    </row>
    <row r="2327" spans="69:69" x14ac:dyDescent="0.25">
      <c r="BQ2327" s="136"/>
    </row>
    <row r="2328" spans="69:69" x14ac:dyDescent="0.25">
      <c r="BQ2328" s="136"/>
    </row>
    <row r="2329" spans="69:69" x14ac:dyDescent="0.25">
      <c r="BQ2329" s="136"/>
    </row>
    <row r="2330" spans="69:69" x14ac:dyDescent="0.25">
      <c r="BQ2330" s="136"/>
    </row>
    <row r="2331" spans="69:69" x14ac:dyDescent="0.25">
      <c r="BQ2331" s="136"/>
    </row>
    <row r="2332" spans="69:69" x14ac:dyDescent="0.25">
      <c r="BQ2332" s="136"/>
    </row>
    <row r="2333" spans="69:69" x14ac:dyDescent="0.25">
      <c r="BQ2333" s="136"/>
    </row>
    <row r="2334" spans="69:69" x14ac:dyDescent="0.25">
      <c r="BQ2334" s="136"/>
    </row>
    <row r="2335" spans="69:69" x14ac:dyDescent="0.25">
      <c r="BQ2335" s="136"/>
    </row>
    <row r="2336" spans="69:69" x14ac:dyDescent="0.25">
      <c r="BQ2336" s="136"/>
    </row>
    <row r="2337" spans="69:69" x14ac:dyDescent="0.25">
      <c r="BQ2337" s="136"/>
    </row>
    <row r="2338" spans="69:69" x14ac:dyDescent="0.25">
      <c r="BQ2338" s="136"/>
    </row>
    <row r="2339" spans="69:69" x14ac:dyDescent="0.25">
      <c r="BQ2339" s="136"/>
    </row>
    <row r="2340" spans="69:69" x14ac:dyDescent="0.25">
      <c r="BQ2340" s="136"/>
    </row>
    <row r="2341" spans="69:69" x14ac:dyDescent="0.25">
      <c r="BQ2341" s="136"/>
    </row>
    <row r="2342" spans="69:69" x14ac:dyDescent="0.25">
      <c r="BQ2342" s="136"/>
    </row>
    <row r="2343" spans="69:69" x14ac:dyDescent="0.25">
      <c r="BQ2343" s="136"/>
    </row>
    <row r="2344" spans="69:69" x14ac:dyDescent="0.25">
      <c r="BQ2344" s="136"/>
    </row>
    <row r="2345" spans="69:69" x14ac:dyDescent="0.25">
      <c r="BQ2345" s="136"/>
    </row>
    <row r="2346" spans="69:69" x14ac:dyDescent="0.25">
      <c r="BQ2346" s="136"/>
    </row>
    <row r="2347" spans="69:69" x14ac:dyDescent="0.25">
      <c r="BQ2347" s="136"/>
    </row>
    <row r="2348" spans="69:69" x14ac:dyDescent="0.25">
      <c r="BQ2348" s="136"/>
    </row>
    <row r="2349" spans="69:69" x14ac:dyDescent="0.25">
      <c r="BQ2349" s="136"/>
    </row>
    <row r="2350" spans="69:69" x14ac:dyDescent="0.25">
      <c r="BQ2350" s="136"/>
    </row>
    <row r="2351" spans="69:69" x14ac:dyDescent="0.25">
      <c r="BQ2351" s="136"/>
    </row>
    <row r="2352" spans="69:69" x14ac:dyDescent="0.25">
      <c r="BQ2352" s="136"/>
    </row>
    <row r="2353" spans="69:69" x14ac:dyDescent="0.25">
      <c r="BQ2353" s="136"/>
    </row>
    <row r="2354" spans="69:69" x14ac:dyDescent="0.25">
      <c r="BQ2354" s="136"/>
    </row>
    <row r="2355" spans="69:69" x14ac:dyDescent="0.25">
      <c r="BQ2355" s="136"/>
    </row>
    <row r="2356" spans="69:69" x14ac:dyDescent="0.25">
      <c r="BQ2356" s="136"/>
    </row>
    <row r="2357" spans="69:69" x14ac:dyDescent="0.25">
      <c r="BQ2357" s="136"/>
    </row>
    <row r="2358" spans="69:69" x14ac:dyDescent="0.25">
      <c r="BQ2358" s="136"/>
    </row>
    <row r="2359" spans="69:69" x14ac:dyDescent="0.25">
      <c r="BQ2359" s="136"/>
    </row>
    <row r="2360" spans="69:69" x14ac:dyDescent="0.25">
      <c r="BQ2360" s="136"/>
    </row>
    <row r="2361" spans="69:69" x14ac:dyDescent="0.25">
      <c r="BQ2361" s="136"/>
    </row>
    <row r="2362" spans="69:69" x14ac:dyDescent="0.25">
      <c r="BQ2362" s="136"/>
    </row>
    <row r="2363" spans="69:69" x14ac:dyDescent="0.25">
      <c r="BQ2363" s="136"/>
    </row>
    <row r="2364" spans="69:69" x14ac:dyDescent="0.25">
      <c r="BQ2364" s="136"/>
    </row>
    <row r="2365" spans="69:69" x14ac:dyDescent="0.25">
      <c r="BQ2365" s="136"/>
    </row>
    <row r="2366" spans="69:69" x14ac:dyDescent="0.25">
      <c r="BQ2366" s="136"/>
    </row>
    <row r="2367" spans="69:69" x14ac:dyDescent="0.25">
      <c r="BQ2367" s="136"/>
    </row>
    <row r="2368" spans="69:69" x14ac:dyDescent="0.25">
      <c r="BQ2368" s="136"/>
    </row>
    <row r="2369" spans="69:69" x14ac:dyDescent="0.25">
      <c r="BQ2369" s="136"/>
    </row>
    <row r="2370" spans="69:69" x14ac:dyDescent="0.25">
      <c r="BQ2370" s="136"/>
    </row>
    <row r="2371" spans="69:69" x14ac:dyDescent="0.25">
      <c r="BQ2371" s="136"/>
    </row>
    <row r="2372" spans="69:69" x14ac:dyDescent="0.25">
      <c r="BQ2372" s="136"/>
    </row>
    <row r="2373" spans="69:69" x14ac:dyDescent="0.25">
      <c r="BQ2373" s="136"/>
    </row>
    <row r="2374" spans="69:69" x14ac:dyDescent="0.25">
      <c r="BQ2374" s="136"/>
    </row>
    <row r="2375" spans="69:69" x14ac:dyDescent="0.25">
      <c r="BQ2375" s="136"/>
    </row>
    <row r="2376" spans="69:69" x14ac:dyDescent="0.25">
      <c r="BQ2376" s="136"/>
    </row>
    <row r="2377" spans="69:69" x14ac:dyDescent="0.25">
      <c r="BQ2377" s="136"/>
    </row>
    <row r="2378" spans="69:69" x14ac:dyDescent="0.25">
      <c r="BQ2378" s="136"/>
    </row>
    <row r="2379" spans="69:69" x14ac:dyDescent="0.25">
      <c r="BQ2379" s="136"/>
    </row>
    <row r="2380" spans="69:69" x14ac:dyDescent="0.25">
      <c r="BQ2380" s="136"/>
    </row>
    <row r="2381" spans="69:69" x14ac:dyDescent="0.25">
      <c r="BQ2381" s="136"/>
    </row>
    <row r="2382" spans="69:69" x14ac:dyDescent="0.25">
      <c r="BQ2382" s="136"/>
    </row>
    <row r="2383" spans="69:69" x14ac:dyDescent="0.25">
      <c r="BQ2383" s="136"/>
    </row>
    <row r="2384" spans="69:69" x14ac:dyDescent="0.25">
      <c r="BQ2384" s="136"/>
    </row>
    <row r="2385" spans="69:69" x14ac:dyDescent="0.25">
      <c r="BQ2385" s="136"/>
    </row>
    <row r="2386" spans="69:69" x14ac:dyDescent="0.25">
      <c r="BQ2386" s="136"/>
    </row>
    <row r="2387" spans="69:69" x14ac:dyDescent="0.25">
      <c r="BQ2387" s="136"/>
    </row>
    <row r="2388" spans="69:69" x14ac:dyDescent="0.25">
      <c r="BQ2388" s="136"/>
    </row>
    <row r="2389" spans="69:69" x14ac:dyDescent="0.25">
      <c r="BQ2389" s="136"/>
    </row>
    <row r="2390" spans="69:69" x14ac:dyDescent="0.25">
      <c r="BQ2390" s="136"/>
    </row>
    <row r="2391" spans="69:69" x14ac:dyDescent="0.25">
      <c r="BQ2391" s="136"/>
    </row>
    <row r="2392" spans="69:69" x14ac:dyDescent="0.25">
      <c r="BQ2392" s="136"/>
    </row>
    <row r="2393" spans="69:69" x14ac:dyDescent="0.25">
      <c r="BQ2393" s="136"/>
    </row>
    <row r="2394" spans="69:69" x14ac:dyDescent="0.25">
      <c r="BQ2394" s="136"/>
    </row>
    <row r="2395" spans="69:69" x14ac:dyDescent="0.25">
      <c r="BQ2395" s="136"/>
    </row>
    <row r="2396" spans="69:69" x14ac:dyDescent="0.25">
      <c r="BQ2396" s="136"/>
    </row>
    <row r="2397" spans="69:69" x14ac:dyDescent="0.25">
      <c r="BQ2397" s="136"/>
    </row>
    <row r="2398" spans="69:69" x14ac:dyDescent="0.25">
      <c r="BQ2398" s="136"/>
    </row>
    <row r="2399" spans="69:69" x14ac:dyDescent="0.25">
      <c r="BQ2399" s="136"/>
    </row>
    <row r="2400" spans="69:69" x14ac:dyDescent="0.25">
      <c r="BQ2400" s="136"/>
    </row>
    <row r="2401" spans="69:69" x14ac:dyDescent="0.25">
      <c r="BQ2401" s="136"/>
    </row>
    <row r="2402" spans="69:69" x14ac:dyDescent="0.25">
      <c r="BQ2402" s="136"/>
    </row>
    <row r="2403" spans="69:69" x14ac:dyDescent="0.25">
      <c r="BQ2403" s="136"/>
    </row>
    <row r="2404" spans="69:69" x14ac:dyDescent="0.25">
      <c r="BQ2404" s="136"/>
    </row>
    <row r="2405" spans="69:69" x14ac:dyDescent="0.25">
      <c r="BQ2405" s="136"/>
    </row>
    <row r="2406" spans="69:69" x14ac:dyDescent="0.25">
      <c r="BQ2406" s="136"/>
    </row>
    <row r="2407" spans="69:69" x14ac:dyDescent="0.25">
      <c r="BQ2407" s="136"/>
    </row>
    <row r="2408" spans="69:69" x14ac:dyDescent="0.25">
      <c r="BQ2408" s="136"/>
    </row>
    <row r="2409" spans="69:69" x14ac:dyDescent="0.25">
      <c r="BQ2409" s="136"/>
    </row>
    <row r="2410" spans="69:69" x14ac:dyDescent="0.25">
      <c r="BQ2410" s="136"/>
    </row>
    <row r="2411" spans="69:69" x14ac:dyDescent="0.25">
      <c r="BQ2411" s="136"/>
    </row>
    <row r="2412" spans="69:69" x14ac:dyDescent="0.25">
      <c r="BQ2412" s="136"/>
    </row>
    <row r="2413" spans="69:69" x14ac:dyDescent="0.25">
      <c r="BQ2413" s="136"/>
    </row>
    <row r="2414" spans="69:69" x14ac:dyDescent="0.25">
      <c r="BQ2414" s="136"/>
    </row>
    <row r="2415" spans="69:69" x14ac:dyDescent="0.25">
      <c r="BQ2415" s="136"/>
    </row>
    <row r="2416" spans="69:69" x14ac:dyDescent="0.25">
      <c r="BQ2416" s="136"/>
    </row>
    <row r="2417" spans="69:69" x14ac:dyDescent="0.25">
      <c r="BQ2417" s="136"/>
    </row>
    <row r="2418" spans="69:69" x14ac:dyDescent="0.25">
      <c r="BQ2418" s="136"/>
    </row>
    <row r="2419" spans="69:69" x14ac:dyDescent="0.25">
      <c r="BQ2419" s="136"/>
    </row>
    <row r="2420" spans="69:69" x14ac:dyDescent="0.25">
      <c r="BQ2420" s="136"/>
    </row>
    <row r="2421" spans="69:69" x14ac:dyDescent="0.25">
      <c r="BQ2421" s="136"/>
    </row>
    <row r="2422" spans="69:69" x14ac:dyDescent="0.25">
      <c r="BQ2422" s="136"/>
    </row>
    <row r="2423" spans="69:69" x14ac:dyDescent="0.25">
      <c r="BQ2423" s="136"/>
    </row>
    <row r="2424" spans="69:69" x14ac:dyDescent="0.25">
      <c r="BQ2424" s="136"/>
    </row>
    <row r="2425" spans="69:69" x14ac:dyDescent="0.25">
      <c r="BQ2425" s="136"/>
    </row>
    <row r="2426" spans="69:69" x14ac:dyDescent="0.25">
      <c r="BQ2426" s="136"/>
    </row>
    <row r="2427" spans="69:69" x14ac:dyDescent="0.25">
      <c r="BQ2427" s="136"/>
    </row>
    <row r="2428" spans="69:69" x14ac:dyDescent="0.25">
      <c r="BQ2428" s="136"/>
    </row>
    <row r="2429" spans="69:69" x14ac:dyDescent="0.25">
      <c r="BQ2429" s="136"/>
    </row>
    <row r="2430" spans="69:69" x14ac:dyDescent="0.25">
      <c r="BQ2430" s="136"/>
    </row>
    <row r="2431" spans="69:69" x14ac:dyDescent="0.25">
      <c r="BQ2431" s="136"/>
    </row>
    <row r="2432" spans="69:69" x14ac:dyDescent="0.25">
      <c r="BQ2432" s="136"/>
    </row>
    <row r="2433" spans="69:69" x14ac:dyDescent="0.25">
      <c r="BQ2433" s="136"/>
    </row>
    <row r="2434" spans="69:69" x14ac:dyDescent="0.25">
      <c r="BQ2434" s="136"/>
    </row>
    <row r="2435" spans="69:69" x14ac:dyDescent="0.25">
      <c r="BQ2435" s="136"/>
    </row>
    <row r="2436" spans="69:69" x14ac:dyDescent="0.25">
      <c r="BQ2436" s="136"/>
    </row>
    <row r="2437" spans="69:69" x14ac:dyDescent="0.25">
      <c r="BQ2437" s="136"/>
    </row>
    <row r="2438" spans="69:69" x14ac:dyDescent="0.25">
      <c r="BQ2438" s="136"/>
    </row>
    <row r="2439" spans="69:69" x14ac:dyDescent="0.25">
      <c r="BQ2439" s="136"/>
    </row>
    <row r="2440" spans="69:69" x14ac:dyDescent="0.25">
      <c r="BQ2440" s="136"/>
    </row>
    <row r="2441" spans="69:69" x14ac:dyDescent="0.25">
      <c r="BQ2441" s="136"/>
    </row>
    <row r="2442" spans="69:69" x14ac:dyDescent="0.25">
      <c r="BQ2442" s="136"/>
    </row>
    <row r="2443" spans="69:69" x14ac:dyDescent="0.25">
      <c r="BQ2443" s="136"/>
    </row>
    <row r="2444" spans="69:69" x14ac:dyDescent="0.25">
      <c r="BQ2444" s="136"/>
    </row>
    <row r="2445" spans="69:69" x14ac:dyDescent="0.25">
      <c r="BQ2445" s="136"/>
    </row>
    <row r="2446" spans="69:69" x14ac:dyDescent="0.25">
      <c r="BQ2446" s="136"/>
    </row>
    <row r="2447" spans="69:69" x14ac:dyDescent="0.25">
      <c r="BQ2447" s="136"/>
    </row>
    <row r="2448" spans="69:69" x14ac:dyDescent="0.25">
      <c r="BQ2448" s="136"/>
    </row>
    <row r="2449" spans="69:69" x14ac:dyDescent="0.25">
      <c r="BQ2449" s="136"/>
    </row>
    <row r="2450" spans="69:69" x14ac:dyDescent="0.25">
      <c r="BQ2450" s="136"/>
    </row>
    <row r="2451" spans="69:69" x14ac:dyDescent="0.25">
      <c r="BQ2451" s="136"/>
    </row>
    <row r="2452" spans="69:69" x14ac:dyDescent="0.25">
      <c r="BQ2452" s="136"/>
    </row>
    <row r="2453" spans="69:69" x14ac:dyDescent="0.25">
      <c r="BQ2453" s="136"/>
    </row>
    <row r="2454" spans="69:69" x14ac:dyDescent="0.25">
      <c r="BQ2454" s="136"/>
    </row>
    <row r="2455" spans="69:69" x14ac:dyDescent="0.25">
      <c r="BQ2455" s="136"/>
    </row>
    <row r="2456" spans="69:69" x14ac:dyDescent="0.25">
      <c r="BQ2456" s="136"/>
    </row>
    <row r="2457" spans="69:69" x14ac:dyDescent="0.25">
      <c r="BQ2457" s="136"/>
    </row>
    <row r="2458" spans="69:69" x14ac:dyDescent="0.25">
      <c r="BQ2458" s="136"/>
    </row>
    <row r="2459" spans="69:69" x14ac:dyDescent="0.25">
      <c r="BQ2459" s="136"/>
    </row>
    <row r="2460" spans="69:69" x14ac:dyDescent="0.25">
      <c r="BQ2460" s="136"/>
    </row>
    <row r="2461" spans="69:69" x14ac:dyDescent="0.25">
      <c r="BQ2461" s="136"/>
    </row>
    <row r="2462" spans="69:69" x14ac:dyDescent="0.25">
      <c r="BQ2462" s="136"/>
    </row>
    <row r="2463" spans="69:69" x14ac:dyDescent="0.25">
      <c r="BQ2463" s="136"/>
    </row>
    <row r="2464" spans="69:69" x14ac:dyDescent="0.25">
      <c r="BQ2464" s="136"/>
    </row>
    <row r="2465" spans="69:69" x14ac:dyDescent="0.25">
      <c r="BQ2465" s="136"/>
    </row>
    <row r="2466" spans="69:69" x14ac:dyDescent="0.25">
      <c r="BQ2466" s="136"/>
    </row>
    <row r="2467" spans="69:69" x14ac:dyDescent="0.25">
      <c r="BQ2467" s="136"/>
    </row>
    <row r="2468" spans="69:69" x14ac:dyDescent="0.25">
      <c r="BQ2468" s="136"/>
    </row>
    <row r="2469" spans="69:69" x14ac:dyDescent="0.25">
      <c r="BQ2469" s="136"/>
    </row>
    <row r="2470" spans="69:69" x14ac:dyDescent="0.25">
      <c r="BQ2470" s="136"/>
    </row>
    <row r="2471" spans="69:69" x14ac:dyDescent="0.25">
      <c r="BQ2471" s="136"/>
    </row>
    <row r="2472" spans="69:69" x14ac:dyDescent="0.25">
      <c r="BQ2472" s="136"/>
    </row>
    <row r="2473" spans="69:69" x14ac:dyDescent="0.25">
      <c r="BQ2473" s="136"/>
    </row>
    <row r="2474" spans="69:69" x14ac:dyDescent="0.25">
      <c r="BQ2474" s="136"/>
    </row>
    <row r="2475" spans="69:69" x14ac:dyDescent="0.25">
      <c r="BQ2475" s="136"/>
    </row>
    <row r="2476" spans="69:69" x14ac:dyDescent="0.25">
      <c r="BQ2476" s="136"/>
    </row>
    <row r="2477" spans="69:69" x14ac:dyDescent="0.25">
      <c r="BQ2477" s="136"/>
    </row>
    <row r="2478" spans="69:69" x14ac:dyDescent="0.25">
      <c r="BQ2478" s="136"/>
    </row>
    <row r="2479" spans="69:69" x14ac:dyDescent="0.25">
      <c r="BQ2479" s="136"/>
    </row>
    <row r="2480" spans="69:69" x14ac:dyDescent="0.25">
      <c r="BQ2480" s="136"/>
    </row>
    <row r="2481" spans="69:69" x14ac:dyDescent="0.25">
      <c r="BQ2481" s="136"/>
    </row>
    <row r="2482" spans="69:69" x14ac:dyDescent="0.25">
      <c r="BQ2482" s="136"/>
    </row>
    <row r="2483" spans="69:69" x14ac:dyDescent="0.25">
      <c r="BQ2483" s="136"/>
    </row>
    <row r="2484" spans="69:69" x14ac:dyDescent="0.25">
      <c r="BQ2484" s="136"/>
    </row>
    <row r="2485" spans="69:69" x14ac:dyDescent="0.25">
      <c r="BQ2485" s="136"/>
    </row>
    <row r="2486" spans="69:69" x14ac:dyDescent="0.25">
      <c r="BQ2486" s="136"/>
    </row>
    <row r="2487" spans="69:69" x14ac:dyDescent="0.25">
      <c r="BQ2487" s="136"/>
    </row>
    <row r="2488" spans="69:69" x14ac:dyDescent="0.25">
      <c r="BQ2488" s="136"/>
    </row>
    <row r="2489" spans="69:69" x14ac:dyDescent="0.25">
      <c r="BQ2489" s="136"/>
    </row>
    <row r="2490" spans="69:69" x14ac:dyDescent="0.25">
      <c r="BQ2490" s="136"/>
    </row>
    <row r="2491" spans="69:69" x14ac:dyDescent="0.25">
      <c r="BQ2491" s="136"/>
    </row>
    <row r="2492" spans="69:69" x14ac:dyDescent="0.25">
      <c r="BQ2492" s="136"/>
    </row>
    <row r="2493" spans="69:69" x14ac:dyDescent="0.25">
      <c r="BQ2493" s="136"/>
    </row>
    <row r="2494" spans="69:69" x14ac:dyDescent="0.25">
      <c r="BQ2494" s="136"/>
    </row>
    <row r="2495" spans="69:69" x14ac:dyDescent="0.25">
      <c r="BQ2495" s="136"/>
    </row>
    <row r="2496" spans="69:69" x14ac:dyDescent="0.25">
      <c r="BQ2496" s="136"/>
    </row>
    <row r="2497" spans="69:69" x14ac:dyDescent="0.25">
      <c r="BQ2497" s="136"/>
    </row>
    <row r="2498" spans="69:69" x14ac:dyDescent="0.25">
      <c r="BQ2498" s="136"/>
    </row>
    <row r="2499" spans="69:69" x14ac:dyDescent="0.25">
      <c r="BQ2499" s="136"/>
    </row>
    <row r="2500" spans="69:69" x14ac:dyDescent="0.25">
      <c r="BQ2500" s="136"/>
    </row>
    <row r="2501" spans="69:69" x14ac:dyDescent="0.25">
      <c r="BQ2501" s="136"/>
    </row>
    <row r="2502" spans="69:69" x14ac:dyDescent="0.25">
      <c r="BQ2502" s="136"/>
    </row>
    <row r="2503" spans="69:69" x14ac:dyDescent="0.25">
      <c r="BQ2503" s="136"/>
    </row>
    <row r="2504" spans="69:69" x14ac:dyDescent="0.25">
      <c r="BQ2504" s="136"/>
    </row>
    <row r="2505" spans="69:69" x14ac:dyDescent="0.25">
      <c r="BQ2505" s="136"/>
    </row>
    <row r="2506" spans="69:69" x14ac:dyDescent="0.25">
      <c r="BQ2506" s="136"/>
    </row>
    <row r="2507" spans="69:69" x14ac:dyDescent="0.25">
      <c r="BQ2507" s="136"/>
    </row>
    <row r="2508" spans="69:69" x14ac:dyDescent="0.25">
      <c r="BQ2508" s="136"/>
    </row>
    <row r="2509" spans="69:69" x14ac:dyDescent="0.25">
      <c r="BQ2509" s="136"/>
    </row>
    <row r="2510" spans="69:69" x14ac:dyDescent="0.25">
      <c r="BQ2510" s="136"/>
    </row>
    <row r="2511" spans="69:69" x14ac:dyDescent="0.25">
      <c r="BQ2511" s="136"/>
    </row>
    <row r="2512" spans="69:69" x14ac:dyDescent="0.25">
      <c r="BQ2512" s="136"/>
    </row>
    <row r="2513" spans="69:69" x14ac:dyDescent="0.25">
      <c r="BQ2513" s="136"/>
    </row>
    <row r="2514" spans="69:69" x14ac:dyDescent="0.25">
      <c r="BQ2514" s="136"/>
    </row>
    <row r="2515" spans="69:69" x14ac:dyDescent="0.25">
      <c r="BQ2515" s="136"/>
    </row>
    <row r="2516" spans="69:69" x14ac:dyDescent="0.25">
      <c r="BQ2516" s="136"/>
    </row>
    <row r="2517" spans="69:69" x14ac:dyDescent="0.25">
      <c r="BQ2517" s="136"/>
    </row>
    <row r="2518" spans="69:69" x14ac:dyDescent="0.25">
      <c r="BQ2518" s="136"/>
    </row>
    <row r="2519" spans="69:69" x14ac:dyDescent="0.25">
      <c r="BQ2519" s="136"/>
    </row>
    <row r="2520" spans="69:69" x14ac:dyDescent="0.25">
      <c r="BQ2520" s="136"/>
    </row>
    <row r="2521" spans="69:69" x14ac:dyDescent="0.25">
      <c r="BQ2521" s="136"/>
    </row>
    <row r="2522" spans="69:69" x14ac:dyDescent="0.25">
      <c r="BQ2522" s="136"/>
    </row>
    <row r="2523" spans="69:69" x14ac:dyDescent="0.25">
      <c r="BQ2523" s="136"/>
    </row>
    <row r="2524" spans="69:69" x14ac:dyDescent="0.25">
      <c r="BQ2524" s="136"/>
    </row>
    <row r="2525" spans="69:69" x14ac:dyDescent="0.25">
      <c r="BQ2525" s="136"/>
    </row>
    <row r="2526" spans="69:69" x14ac:dyDescent="0.25">
      <c r="BQ2526" s="136"/>
    </row>
    <row r="2527" spans="69:69" x14ac:dyDescent="0.25">
      <c r="BQ2527" s="136"/>
    </row>
    <row r="2528" spans="69:69" x14ac:dyDescent="0.25">
      <c r="BQ2528" s="136"/>
    </row>
    <row r="2529" spans="69:69" x14ac:dyDescent="0.25">
      <c r="BQ2529" s="136"/>
    </row>
    <row r="2530" spans="69:69" x14ac:dyDescent="0.25">
      <c r="BQ2530" s="136"/>
    </row>
    <row r="2531" spans="69:69" x14ac:dyDescent="0.25">
      <c r="BQ2531" s="136"/>
    </row>
    <row r="2532" spans="69:69" x14ac:dyDescent="0.25">
      <c r="BQ2532" s="136"/>
    </row>
    <row r="2533" spans="69:69" x14ac:dyDescent="0.25">
      <c r="BQ2533" s="136"/>
    </row>
    <row r="2534" spans="69:69" x14ac:dyDescent="0.25">
      <c r="BQ2534" s="136"/>
    </row>
    <row r="2535" spans="69:69" x14ac:dyDescent="0.25">
      <c r="BQ2535" s="136"/>
    </row>
    <row r="2536" spans="69:69" x14ac:dyDescent="0.25">
      <c r="BQ2536" s="136"/>
    </row>
    <row r="2537" spans="69:69" x14ac:dyDescent="0.25">
      <c r="BQ2537" s="136"/>
    </row>
    <row r="2538" spans="69:69" x14ac:dyDescent="0.25">
      <c r="BQ2538" s="136"/>
    </row>
    <row r="2539" spans="69:69" x14ac:dyDescent="0.25">
      <c r="BQ2539" s="136"/>
    </row>
    <row r="2540" spans="69:69" x14ac:dyDescent="0.25">
      <c r="BQ2540" s="136"/>
    </row>
    <row r="2541" spans="69:69" x14ac:dyDescent="0.25">
      <c r="BQ2541" s="136"/>
    </row>
    <row r="2542" spans="69:69" x14ac:dyDescent="0.25">
      <c r="BQ2542" s="136"/>
    </row>
    <row r="2543" spans="69:69" x14ac:dyDescent="0.25">
      <c r="BQ2543" s="136"/>
    </row>
    <row r="2544" spans="69:69" x14ac:dyDescent="0.25">
      <c r="BQ2544" s="136"/>
    </row>
    <row r="2545" spans="69:69" x14ac:dyDescent="0.25">
      <c r="BQ2545" s="136"/>
    </row>
    <row r="2546" spans="69:69" x14ac:dyDescent="0.25">
      <c r="BQ2546" s="136"/>
    </row>
    <row r="2547" spans="69:69" x14ac:dyDescent="0.25">
      <c r="BQ2547" s="136"/>
    </row>
    <row r="2548" spans="69:69" x14ac:dyDescent="0.25">
      <c r="BQ2548" s="136"/>
    </row>
    <row r="2549" spans="69:69" x14ac:dyDescent="0.25">
      <c r="BQ2549" s="136"/>
    </row>
    <row r="2550" spans="69:69" x14ac:dyDescent="0.25">
      <c r="BQ2550" s="136"/>
    </row>
    <row r="2551" spans="69:69" x14ac:dyDescent="0.25">
      <c r="BQ2551" s="136"/>
    </row>
    <row r="2552" spans="69:69" x14ac:dyDescent="0.25">
      <c r="BQ2552" s="136"/>
    </row>
    <row r="2553" spans="69:69" x14ac:dyDescent="0.25">
      <c r="BQ2553" s="136"/>
    </row>
    <row r="2554" spans="69:69" x14ac:dyDescent="0.25">
      <c r="BQ2554" s="136"/>
    </row>
    <row r="2555" spans="69:69" x14ac:dyDescent="0.25">
      <c r="BQ2555" s="136"/>
    </row>
    <row r="2556" spans="69:69" x14ac:dyDescent="0.25">
      <c r="BQ2556" s="136"/>
    </row>
    <row r="2557" spans="69:69" x14ac:dyDescent="0.25">
      <c r="BQ2557" s="136"/>
    </row>
    <row r="2558" spans="69:69" x14ac:dyDescent="0.25">
      <c r="BQ2558" s="136"/>
    </row>
    <row r="2559" spans="69:69" x14ac:dyDescent="0.25">
      <c r="BQ2559" s="136"/>
    </row>
    <row r="2560" spans="69:69" x14ac:dyDescent="0.25">
      <c r="BQ2560" s="136"/>
    </row>
    <row r="2561" spans="69:69" x14ac:dyDescent="0.25">
      <c r="BQ2561" s="136"/>
    </row>
    <row r="2562" spans="69:69" x14ac:dyDescent="0.25">
      <c r="BQ2562" s="136"/>
    </row>
    <row r="2563" spans="69:69" x14ac:dyDescent="0.25">
      <c r="BQ2563" s="136"/>
    </row>
    <row r="2564" spans="69:69" x14ac:dyDescent="0.25">
      <c r="BQ2564" s="136"/>
    </row>
    <row r="2565" spans="69:69" x14ac:dyDescent="0.25">
      <c r="BQ2565" s="136"/>
    </row>
    <row r="2566" spans="69:69" x14ac:dyDescent="0.25">
      <c r="BQ2566" s="136"/>
    </row>
    <row r="2567" spans="69:69" x14ac:dyDescent="0.25">
      <c r="BQ2567" s="136"/>
    </row>
    <row r="2568" spans="69:69" x14ac:dyDescent="0.25">
      <c r="BQ2568" s="136"/>
    </row>
    <row r="2569" spans="69:69" x14ac:dyDescent="0.25">
      <c r="BQ2569" s="136"/>
    </row>
    <row r="2570" spans="69:69" x14ac:dyDescent="0.25">
      <c r="BQ2570" s="136"/>
    </row>
    <row r="2571" spans="69:69" x14ac:dyDescent="0.25">
      <c r="BQ2571" s="136"/>
    </row>
    <row r="2572" spans="69:69" x14ac:dyDescent="0.25">
      <c r="BQ2572" s="136"/>
    </row>
    <row r="2573" spans="69:69" x14ac:dyDescent="0.25">
      <c r="BQ2573" s="136"/>
    </row>
    <row r="2574" spans="69:69" x14ac:dyDescent="0.25">
      <c r="BQ2574" s="136"/>
    </row>
    <row r="2575" spans="69:69" x14ac:dyDescent="0.25">
      <c r="BQ2575" s="136"/>
    </row>
    <row r="2576" spans="69:69" x14ac:dyDescent="0.25">
      <c r="BQ2576" s="136"/>
    </row>
    <row r="2577" spans="69:69" x14ac:dyDescent="0.25">
      <c r="BQ2577" s="136"/>
    </row>
    <row r="2578" spans="69:69" x14ac:dyDescent="0.25">
      <c r="BQ2578" s="136"/>
    </row>
    <row r="2579" spans="69:69" x14ac:dyDescent="0.25">
      <c r="BQ2579" s="136"/>
    </row>
    <row r="2580" spans="69:69" x14ac:dyDescent="0.25">
      <c r="BQ2580" s="136"/>
    </row>
    <row r="2581" spans="69:69" x14ac:dyDescent="0.25">
      <c r="BQ2581" s="136"/>
    </row>
    <row r="2582" spans="69:69" x14ac:dyDescent="0.25">
      <c r="BQ2582" s="136"/>
    </row>
    <row r="2583" spans="69:69" x14ac:dyDescent="0.25">
      <c r="BQ2583" s="136"/>
    </row>
    <row r="2584" spans="69:69" x14ac:dyDescent="0.25">
      <c r="BQ2584" s="136"/>
    </row>
    <row r="2585" spans="69:69" x14ac:dyDescent="0.25">
      <c r="BQ2585" s="136"/>
    </row>
    <row r="2586" spans="69:69" x14ac:dyDescent="0.25">
      <c r="BQ2586" s="136"/>
    </row>
    <row r="2587" spans="69:69" x14ac:dyDescent="0.25">
      <c r="BQ2587" s="136"/>
    </row>
    <row r="2588" spans="69:69" x14ac:dyDescent="0.25">
      <c r="BQ2588" s="136"/>
    </row>
    <row r="2589" spans="69:69" x14ac:dyDescent="0.25">
      <c r="BQ2589" s="136"/>
    </row>
    <row r="2590" spans="69:69" x14ac:dyDescent="0.25">
      <c r="BQ2590" s="136"/>
    </row>
    <row r="2591" spans="69:69" x14ac:dyDescent="0.25">
      <c r="BQ2591" s="136"/>
    </row>
    <row r="2592" spans="69:69" x14ac:dyDescent="0.25">
      <c r="BQ2592" s="136"/>
    </row>
    <row r="2593" spans="69:69" x14ac:dyDescent="0.25">
      <c r="BQ2593" s="136"/>
    </row>
    <row r="2594" spans="69:69" x14ac:dyDescent="0.25">
      <c r="BQ2594" s="136"/>
    </row>
    <row r="2595" spans="69:69" x14ac:dyDescent="0.25">
      <c r="BQ2595" s="136"/>
    </row>
    <row r="2596" spans="69:69" x14ac:dyDescent="0.25">
      <c r="BQ2596" s="136"/>
    </row>
    <row r="2597" spans="69:69" x14ac:dyDescent="0.25">
      <c r="BQ2597" s="136"/>
    </row>
    <row r="2598" spans="69:69" x14ac:dyDescent="0.25">
      <c r="BQ2598" s="136"/>
    </row>
    <row r="2599" spans="69:69" x14ac:dyDescent="0.25">
      <c r="BQ2599" s="136"/>
    </row>
    <row r="2600" spans="69:69" x14ac:dyDescent="0.25">
      <c r="BQ2600" s="136"/>
    </row>
    <row r="2601" spans="69:69" x14ac:dyDescent="0.25">
      <c r="BQ2601" s="136"/>
    </row>
    <row r="2602" spans="69:69" x14ac:dyDescent="0.25">
      <c r="BQ2602" s="136"/>
    </row>
    <row r="2603" spans="69:69" x14ac:dyDescent="0.25">
      <c r="BQ2603" s="136"/>
    </row>
    <row r="2604" spans="69:69" x14ac:dyDescent="0.25">
      <c r="BQ2604" s="136"/>
    </row>
    <row r="2605" spans="69:69" x14ac:dyDescent="0.25">
      <c r="BQ2605" s="136"/>
    </row>
    <row r="2606" spans="69:69" x14ac:dyDescent="0.25">
      <c r="BQ2606" s="136"/>
    </row>
    <row r="2607" spans="69:69" x14ac:dyDescent="0.25">
      <c r="BQ2607" s="136"/>
    </row>
    <row r="2608" spans="69:69" x14ac:dyDescent="0.25">
      <c r="BQ2608" s="136"/>
    </row>
    <row r="2609" spans="69:69" x14ac:dyDescent="0.25">
      <c r="BQ2609" s="136"/>
    </row>
    <row r="2610" spans="69:69" x14ac:dyDescent="0.25">
      <c r="BQ2610" s="136"/>
    </row>
    <row r="2611" spans="69:69" x14ac:dyDescent="0.25">
      <c r="BQ2611" s="136"/>
    </row>
    <row r="2612" spans="69:69" x14ac:dyDescent="0.25">
      <c r="BQ2612" s="136"/>
    </row>
    <row r="2613" spans="69:69" x14ac:dyDescent="0.25">
      <c r="BQ2613" s="136"/>
    </row>
    <row r="2614" spans="69:69" x14ac:dyDescent="0.25">
      <c r="BQ2614" s="136"/>
    </row>
    <row r="2615" spans="69:69" x14ac:dyDescent="0.25">
      <c r="BQ2615" s="136"/>
    </row>
    <row r="2616" spans="69:69" x14ac:dyDescent="0.25">
      <c r="BQ2616" s="136"/>
    </row>
    <row r="2617" spans="69:69" x14ac:dyDescent="0.25">
      <c r="BQ2617" s="136"/>
    </row>
    <row r="2618" spans="69:69" x14ac:dyDescent="0.25">
      <c r="BQ2618" s="136"/>
    </row>
    <row r="2619" spans="69:69" x14ac:dyDescent="0.25">
      <c r="BQ2619" s="136"/>
    </row>
    <row r="2620" spans="69:69" x14ac:dyDescent="0.25">
      <c r="BQ2620" s="136"/>
    </row>
    <row r="2621" spans="69:69" x14ac:dyDescent="0.25">
      <c r="BQ2621" s="136"/>
    </row>
    <row r="2622" spans="69:69" x14ac:dyDescent="0.25">
      <c r="BQ2622" s="136"/>
    </row>
    <row r="2623" spans="69:69" x14ac:dyDescent="0.25">
      <c r="BQ2623" s="136"/>
    </row>
    <row r="2624" spans="69:69" x14ac:dyDescent="0.25">
      <c r="BQ2624" s="136"/>
    </row>
    <row r="2625" spans="12:69" x14ac:dyDescent="0.25">
      <c r="BQ2625" s="136"/>
    </row>
    <row r="2626" spans="12:69" x14ac:dyDescent="0.25">
      <c r="BQ2626" s="136"/>
    </row>
    <row r="2627" spans="12:69" x14ac:dyDescent="0.25">
      <c r="BQ2627" s="136"/>
    </row>
    <row r="2628" spans="12:69" x14ac:dyDescent="0.25">
      <c r="BQ2628" s="136"/>
    </row>
    <row r="2629" spans="12:69" x14ac:dyDescent="0.25">
      <c r="BQ2629" s="136"/>
    </row>
    <row r="2630" spans="12:69" x14ac:dyDescent="0.25">
      <c r="BQ2630" s="136"/>
    </row>
    <row r="2631" spans="12:69" x14ac:dyDescent="0.25">
      <c r="BQ2631" s="136"/>
    </row>
    <row r="2632" spans="12:69" x14ac:dyDescent="0.25">
      <c r="BQ2632" s="136"/>
    </row>
    <row r="2633" spans="12:69" x14ac:dyDescent="0.25">
      <c r="BQ2633" s="136"/>
    </row>
    <row r="2634" spans="12:69" x14ac:dyDescent="0.25">
      <c r="BQ2634" s="136"/>
    </row>
    <row r="2635" spans="12:69" x14ac:dyDescent="0.25">
      <c r="BQ2635" s="136"/>
    </row>
    <row r="2636" spans="12:69" x14ac:dyDescent="0.25">
      <c r="L2636" s="46">
        <f t="shared" ref="L2636:Z2636" si="110">SUM(L6:L2635)</f>
        <v>654.37981265489941</v>
      </c>
      <c r="M2636" s="46">
        <f t="shared" si="110"/>
        <v>719.26086956521738</v>
      </c>
      <c r="N2636" s="46">
        <f t="shared" si="110"/>
        <v>659.49227870208665</v>
      </c>
      <c r="O2636" s="46">
        <f t="shared" si="110"/>
        <v>579.4909090909091</v>
      </c>
      <c r="P2636" s="46">
        <f t="shared" si="110"/>
        <v>648.81656804733723</v>
      </c>
      <c r="Q2636" s="46">
        <f t="shared" si="110"/>
        <v>730.62836864653502</v>
      </c>
      <c r="R2636" s="46">
        <f t="shared" si="110"/>
        <v>764.57831325301208</v>
      </c>
      <c r="S2636" s="46">
        <f t="shared" si="110"/>
        <v>774.61077844311376</v>
      </c>
      <c r="T2636" s="46">
        <f t="shared" si="110"/>
        <v>650.16774193548383</v>
      </c>
      <c r="U2636" s="46">
        <f t="shared" si="110"/>
        <v>690.1077844311377</v>
      </c>
      <c r="V2636" s="46">
        <f t="shared" si="110"/>
        <v>626.01290322580644</v>
      </c>
      <c r="W2636" s="46">
        <f t="shared" si="110"/>
        <v>620.92948717948718</v>
      </c>
      <c r="X2636" s="46">
        <f t="shared" si="110"/>
        <v>599.07534246575347</v>
      </c>
      <c r="Y2636" s="46">
        <f t="shared" si="110"/>
        <v>900.86652906776749</v>
      </c>
      <c r="Z2636" s="46">
        <f t="shared" si="110"/>
        <v>687.01764705882351</v>
      </c>
      <c r="BQ2636" s="136"/>
    </row>
    <row r="2637" spans="12:69" x14ac:dyDescent="0.25">
      <c r="BQ2637" s="136"/>
    </row>
    <row r="2638" spans="12:69" x14ac:dyDescent="0.25">
      <c r="L2638" s="46">
        <f t="shared" ref="L2638:Z2638" si="111">+COUNT(L6:L2635)</f>
        <v>172</v>
      </c>
      <c r="M2638" s="46">
        <f t="shared" si="111"/>
        <v>165</v>
      </c>
      <c r="N2638" s="46">
        <f t="shared" si="111"/>
        <v>174</v>
      </c>
      <c r="O2638" s="46">
        <f t="shared" si="111"/>
        <v>166</v>
      </c>
      <c r="P2638" s="46">
        <f t="shared" si="111"/>
        <v>170</v>
      </c>
      <c r="Q2638" s="46">
        <f t="shared" si="111"/>
        <v>169</v>
      </c>
      <c r="R2638" s="46">
        <f t="shared" si="111"/>
        <v>167</v>
      </c>
      <c r="S2638" s="46">
        <f t="shared" si="111"/>
        <v>168</v>
      </c>
      <c r="T2638" s="46">
        <f t="shared" si="111"/>
        <v>156</v>
      </c>
      <c r="U2638" s="46">
        <f t="shared" si="111"/>
        <v>168</v>
      </c>
      <c r="V2638" s="46">
        <f t="shared" si="111"/>
        <v>156</v>
      </c>
      <c r="W2638" s="46">
        <f t="shared" si="111"/>
        <v>158</v>
      </c>
      <c r="X2638" s="46">
        <f t="shared" si="111"/>
        <v>147</v>
      </c>
      <c r="Y2638" s="46">
        <f t="shared" si="111"/>
        <v>158</v>
      </c>
      <c r="Z2638" s="46">
        <f t="shared" si="111"/>
        <v>171</v>
      </c>
      <c r="BQ2638" s="136"/>
    </row>
    <row r="2639" spans="12:69" x14ac:dyDescent="0.25">
      <c r="L2639" s="52">
        <f t="shared" ref="L2639:Z2639" si="112">+L2636/L2638</f>
        <v>3.8045337945052293</v>
      </c>
      <c r="M2639" s="52">
        <f t="shared" si="112"/>
        <v>4.3591567852437416</v>
      </c>
      <c r="N2639" s="52">
        <f t="shared" si="112"/>
        <v>3.7901855097821073</v>
      </c>
      <c r="O2639" s="52">
        <f t="shared" si="112"/>
        <v>3.4909090909090907</v>
      </c>
      <c r="P2639" s="52">
        <f t="shared" si="112"/>
        <v>3.8165680473372778</v>
      </c>
      <c r="Q2639" s="52">
        <f t="shared" si="112"/>
        <v>4.3232447848907398</v>
      </c>
      <c r="R2639" s="52">
        <f t="shared" si="112"/>
        <v>4.5783132530120483</v>
      </c>
      <c r="S2639" s="52">
        <f t="shared" si="112"/>
        <v>4.6107784431137722</v>
      </c>
      <c r="T2639" s="52">
        <f t="shared" si="112"/>
        <v>4.1677419354838703</v>
      </c>
      <c r="U2639" s="52">
        <f t="shared" si="112"/>
        <v>4.1077844311377243</v>
      </c>
      <c r="V2639" s="52">
        <f t="shared" si="112"/>
        <v>4.0129032258064514</v>
      </c>
      <c r="W2639" s="52">
        <f t="shared" si="112"/>
        <v>3.9299334631613112</v>
      </c>
      <c r="X2639" s="52">
        <f t="shared" si="112"/>
        <v>4.0753424657534252</v>
      </c>
      <c r="Y2639" s="52">
        <f t="shared" si="112"/>
        <v>5.7016868928339717</v>
      </c>
      <c r="Z2639" s="52">
        <f t="shared" si="112"/>
        <v>4.0176470588235293</v>
      </c>
      <c r="BQ2639" s="136"/>
    </row>
    <row r="2640" spans="12:69" x14ac:dyDescent="0.25">
      <c r="BQ2640" s="136"/>
    </row>
    <row r="2641" spans="11:69" x14ac:dyDescent="0.25">
      <c r="BQ2641" s="136"/>
    </row>
    <row r="2642" spans="11:69" x14ac:dyDescent="0.25">
      <c r="BQ2642" s="136"/>
    </row>
    <row r="2643" spans="11:69" x14ac:dyDescent="0.25">
      <c r="BQ2643" s="136"/>
    </row>
    <row r="2644" spans="11:69" x14ac:dyDescent="0.25">
      <c r="BQ2644" s="136"/>
    </row>
    <row r="2645" spans="11:69" x14ac:dyDescent="0.25">
      <c r="BQ2645" s="136"/>
    </row>
    <row r="2646" spans="11:69" x14ac:dyDescent="0.25">
      <c r="BQ2646" s="136"/>
    </row>
    <row r="2647" spans="11:69" x14ac:dyDescent="0.25">
      <c r="BQ2647" s="136"/>
    </row>
    <row r="2648" spans="11:69" x14ac:dyDescent="0.25">
      <c r="BQ2648" s="136"/>
    </row>
    <row r="2649" spans="11:69" x14ac:dyDescent="0.25">
      <c r="BQ2649" s="136"/>
    </row>
    <row r="2650" spans="11:69" x14ac:dyDescent="0.25">
      <c r="BQ2650" s="136"/>
    </row>
    <row r="2651" spans="11:69" x14ac:dyDescent="0.25">
      <c r="BQ2651" s="136"/>
    </row>
    <row r="2652" spans="11:69" x14ac:dyDescent="0.25">
      <c r="BQ2652" s="136"/>
    </row>
    <row r="2653" spans="11:69" x14ac:dyDescent="0.25">
      <c r="BQ2653" s="136"/>
    </row>
    <row r="2654" spans="11:69" x14ac:dyDescent="0.25">
      <c r="BQ2654" s="136"/>
    </row>
    <row r="2655" spans="11:69" x14ac:dyDescent="0.25">
      <c r="K2655" s="141"/>
      <c r="L2655" s="239"/>
      <c r="M2655" s="239"/>
      <c r="N2655" s="239"/>
      <c r="O2655" s="239"/>
      <c r="P2655" s="239"/>
      <c r="Q2655" s="239"/>
      <c r="R2655" s="239"/>
      <c r="S2655" s="239"/>
      <c r="T2655" s="239"/>
      <c r="U2655" s="239"/>
      <c r="V2655" s="239"/>
      <c r="W2655" s="239"/>
      <c r="X2655" s="239"/>
      <c r="Y2655" s="239"/>
      <c r="Z2655" s="239"/>
      <c r="BQ2655" s="136"/>
    </row>
    <row r="2656" spans="11:69" x14ac:dyDescent="0.25">
      <c r="BQ2656" s="136"/>
    </row>
    <row r="2657" spans="69:69" x14ac:dyDescent="0.25">
      <c r="BQ2657" s="136"/>
    </row>
    <row r="2658" spans="69:69" x14ac:dyDescent="0.25">
      <c r="BQ2658" s="136"/>
    </row>
    <row r="2659" spans="69:69" x14ac:dyDescent="0.25">
      <c r="BQ2659" s="136"/>
    </row>
    <row r="2660" spans="69:69" x14ac:dyDescent="0.25">
      <c r="BQ2660" s="136"/>
    </row>
    <row r="2661" spans="69:69" x14ac:dyDescent="0.25">
      <c r="BQ2661" s="136"/>
    </row>
    <row r="2662" spans="69:69" x14ac:dyDescent="0.25">
      <c r="BQ2662" s="136"/>
    </row>
    <row r="2663" spans="69:69" x14ac:dyDescent="0.25">
      <c r="BQ2663" s="136"/>
    </row>
    <row r="2664" spans="69:69" x14ac:dyDescent="0.25">
      <c r="BQ2664" s="136"/>
    </row>
    <row r="2665" spans="69:69" x14ac:dyDescent="0.25">
      <c r="BQ2665" s="136"/>
    </row>
    <row r="2666" spans="69:69" x14ac:dyDescent="0.25">
      <c r="BQ2666" s="136"/>
    </row>
    <row r="2667" spans="69:69" x14ac:dyDescent="0.25">
      <c r="BQ2667" s="136"/>
    </row>
    <row r="2668" spans="69:69" x14ac:dyDescent="0.25">
      <c r="BQ2668" s="136"/>
    </row>
    <row r="2669" spans="69:69" x14ac:dyDescent="0.25">
      <c r="BQ2669" s="136"/>
    </row>
    <row r="2670" spans="69:69" x14ac:dyDescent="0.25">
      <c r="BQ2670" s="136"/>
    </row>
    <row r="2671" spans="69:69" x14ac:dyDescent="0.25">
      <c r="BQ2671" s="136"/>
    </row>
    <row r="2672" spans="69:69" x14ac:dyDescent="0.25">
      <c r="BQ2672" s="136"/>
    </row>
    <row r="2673" spans="69:69" x14ac:dyDescent="0.25">
      <c r="BQ2673" s="136"/>
    </row>
    <row r="2674" spans="69:69" x14ac:dyDescent="0.25">
      <c r="BQ2674" s="136"/>
    </row>
    <row r="2675" spans="69:69" x14ac:dyDescent="0.25">
      <c r="BQ2675" s="136"/>
    </row>
    <row r="2676" spans="69:69" x14ac:dyDescent="0.25">
      <c r="BQ2676" s="136"/>
    </row>
    <row r="2677" spans="69:69" x14ac:dyDescent="0.25">
      <c r="BQ2677" s="136"/>
    </row>
    <row r="2678" spans="69:69" x14ac:dyDescent="0.25">
      <c r="BQ2678" s="136"/>
    </row>
    <row r="2679" spans="69:69" x14ac:dyDescent="0.25">
      <c r="BQ2679" s="136"/>
    </row>
    <row r="2680" spans="69:69" x14ac:dyDescent="0.25">
      <c r="BQ2680" s="136"/>
    </row>
    <row r="2681" spans="69:69" x14ac:dyDescent="0.25">
      <c r="BQ2681" s="136"/>
    </row>
    <row r="2682" spans="69:69" x14ac:dyDescent="0.25">
      <c r="BQ2682" s="136"/>
    </row>
    <row r="2683" spans="69:69" x14ac:dyDescent="0.25">
      <c r="BQ2683" s="136"/>
    </row>
    <row r="2684" spans="69:69" x14ac:dyDescent="0.25">
      <c r="BQ2684" s="136"/>
    </row>
    <row r="2685" spans="69:69" x14ac:dyDescent="0.25">
      <c r="BQ2685" s="136"/>
    </row>
    <row r="2686" spans="69:69" x14ac:dyDescent="0.25">
      <c r="BQ2686" s="136"/>
    </row>
    <row r="2687" spans="69:69" x14ac:dyDescent="0.25">
      <c r="BQ2687" s="136"/>
    </row>
    <row r="2688" spans="69:69" x14ac:dyDescent="0.25">
      <c r="BQ2688" s="136"/>
    </row>
    <row r="2689" spans="69:69" x14ac:dyDescent="0.25">
      <c r="BQ2689" s="136"/>
    </row>
    <row r="2690" spans="69:69" x14ac:dyDescent="0.25">
      <c r="BQ2690" s="136"/>
    </row>
    <row r="2691" spans="69:69" x14ac:dyDescent="0.25">
      <c r="BQ2691" s="136"/>
    </row>
    <row r="2692" spans="69:69" x14ac:dyDescent="0.25">
      <c r="BQ2692" s="136"/>
    </row>
    <row r="2693" spans="69:69" x14ac:dyDescent="0.25">
      <c r="BQ2693" s="136"/>
    </row>
    <row r="2694" spans="69:69" x14ac:dyDescent="0.25">
      <c r="BQ2694" s="136"/>
    </row>
    <row r="2695" spans="69:69" x14ac:dyDescent="0.25">
      <c r="BQ2695" s="136"/>
    </row>
    <row r="2696" spans="69:69" x14ac:dyDescent="0.25">
      <c r="BQ2696" s="136"/>
    </row>
    <row r="2697" spans="69:69" x14ac:dyDescent="0.25">
      <c r="BQ2697" s="136"/>
    </row>
    <row r="2698" spans="69:69" x14ac:dyDescent="0.25">
      <c r="BQ2698" s="136"/>
    </row>
    <row r="2699" spans="69:69" x14ac:dyDescent="0.25">
      <c r="BQ2699" s="136"/>
    </row>
    <row r="2700" spans="69:69" x14ac:dyDescent="0.25">
      <c r="BQ2700" s="136"/>
    </row>
    <row r="2701" spans="69:69" x14ac:dyDescent="0.25">
      <c r="BQ2701" s="136"/>
    </row>
    <row r="2702" spans="69:69" x14ac:dyDescent="0.25">
      <c r="BQ2702" s="136"/>
    </row>
    <row r="2703" spans="69:69" x14ac:dyDescent="0.25">
      <c r="BQ2703" s="136"/>
    </row>
    <row r="2704" spans="69:69" x14ac:dyDescent="0.25">
      <c r="BQ2704" s="136"/>
    </row>
    <row r="2705" spans="69:69" x14ac:dyDescent="0.25">
      <c r="BQ2705" s="136"/>
    </row>
    <row r="2706" spans="69:69" x14ac:dyDescent="0.25">
      <c r="BQ2706" s="136"/>
    </row>
    <row r="2707" spans="69:69" x14ac:dyDescent="0.25">
      <c r="BQ2707" s="136"/>
    </row>
    <row r="2708" spans="69:69" x14ac:dyDescent="0.25">
      <c r="BQ2708" s="136"/>
    </row>
    <row r="2709" spans="69:69" x14ac:dyDescent="0.25">
      <c r="BQ2709" s="136"/>
    </row>
    <row r="2710" spans="69:69" x14ac:dyDescent="0.25">
      <c r="BQ2710" s="136"/>
    </row>
    <row r="2711" spans="69:69" x14ac:dyDescent="0.25">
      <c r="BQ2711" s="136"/>
    </row>
    <row r="2712" spans="69:69" x14ac:dyDescent="0.25">
      <c r="BQ2712" s="136"/>
    </row>
    <row r="2713" spans="69:69" x14ac:dyDescent="0.25">
      <c r="BQ2713" s="136"/>
    </row>
    <row r="2714" spans="69:69" x14ac:dyDescent="0.25">
      <c r="BQ2714" s="136"/>
    </row>
    <row r="2715" spans="69:69" x14ac:dyDescent="0.25">
      <c r="BQ2715" s="136"/>
    </row>
    <row r="2716" spans="69:69" x14ac:dyDescent="0.25">
      <c r="BQ2716" s="136"/>
    </row>
    <row r="2717" spans="69:69" x14ac:dyDescent="0.25">
      <c r="BQ2717" s="136"/>
    </row>
    <row r="2718" spans="69:69" x14ac:dyDescent="0.25">
      <c r="BQ2718" s="136"/>
    </row>
    <row r="2719" spans="69:69" x14ac:dyDescent="0.25">
      <c r="BQ2719" s="136"/>
    </row>
    <row r="2720" spans="69:69" x14ac:dyDescent="0.25">
      <c r="BQ2720" s="136"/>
    </row>
    <row r="2721" spans="69:69" x14ac:dyDescent="0.25">
      <c r="BQ2721" s="136"/>
    </row>
    <row r="2722" spans="69:69" x14ac:dyDescent="0.25">
      <c r="BQ2722" s="136"/>
    </row>
    <row r="2723" spans="69:69" x14ac:dyDescent="0.25">
      <c r="BQ2723" s="136"/>
    </row>
    <row r="2724" spans="69:69" x14ac:dyDescent="0.25">
      <c r="BQ2724" s="136"/>
    </row>
    <row r="2725" spans="69:69" x14ac:dyDescent="0.25">
      <c r="BQ2725" s="136"/>
    </row>
    <row r="2726" spans="69:69" x14ac:dyDescent="0.25">
      <c r="BQ2726" s="136"/>
    </row>
    <row r="2727" spans="69:69" x14ac:dyDescent="0.25">
      <c r="BQ2727" s="136"/>
    </row>
    <row r="2728" spans="69:69" x14ac:dyDescent="0.25">
      <c r="BQ2728" s="136"/>
    </row>
    <row r="2729" spans="69:69" x14ac:dyDescent="0.25">
      <c r="BQ2729" s="136"/>
    </row>
    <row r="2730" spans="69:69" x14ac:dyDescent="0.25">
      <c r="BQ2730" s="136"/>
    </row>
    <row r="2731" spans="69:69" x14ac:dyDescent="0.25">
      <c r="BQ2731" s="136"/>
    </row>
    <row r="2732" spans="69:69" x14ac:dyDescent="0.25">
      <c r="BQ2732" s="136"/>
    </row>
    <row r="2733" spans="69:69" x14ac:dyDescent="0.25">
      <c r="BQ2733" s="136"/>
    </row>
    <row r="2734" spans="69:69" x14ac:dyDescent="0.25">
      <c r="BQ2734" s="136"/>
    </row>
    <row r="2735" spans="69:69" x14ac:dyDescent="0.25">
      <c r="BQ2735" s="136"/>
    </row>
    <row r="2736" spans="69:69" x14ac:dyDescent="0.25">
      <c r="BQ2736" s="136"/>
    </row>
    <row r="2737" spans="69:69" x14ac:dyDescent="0.25">
      <c r="BQ2737" s="136"/>
    </row>
    <row r="2738" spans="69:69" x14ac:dyDescent="0.25">
      <c r="BQ2738" s="136"/>
    </row>
    <row r="2739" spans="69:69" x14ac:dyDescent="0.25">
      <c r="BQ2739" s="136"/>
    </row>
    <row r="2740" spans="69:69" x14ac:dyDescent="0.25">
      <c r="BQ2740" s="136"/>
    </row>
    <row r="2741" spans="69:69" x14ac:dyDescent="0.25">
      <c r="BQ2741" s="136"/>
    </row>
    <row r="2742" spans="69:69" x14ac:dyDescent="0.25">
      <c r="BQ2742" s="136"/>
    </row>
    <row r="2743" spans="69:69" x14ac:dyDescent="0.25">
      <c r="BQ2743" s="136"/>
    </row>
    <row r="2744" spans="69:69" x14ac:dyDescent="0.25">
      <c r="BQ2744" s="136"/>
    </row>
    <row r="2745" spans="69:69" x14ac:dyDescent="0.25">
      <c r="BQ2745" s="136"/>
    </row>
    <row r="2746" spans="69:69" x14ac:dyDescent="0.25">
      <c r="BQ2746" s="136"/>
    </row>
    <row r="2747" spans="69:69" x14ac:dyDescent="0.25">
      <c r="BQ2747" s="136"/>
    </row>
    <row r="2748" spans="69:69" x14ac:dyDescent="0.25">
      <c r="BQ2748" s="136"/>
    </row>
    <row r="2749" spans="69:69" x14ac:dyDescent="0.25">
      <c r="BQ2749" s="136"/>
    </row>
    <row r="2750" spans="69:69" x14ac:dyDescent="0.25">
      <c r="BQ2750" s="136"/>
    </row>
    <row r="2751" spans="69:69" x14ac:dyDescent="0.25">
      <c r="BQ2751" s="136"/>
    </row>
    <row r="2752" spans="69:69" x14ac:dyDescent="0.25">
      <c r="BQ2752" s="136"/>
    </row>
    <row r="2753" spans="69:69" x14ac:dyDescent="0.25">
      <c r="BQ2753" s="136"/>
    </row>
    <row r="2754" spans="69:69" x14ac:dyDescent="0.25">
      <c r="BQ2754" s="136"/>
    </row>
    <row r="2755" spans="69:69" x14ac:dyDescent="0.25">
      <c r="BQ2755" s="136"/>
    </row>
    <row r="2756" spans="69:69" x14ac:dyDescent="0.25">
      <c r="BQ2756" s="136"/>
    </row>
    <row r="2757" spans="69:69" x14ac:dyDescent="0.25">
      <c r="BQ2757" s="136"/>
    </row>
    <row r="2758" spans="69:69" x14ac:dyDescent="0.25">
      <c r="BQ2758" s="136"/>
    </row>
    <row r="2759" spans="69:69" x14ac:dyDescent="0.25">
      <c r="BQ2759" s="136"/>
    </row>
    <row r="2760" spans="69:69" x14ac:dyDescent="0.25">
      <c r="BQ2760" s="136"/>
    </row>
    <row r="2761" spans="69:69" x14ac:dyDescent="0.25">
      <c r="BQ2761" s="136"/>
    </row>
    <row r="2762" spans="69:69" x14ac:dyDescent="0.25">
      <c r="BQ2762" s="136"/>
    </row>
    <row r="2763" spans="69:69" x14ac:dyDescent="0.25">
      <c r="BQ2763" s="136"/>
    </row>
    <row r="2764" spans="69:69" x14ac:dyDescent="0.25">
      <c r="BQ2764" s="136"/>
    </row>
    <row r="2765" spans="69:69" x14ac:dyDescent="0.25">
      <c r="BQ2765" s="136"/>
    </row>
    <row r="2766" spans="69:69" x14ac:dyDescent="0.25">
      <c r="BQ2766" s="136"/>
    </row>
    <row r="2767" spans="69:69" x14ac:dyDescent="0.25">
      <c r="BQ2767" s="136"/>
    </row>
    <row r="2768" spans="69:69" x14ac:dyDescent="0.25">
      <c r="BQ2768" s="136"/>
    </row>
    <row r="2769" spans="69:69" x14ac:dyDescent="0.25">
      <c r="BQ2769" s="136"/>
    </row>
    <row r="2770" spans="69:69" x14ac:dyDescent="0.25">
      <c r="BQ2770" s="136"/>
    </row>
    <row r="2771" spans="69:69" x14ac:dyDescent="0.25">
      <c r="BQ2771" s="136"/>
    </row>
    <row r="2772" spans="69:69" x14ac:dyDescent="0.25">
      <c r="BQ2772" s="136"/>
    </row>
    <row r="2773" spans="69:69" x14ac:dyDescent="0.25">
      <c r="BQ2773" s="136"/>
    </row>
    <row r="2774" spans="69:69" x14ac:dyDescent="0.25">
      <c r="BQ2774" s="136"/>
    </row>
    <row r="2775" spans="69:69" x14ac:dyDescent="0.25">
      <c r="BQ2775" s="136"/>
    </row>
    <row r="2776" spans="69:69" x14ac:dyDescent="0.25">
      <c r="BQ2776" s="136"/>
    </row>
    <row r="2777" spans="69:69" x14ac:dyDescent="0.25">
      <c r="BQ2777" s="136"/>
    </row>
    <row r="2778" spans="69:69" x14ac:dyDescent="0.25">
      <c r="BQ2778" s="136"/>
    </row>
    <row r="2779" spans="69:69" x14ac:dyDescent="0.25">
      <c r="BQ2779" s="136"/>
    </row>
    <row r="2780" spans="69:69" x14ac:dyDescent="0.25">
      <c r="BQ2780" s="136"/>
    </row>
    <row r="2781" spans="69:69" x14ac:dyDescent="0.25">
      <c r="BQ2781" s="136"/>
    </row>
    <row r="2782" spans="69:69" x14ac:dyDescent="0.25">
      <c r="BQ2782" s="136"/>
    </row>
    <row r="2783" spans="69:69" x14ac:dyDescent="0.25">
      <c r="BQ2783" s="136"/>
    </row>
    <row r="2784" spans="69:69" x14ac:dyDescent="0.25">
      <c r="BQ2784" s="136"/>
    </row>
    <row r="2785" spans="69:69" x14ac:dyDescent="0.25">
      <c r="BQ2785" s="136"/>
    </row>
    <row r="2786" spans="69:69" x14ac:dyDescent="0.25">
      <c r="BQ2786" s="136"/>
    </row>
    <row r="2787" spans="69:69" x14ac:dyDescent="0.25">
      <c r="BQ2787" s="136"/>
    </row>
    <row r="2788" spans="69:69" x14ac:dyDescent="0.25">
      <c r="BQ2788" s="136"/>
    </row>
    <row r="2789" spans="69:69" x14ac:dyDescent="0.25">
      <c r="BQ2789" s="136"/>
    </row>
    <row r="2790" spans="69:69" x14ac:dyDescent="0.25">
      <c r="BQ2790" s="136"/>
    </row>
    <row r="2791" spans="69:69" x14ac:dyDescent="0.25">
      <c r="BQ2791" s="136"/>
    </row>
    <row r="2792" spans="69:69" x14ac:dyDescent="0.25">
      <c r="BQ2792" s="136"/>
    </row>
    <row r="2793" spans="69:69" x14ac:dyDescent="0.25">
      <c r="BQ2793" s="136"/>
    </row>
    <row r="2794" spans="69:69" x14ac:dyDescent="0.25">
      <c r="BQ2794" s="136"/>
    </row>
    <row r="2795" spans="69:69" x14ac:dyDescent="0.25">
      <c r="BQ2795" s="136"/>
    </row>
    <row r="2796" spans="69:69" x14ac:dyDescent="0.25">
      <c r="BQ2796" s="136"/>
    </row>
    <row r="2797" spans="69:69" x14ac:dyDescent="0.25">
      <c r="BQ2797" s="136"/>
    </row>
    <row r="2798" spans="69:69" x14ac:dyDescent="0.25">
      <c r="BQ2798" s="136"/>
    </row>
    <row r="2799" spans="69:69" x14ac:dyDescent="0.25">
      <c r="BQ2799" s="136"/>
    </row>
    <row r="2800" spans="69:69" x14ac:dyDescent="0.25">
      <c r="BQ2800" s="136"/>
    </row>
    <row r="2801" spans="69:69" x14ac:dyDescent="0.25">
      <c r="BQ2801" s="136"/>
    </row>
    <row r="2802" spans="69:69" x14ac:dyDescent="0.25">
      <c r="BQ2802" s="136"/>
    </row>
    <row r="2803" spans="69:69" x14ac:dyDescent="0.25">
      <c r="BQ2803" s="136"/>
    </row>
    <row r="2804" spans="69:69" x14ac:dyDescent="0.25">
      <c r="BQ2804" s="136"/>
    </row>
    <row r="2805" spans="69:69" x14ac:dyDescent="0.25">
      <c r="BQ2805" s="136"/>
    </row>
    <row r="2806" spans="69:69" x14ac:dyDescent="0.25">
      <c r="BQ2806" s="136"/>
    </row>
    <row r="2807" spans="69:69" x14ac:dyDescent="0.25">
      <c r="BQ2807" s="136"/>
    </row>
    <row r="2808" spans="69:69" x14ac:dyDescent="0.25">
      <c r="BQ2808" s="136"/>
    </row>
    <row r="2809" spans="69:69" x14ac:dyDescent="0.25">
      <c r="BQ2809" s="136"/>
    </row>
    <row r="2810" spans="69:69" x14ac:dyDescent="0.25">
      <c r="BQ2810" s="136"/>
    </row>
    <row r="2811" spans="69:69" x14ac:dyDescent="0.25">
      <c r="BQ2811" s="136"/>
    </row>
    <row r="2812" spans="69:69" x14ac:dyDescent="0.25">
      <c r="BQ2812" s="136"/>
    </row>
    <row r="2813" spans="69:69" x14ac:dyDescent="0.25">
      <c r="BQ2813" s="136"/>
    </row>
    <row r="2814" spans="69:69" x14ac:dyDescent="0.25">
      <c r="BQ2814" s="136"/>
    </row>
    <row r="2815" spans="69:69" x14ac:dyDescent="0.25">
      <c r="BQ2815" s="136"/>
    </row>
    <row r="2816" spans="69:69" x14ac:dyDescent="0.25">
      <c r="BQ2816" s="136"/>
    </row>
    <row r="2817" spans="69:69" x14ac:dyDescent="0.25">
      <c r="BQ2817" s="136"/>
    </row>
    <row r="2818" spans="69:69" x14ac:dyDescent="0.25">
      <c r="BQ2818" s="136"/>
    </row>
    <row r="2819" spans="69:69" x14ac:dyDescent="0.25">
      <c r="BQ2819" s="136"/>
    </row>
    <row r="2820" spans="69:69" x14ac:dyDescent="0.25">
      <c r="BQ2820" s="136"/>
    </row>
    <row r="2821" spans="69:69" x14ac:dyDescent="0.25">
      <c r="BQ2821" s="136"/>
    </row>
    <row r="2822" spans="69:69" x14ac:dyDescent="0.25">
      <c r="BQ2822" s="136"/>
    </row>
    <row r="2823" spans="69:69" x14ac:dyDescent="0.25">
      <c r="BQ2823" s="136"/>
    </row>
    <row r="2824" spans="69:69" x14ac:dyDescent="0.25">
      <c r="BQ2824" s="136"/>
    </row>
    <row r="2825" spans="69:69" x14ac:dyDescent="0.25">
      <c r="BQ2825" s="136"/>
    </row>
    <row r="2826" spans="69:69" x14ac:dyDescent="0.25">
      <c r="BQ2826" s="136"/>
    </row>
    <row r="2827" spans="69:69" x14ac:dyDescent="0.25">
      <c r="BQ2827" s="136"/>
    </row>
    <row r="2828" spans="69:69" x14ac:dyDescent="0.25">
      <c r="BQ2828" s="136"/>
    </row>
    <row r="2829" spans="69:69" x14ac:dyDescent="0.25">
      <c r="BQ2829" s="136"/>
    </row>
    <row r="2830" spans="69:69" x14ac:dyDescent="0.25">
      <c r="BQ2830" s="136"/>
    </row>
    <row r="2831" spans="69:69" x14ac:dyDescent="0.25">
      <c r="BQ2831" s="136"/>
    </row>
    <row r="2832" spans="69:69" x14ac:dyDescent="0.25">
      <c r="BQ2832" s="136"/>
    </row>
    <row r="2833" spans="69:69" x14ac:dyDescent="0.25">
      <c r="BQ2833" s="136"/>
    </row>
    <row r="2834" spans="69:69" x14ac:dyDescent="0.25">
      <c r="BQ2834" s="136"/>
    </row>
    <row r="2835" spans="69:69" x14ac:dyDescent="0.25">
      <c r="BQ2835" s="136"/>
    </row>
    <row r="2836" spans="69:69" x14ac:dyDescent="0.25">
      <c r="BQ2836" s="136"/>
    </row>
    <row r="2837" spans="69:69" x14ac:dyDescent="0.25">
      <c r="BQ2837" s="136"/>
    </row>
    <row r="2838" spans="69:69" x14ac:dyDescent="0.25">
      <c r="BQ2838" s="136"/>
    </row>
    <row r="2839" spans="69:69" x14ac:dyDescent="0.25">
      <c r="BQ2839" s="136"/>
    </row>
    <row r="2840" spans="69:69" x14ac:dyDescent="0.25">
      <c r="BQ2840" s="136"/>
    </row>
    <row r="2841" spans="69:69" x14ac:dyDescent="0.25">
      <c r="BQ2841" s="136"/>
    </row>
    <row r="2842" spans="69:69" x14ac:dyDescent="0.25">
      <c r="BQ2842" s="136"/>
    </row>
    <row r="2843" spans="69:69" x14ac:dyDescent="0.25">
      <c r="BQ2843" s="136"/>
    </row>
    <row r="2844" spans="69:69" x14ac:dyDescent="0.25">
      <c r="BQ2844" s="136"/>
    </row>
    <row r="2845" spans="69:69" x14ac:dyDescent="0.25">
      <c r="BQ2845" s="136"/>
    </row>
    <row r="2846" spans="69:69" x14ac:dyDescent="0.25">
      <c r="BQ2846" s="136"/>
    </row>
    <row r="2847" spans="69:69" x14ac:dyDescent="0.25">
      <c r="BQ2847" s="136"/>
    </row>
    <row r="2848" spans="69:69" x14ac:dyDescent="0.25">
      <c r="BQ2848" s="136"/>
    </row>
    <row r="2849" spans="69:69" x14ac:dyDescent="0.25">
      <c r="BQ2849" s="136"/>
    </row>
    <row r="2850" spans="69:69" x14ac:dyDescent="0.25">
      <c r="BQ2850" s="136"/>
    </row>
    <row r="2851" spans="69:69" x14ac:dyDescent="0.25">
      <c r="BQ2851" s="136"/>
    </row>
    <row r="2852" spans="69:69" x14ac:dyDescent="0.25">
      <c r="BQ2852" s="136"/>
    </row>
    <row r="2853" spans="69:69" x14ac:dyDescent="0.25">
      <c r="BQ2853" s="136"/>
    </row>
    <row r="2854" spans="69:69" x14ac:dyDescent="0.25">
      <c r="BQ2854" s="136"/>
    </row>
    <row r="2855" spans="69:69" x14ac:dyDescent="0.25">
      <c r="BQ2855" s="136"/>
    </row>
    <row r="2856" spans="69:69" x14ac:dyDescent="0.25">
      <c r="BQ2856" s="136"/>
    </row>
    <row r="2857" spans="69:69" x14ac:dyDescent="0.25">
      <c r="BQ2857" s="136"/>
    </row>
    <row r="2858" spans="69:69" x14ac:dyDescent="0.25">
      <c r="BQ2858" s="136"/>
    </row>
    <row r="2859" spans="69:69" x14ac:dyDescent="0.25">
      <c r="BQ2859" s="136"/>
    </row>
    <row r="2860" spans="69:69" x14ac:dyDescent="0.25">
      <c r="BQ2860" s="136"/>
    </row>
    <row r="2861" spans="69:69" x14ac:dyDescent="0.25">
      <c r="BQ2861" s="136"/>
    </row>
    <row r="2862" spans="69:69" x14ac:dyDescent="0.25">
      <c r="BQ2862" s="136"/>
    </row>
    <row r="2863" spans="69:69" x14ac:dyDescent="0.25">
      <c r="BQ2863" s="136"/>
    </row>
    <row r="2864" spans="69:69" x14ac:dyDescent="0.25">
      <c r="BQ2864" s="136"/>
    </row>
    <row r="2865" spans="69:69" x14ac:dyDescent="0.25">
      <c r="BQ2865" s="136"/>
    </row>
    <row r="2866" spans="69:69" x14ac:dyDescent="0.25">
      <c r="BQ2866" s="136"/>
    </row>
    <row r="2867" spans="69:69" x14ac:dyDescent="0.25">
      <c r="BQ2867" s="136"/>
    </row>
    <row r="2868" spans="69:69" x14ac:dyDescent="0.25">
      <c r="BQ2868" s="136"/>
    </row>
    <row r="2869" spans="69:69" x14ac:dyDescent="0.25">
      <c r="BQ2869" s="136"/>
    </row>
    <row r="2870" spans="69:69" x14ac:dyDescent="0.25">
      <c r="BQ2870" s="136"/>
    </row>
    <row r="2871" spans="69:69" x14ac:dyDescent="0.25">
      <c r="BQ2871" s="136"/>
    </row>
    <row r="2872" spans="69:69" x14ac:dyDescent="0.25">
      <c r="BQ2872" s="136"/>
    </row>
    <row r="2873" spans="69:69" x14ac:dyDescent="0.25">
      <c r="BQ2873" s="136"/>
    </row>
    <row r="2874" spans="69:69" x14ac:dyDescent="0.25">
      <c r="BQ2874" s="136"/>
    </row>
    <row r="2875" spans="69:69" x14ac:dyDescent="0.25">
      <c r="BQ2875" s="136"/>
    </row>
    <row r="2876" spans="69:69" x14ac:dyDescent="0.25">
      <c r="BQ2876" s="136"/>
    </row>
    <row r="2877" spans="69:69" x14ac:dyDescent="0.25">
      <c r="BQ2877" s="136"/>
    </row>
    <row r="2878" spans="69:69" x14ac:dyDescent="0.25">
      <c r="BQ2878" s="136"/>
    </row>
    <row r="2879" spans="69:69" x14ac:dyDescent="0.25">
      <c r="BQ2879" s="136"/>
    </row>
    <row r="2880" spans="69:69" x14ac:dyDescent="0.25">
      <c r="BQ2880" s="136"/>
    </row>
    <row r="2881" spans="69:69" x14ac:dyDescent="0.25">
      <c r="BQ2881" s="136"/>
    </row>
    <row r="2882" spans="69:69" x14ac:dyDescent="0.25">
      <c r="BQ2882" s="136"/>
    </row>
    <row r="2883" spans="69:69" x14ac:dyDescent="0.25">
      <c r="BQ2883" s="136"/>
    </row>
    <row r="2884" spans="69:69" x14ac:dyDescent="0.25">
      <c r="BQ2884" s="136"/>
    </row>
    <row r="2885" spans="69:69" x14ac:dyDescent="0.25">
      <c r="BQ2885" s="136"/>
    </row>
    <row r="2886" spans="69:69" x14ac:dyDescent="0.25">
      <c r="BQ2886" s="136"/>
    </row>
    <row r="2887" spans="69:69" x14ac:dyDescent="0.25">
      <c r="BQ2887" s="136"/>
    </row>
    <row r="2888" spans="69:69" x14ac:dyDescent="0.25">
      <c r="BQ2888" s="136"/>
    </row>
    <row r="2889" spans="69:69" x14ac:dyDescent="0.25">
      <c r="BQ2889" s="136"/>
    </row>
    <row r="2890" spans="69:69" x14ac:dyDescent="0.25">
      <c r="BQ2890" s="136"/>
    </row>
    <row r="2891" spans="69:69" x14ac:dyDescent="0.25">
      <c r="BQ2891" s="136"/>
    </row>
    <row r="2892" spans="69:69" x14ac:dyDescent="0.25">
      <c r="BQ2892" s="136"/>
    </row>
    <row r="2893" spans="69:69" x14ac:dyDescent="0.25">
      <c r="BQ2893" s="136"/>
    </row>
    <row r="2894" spans="69:69" x14ac:dyDescent="0.25">
      <c r="BQ2894" s="136"/>
    </row>
    <row r="2895" spans="69:69" x14ac:dyDescent="0.25">
      <c r="BQ2895" s="136"/>
    </row>
    <row r="2896" spans="69:69" x14ac:dyDescent="0.25">
      <c r="BQ2896" s="136"/>
    </row>
    <row r="2897" spans="69:69" x14ac:dyDescent="0.25">
      <c r="BQ2897" s="136"/>
    </row>
    <row r="2898" spans="69:69" x14ac:dyDescent="0.25">
      <c r="BQ2898" s="136"/>
    </row>
    <row r="2899" spans="69:69" x14ac:dyDescent="0.25">
      <c r="BQ2899" s="136"/>
    </row>
    <row r="2900" spans="69:69" x14ac:dyDescent="0.25">
      <c r="BQ2900" s="136"/>
    </row>
    <row r="2901" spans="69:69" x14ac:dyDescent="0.25">
      <c r="BQ2901" s="136"/>
    </row>
    <row r="2902" spans="69:69" x14ac:dyDescent="0.25">
      <c r="BQ2902" s="136"/>
    </row>
    <row r="2903" spans="69:69" x14ac:dyDescent="0.25">
      <c r="BQ2903" s="136"/>
    </row>
    <row r="2904" spans="69:69" x14ac:dyDescent="0.25">
      <c r="BQ2904" s="136"/>
    </row>
    <row r="2905" spans="69:69" x14ac:dyDescent="0.25">
      <c r="BQ2905" s="136"/>
    </row>
    <row r="2906" spans="69:69" x14ac:dyDescent="0.25">
      <c r="BQ2906" s="136"/>
    </row>
    <row r="2907" spans="69:69" x14ac:dyDescent="0.25">
      <c r="BQ2907" s="136"/>
    </row>
    <row r="2908" spans="69:69" x14ac:dyDescent="0.25">
      <c r="BQ2908" s="136"/>
    </row>
    <row r="2909" spans="69:69" x14ac:dyDescent="0.25">
      <c r="BQ2909" s="136"/>
    </row>
    <row r="2910" spans="69:69" x14ac:dyDescent="0.25">
      <c r="BQ2910" s="136"/>
    </row>
    <row r="2911" spans="69:69" x14ac:dyDescent="0.25">
      <c r="BQ2911" s="136"/>
    </row>
    <row r="2912" spans="69:69" x14ac:dyDescent="0.25">
      <c r="BQ2912" s="136"/>
    </row>
    <row r="2913" spans="69:69" x14ac:dyDescent="0.25">
      <c r="BQ2913" s="136"/>
    </row>
    <row r="2914" spans="69:69" x14ac:dyDescent="0.25">
      <c r="BQ2914" s="136"/>
    </row>
    <row r="2915" spans="69:69" x14ac:dyDescent="0.25">
      <c r="BQ2915" s="136"/>
    </row>
    <row r="2916" spans="69:69" x14ac:dyDescent="0.25">
      <c r="BQ2916" s="136"/>
    </row>
    <row r="2917" spans="69:69" x14ac:dyDescent="0.25">
      <c r="BQ2917" s="136"/>
    </row>
    <row r="2918" spans="69:69" x14ac:dyDescent="0.25">
      <c r="BQ2918" s="136"/>
    </row>
    <row r="2919" spans="69:69" x14ac:dyDescent="0.25">
      <c r="BQ2919" s="136"/>
    </row>
    <row r="2920" spans="69:69" x14ac:dyDescent="0.25">
      <c r="BQ2920" s="136"/>
    </row>
    <row r="2921" spans="69:69" x14ac:dyDescent="0.25">
      <c r="BQ2921" s="136"/>
    </row>
    <row r="2922" spans="69:69" x14ac:dyDescent="0.25">
      <c r="BQ2922" s="136"/>
    </row>
    <row r="2923" spans="69:69" x14ac:dyDescent="0.25">
      <c r="BQ2923" s="136"/>
    </row>
    <row r="2924" spans="69:69" x14ac:dyDescent="0.25">
      <c r="BQ2924" s="136"/>
    </row>
    <row r="2925" spans="69:69" x14ac:dyDescent="0.25">
      <c r="BQ2925" s="136"/>
    </row>
    <row r="2926" spans="69:69" x14ac:dyDescent="0.25">
      <c r="BQ2926" s="136"/>
    </row>
    <row r="2927" spans="69:69" x14ac:dyDescent="0.25">
      <c r="BQ2927" s="136"/>
    </row>
    <row r="2928" spans="69:69" x14ac:dyDescent="0.25">
      <c r="BQ2928" s="136"/>
    </row>
    <row r="2929" spans="69:69" x14ac:dyDescent="0.25">
      <c r="BQ2929" s="136"/>
    </row>
    <row r="2930" spans="69:69" x14ac:dyDescent="0.25">
      <c r="BQ2930" s="136"/>
    </row>
    <row r="2931" spans="69:69" x14ac:dyDescent="0.25">
      <c r="BQ2931" s="136"/>
    </row>
    <row r="2932" spans="69:69" x14ac:dyDescent="0.25">
      <c r="BQ2932" s="136"/>
    </row>
    <row r="2933" spans="69:69" x14ac:dyDescent="0.25">
      <c r="BQ2933" s="136"/>
    </row>
    <row r="2934" spans="69:69" x14ac:dyDescent="0.25">
      <c r="BQ2934" s="136"/>
    </row>
    <row r="2935" spans="69:69" x14ac:dyDescent="0.25">
      <c r="BQ2935" s="136"/>
    </row>
    <row r="2936" spans="69:69" x14ac:dyDescent="0.25">
      <c r="BQ2936" s="136"/>
    </row>
    <row r="2937" spans="69:69" x14ac:dyDescent="0.25">
      <c r="BQ2937" s="136"/>
    </row>
    <row r="2938" spans="69:69" x14ac:dyDescent="0.25">
      <c r="BQ2938" s="136"/>
    </row>
    <row r="2939" spans="69:69" x14ac:dyDescent="0.25">
      <c r="BQ2939" s="136"/>
    </row>
    <row r="2940" spans="69:69" x14ac:dyDescent="0.25">
      <c r="BQ2940" s="136"/>
    </row>
    <row r="2941" spans="69:69" x14ac:dyDescent="0.25">
      <c r="BQ2941" s="136"/>
    </row>
    <row r="2942" spans="69:69" x14ac:dyDescent="0.25">
      <c r="BQ2942" s="136"/>
    </row>
    <row r="2943" spans="69:69" x14ac:dyDescent="0.25">
      <c r="BQ2943" s="136"/>
    </row>
    <row r="2944" spans="69:69" x14ac:dyDescent="0.25">
      <c r="BQ2944" s="136"/>
    </row>
    <row r="2945" spans="69:69" x14ac:dyDescent="0.25">
      <c r="BQ2945" s="136"/>
    </row>
    <row r="2946" spans="69:69" x14ac:dyDescent="0.25">
      <c r="BQ2946" s="136"/>
    </row>
    <row r="2947" spans="69:69" x14ac:dyDescent="0.25">
      <c r="BQ2947" s="136"/>
    </row>
    <row r="2948" spans="69:69" x14ac:dyDescent="0.25">
      <c r="BQ2948" s="136"/>
    </row>
    <row r="2949" spans="69:69" x14ac:dyDescent="0.25">
      <c r="BQ2949" s="136"/>
    </row>
    <row r="2950" spans="69:69" x14ac:dyDescent="0.25">
      <c r="BQ2950" s="136"/>
    </row>
    <row r="2951" spans="69:69" x14ac:dyDescent="0.25">
      <c r="BQ2951" s="136"/>
    </row>
    <row r="2952" spans="69:69" x14ac:dyDescent="0.25">
      <c r="BQ2952" s="136"/>
    </row>
    <row r="2953" spans="69:69" x14ac:dyDescent="0.25">
      <c r="BQ2953" s="136"/>
    </row>
    <row r="2954" spans="69:69" x14ac:dyDescent="0.25">
      <c r="BQ2954" s="136"/>
    </row>
    <row r="2955" spans="69:69" x14ac:dyDescent="0.25">
      <c r="BQ2955" s="136"/>
    </row>
    <row r="2956" spans="69:69" x14ac:dyDescent="0.25">
      <c r="BQ2956" s="136"/>
    </row>
    <row r="2957" spans="69:69" x14ac:dyDescent="0.25">
      <c r="BQ2957" s="136"/>
    </row>
    <row r="2958" spans="69:69" x14ac:dyDescent="0.25">
      <c r="BQ2958" s="136"/>
    </row>
    <row r="2959" spans="69:69" x14ac:dyDescent="0.25">
      <c r="BQ2959" s="136"/>
    </row>
    <row r="2960" spans="69:69" x14ac:dyDescent="0.25">
      <c r="BQ2960" s="136"/>
    </row>
    <row r="2961" spans="69:69" x14ac:dyDescent="0.25">
      <c r="BQ2961" s="136"/>
    </row>
    <row r="2962" spans="69:69" x14ac:dyDescent="0.25">
      <c r="BQ2962" s="136"/>
    </row>
    <row r="2963" spans="69:69" x14ac:dyDescent="0.25">
      <c r="BQ2963" s="136"/>
    </row>
    <row r="2964" spans="69:69" x14ac:dyDescent="0.25">
      <c r="BQ2964" s="136"/>
    </row>
    <row r="2965" spans="69:69" x14ac:dyDescent="0.25">
      <c r="BQ2965" s="136"/>
    </row>
    <row r="2966" spans="69:69" x14ac:dyDescent="0.25">
      <c r="BQ2966" s="136"/>
    </row>
    <row r="2967" spans="69:69" x14ac:dyDescent="0.25">
      <c r="BQ2967" s="136"/>
    </row>
    <row r="2968" spans="69:69" x14ac:dyDescent="0.25">
      <c r="BQ2968" s="136"/>
    </row>
    <row r="2969" spans="69:69" x14ac:dyDescent="0.25">
      <c r="BQ2969" s="136"/>
    </row>
    <row r="2970" spans="69:69" x14ac:dyDescent="0.25">
      <c r="BQ2970" s="136"/>
    </row>
    <row r="2971" spans="69:69" x14ac:dyDescent="0.25">
      <c r="BQ2971" s="136"/>
    </row>
    <row r="2972" spans="69:69" x14ac:dyDescent="0.25">
      <c r="BQ2972" s="136"/>
    </row>
    <row r="2973" spans="69:69" x14ac:dyDescent="0.25">
      <c r="BQ2973" s="136"/>
    </row>
    <row r="2974" spans="69:69" x14ac:dyDescent="0.25">
      <c r="BQ2974" s="136"/>
    </row>
    <row r="2975" spans="69:69" x14ac:dyDescent="0.25">
      <c r="BQ2975" s="136"/>
    </row>
    <row r="2976" spans="69:69" x14ac:dyDescent="0.25">
      <c r="BQ2976" s="136"/>
    </row>
    <row r="2977" spans="69:69" x14ac:dyDescent="0.25">
      <c r="BQ2977" s="136"/>
    </row>
    <row r="2978" spans="69:69" x14ac:dyDescent="0.25">
      <c r="BQ2978" s="136"/>
    </row>
    <row r="2979" spans="69:69" x14ac:dyDescent="0.25">
      <c r="BQ2979" s="136"/>
    </row>
    <row r="2980" spans="69:69" x14ac:dyDescent="0.25">
      <c r="BQ2980" s="136"/>
    </row>
    <row r="2981" spans="69:69" x14ac:dyDescent="0.25">
      <c r="BQ2981" s="136"/>
    </row>
    <row r="2982" spans="69:69" x14ac:dyDescent="0.25">
      <c r="BQ2982" s="136"/>
    </row>
    <row r="2983" spans="69:69" x14ac:dyDescent="0.25">
      <c r="BQ2983" s="136"/>
    </row>
    <row r="2984" spans="69:69" x14ac:dyDescent="0.25">
      <c r="BQ2984" s="136"/>
    </row>
    <row r="2985" spans="69:69" x14ac:dyDescent="0.25">
      <c r="BQ2985" s="136"/>
    </row>
    <row r="2986" spans="69:69" x14ac:dyDescent="0.25">
      <c r="BQ2986" s="136"/>
    </row>
    <row r="2987" spans="69:69" x14ac:dyDescent="0.25">
      <c r="BQ2987" s="136"/>
    </row>
    <row r="2988" spans="69:69" x14ac:dyDescent="0.25">
      <c r="BQ2988" s="136"/>
    </row>
    <row r="2989" spans="69:69" x14ac:dyDescent="0.25">
      <c r="BQ2989" s="136"/>
    </row>
    <row r="2990" spans="69:69" x14ac:dyDescent="0.25">
      <c r="BQ2990" s="136"/>
    </row>
    <row r="2991" spans="69:69" x14ac:dyDescent="0.25">
      <c r="BQ2991" s="136"/>
    </row>
    <row r="2992" spans="69:69" x14ac:dyDescent="0.25">
      <c r="BQ2992" s="136"/>
    </row>
    <row r="2993" spans="69:69" x14ac:dyDescent="0.25">
      <c r="BQ2993" s="136"/>
    </row>
    <row r="2994" spans="69:69" x14ac:dyDescent="0.25">
      <c r="BQ2994" s="136"/>
    </row>
    <row r="2995" spans="69:69" x14ac:dyDescent="0.25">
      <c r="BQ2995" s="136"/>
    </row>
    <row r="2996" spans="69:69" x14ac:dyDescent="0.25">
      <c r="BQ2996" s="136"/>
    </row>
    <row r="2997" spans="69:69" x14ac:dyDescent="0.25">
      <c r="BQ2997" s="136"/>
    </row>
    <row r="2998" spans="69:69" x14ac:dyDescent="0.25">
      <c r="BQ2998" s="136"/>
    </row>
    <row r="2999" spans="69:69" x14ac:dyDescent="0.25">
      <c r="BQ2999" s="136"/>
    </row>
    <row r="3000" spans="69:69" x14ac:dyDescent="0.25">
      <c r="BQ3000" s="136"/>
    </row>
    <row r="3001" spans="69:69" x14ac:dyDescent="0.25">
      <c r="BQ3001" s="136"/>
    </row>
    <row r="3002" spans="69:69" x14ac:dyDescent="0.25">
      <c r="BQ3002" s="136"/>
    </row>
    <row r="3003" spans="69:69" x14ac:dyDescent="0.25">
      <c r="BQ3003" s="136"/>
    </row>
    <row r="3004" spans="69:69" x14ac:dyDescent="0.25">
      <c r="BQ3004" s="136"/>
    </row>
    <row r="3005" spans="69:69" x14ac:dyDescent="0.25">
      <c r="BQ3005" s="136"/>
    </row>
    <row r="3006" spans="69:69" x14ac:dyDescent="0.25">
      <c r="BQ3006" s="136"/>
    </row>
    <row r="3007" spans="69:69" x14ac:dyDescent="0.25">
      <c r="BQ3007" s="136"/>
    </row>
    <row r="3008" spans="69:69" x14ac:dyDescent="0.25">
      <c r="BQ3008" s="136"/>
    </row>
    <row r="3009" spans="69:69" x14ac:dyDescent="0.25">
      <c r="BQ3009" s="136"/>
    </row>
    <row r="3010" spans="69:69" x14ac:dyDescent="0.25">
      <c r="BQ3010" s="136"/>
    </row>
    <row r="3011" spans="69:69" x14ac:dyDescent="0.25">
      <c r="BQ3011" s="136"/>
    </row>
    <row r="3012" spans="69:69" x14ac:dyDescent="0.25">
      <c r="BQ3012" s="136"/>
    </row>
    <row r="3013" spans="69:69" x14ac:dyDescent="0.25">
      <c r="BQ3013" s="136"/>
    </row>
    <row r="3014" spans="69:69" x14ac:dyDescent="0.25">
      <c r="BQ3014" s="136"/>
    </row>
    <row r="3015" spans="69:69" x14ac:dyDescent="0.25">
      <c r="BQ3015" s="136"/>
    </row>
    <row r="3016" spans="69:69" x14ac:dyDescent="0.25">
      <c r="BQ3016" s="136"/>
    </row>
    <row r="3017" spans="69:69" x14ac:dyDescent="0.25">
      <c r="BQ3017" s="136"/>
    </row>
    <row r="3018" spans="69:69" x14ac:dyDescent="0.25">
      <c r="BQ3018" s="136"/>
    </row>
    <row r="3019" spans="69:69" x14ac:dyDescent="0.25">
      <c r="BQ3019" s="136"/>
    </row>
    <row r="3020" spans="69:69" x14ac:dyDescent="0.25">
      <c r="BQ3020" s="136"/>
    </row>
    <row r="3021" spans="69:69" x14ac:dyDescent="0.25">
      <c r="BQ3021" s="136"/>
    </row>
    <row r="3022" spans="69:69" x14ac:dyDescent="0.25">
      <c r="BQ3022" s="136"/>
    </row>
    <row r="3023" spans="69:69" x14ac:dyDescent="0.25">
      <c r="BQ3023" s="136"/>
    </row>
    <row r="3024" spans="69:69" x14ac:dyDescent="0.25">
      <c r="BQ3024" s="136"/>
    </row>
    <row r="3025" spans="69:69" x14ac:dyDescent="0.25">
      <c r="BQ3025" s="136"/>
    </row>
    <row r="3026" spans="69:69" x14ac:dyDescent="0.25">
      <c r="BQ3026" s="136"/>
    </row>
    <row r="3027" spans="69:69" x14ac:dyDescent="0.25">
      <c r="BQ3027" s="136"/>
    </row>
    <row r="3028" spans="69:69" x14ac:dyDescent="0.25">
      <c r="BQ3028" s="136"/>
    </row>
    <row r="3029" spans="69:69" x14ac:dyDescent="0.25">
      <c r="BQ3029" s="136"/>
    </row>
    <row r="3030" spans="69:69" x14ac:dyDescent="0.25">
      <c r="BQ3030" s="136"/>
    </row>
    <row r="3031" spans="69:69" x14ac:dyDescent="0.25">
      <c r="BQ3031" s="136"/>
    </row>
    <row r="3032" spans="69:69" x14ac:dyDescent="0.25">
      <c r="BQ3032" s="136"/>
    </row>
    <row r="3033" spans="69:69" x14ac:dyDescent="0.25">
      <c r="BQ3033" s="136"/>
    </row>
    <row r="3034" spans="69:69" x14ac:dyDescent="0.25">
      <c r="BQ3034" s="136"/>
    </row>
    <row r="3035" spans="69:69" x14ac:dyDescent="0.25">
      <c r="BQ3035" s="136"/>
    </row>
    <row r="3036" spans="69:69" x14ac:dyDescent="0.25">
      <c r="BQ3036" s="136"/>
    </row>
    <row r="3037" spans="69:69" x14ac:dyDescent="0.25">
      <c r="BQ3037" s="136"/>
    </row>
    <row r="3038" spans="69:69" x14ac:dyDescent="0.25">
      <c r="BQ3038" s="136"/>
    </row>
    <row r="3039" spans="69:69" x14ac:dyDescent="0.25">
      <c r="BQ3039" s="136"/>
    </row>
    <row r="3040" spans="69:69" x14ac:dyDescent="0.25">
      <c r="BQ3040" s="136"/>
    </row>
    <row r="3041" spans="69:69" x14ac:dyDescent="0.25">
      <c r="BQ3041" s="136"/>
    </row>
    <row r="3042" spans="69:69" x14ac:dyDescent="0.25">
      <c r="BQ3042" s="136"/>
    </row>
    <row r="3043" spans="69:69" x14ac:dyDescent="0.25">
      <c r="BQ3043" s="136"/>
    </row>
    <row r="3044" spans="69:69" x14ac:dyDescent="0.25">
      <c r="BQ3044" s="136"/>
    </row>
    <row r="3045" spans="69:69" x14ac:dyDescent="0.25">
      <c r="BQ3045" s="136"/>
    </row>
    <row r="3046" spans="69:69" x14ac:dyDescent="0.25">
      <c r="BQ3046" s="136"/>
    </row>
    <row r="3047" spans="69:69" x14ac:dyDescent="0.25">
      <c r="BQ3047" s="136"/>
    </row>
    <row r="3048" spans="69:69" x14ac:dyDescent="0.25">
      <c r="BQ3048" s="136"/>
    </row>
    <row r="3049" spans="69:69" x14ac:dyDescent="0.25">
      <c r="BQ3049" s="136"/>
    </row>
    <row r="3050" spans="69:69" x14ac:dyDescent="0.25">
      <c r="BQ3050" s="136"/>
    </row>
    <row r="3051" spans="69:69" x14ac:dyDescent="0.25">
      <c r="BQ3051" s="136"/>
    </row>
    <row r="3052" spans="69:69" x14ac:dyDescent="0.25">
      <c r="BQ3052" s="136"/>
    </row>
    <row r="3053" spans="69:69" x14ac:dyDescent="0.25">
      <c r="BQ3053" s="136"/>
    </row>
    <row r="3054" spans="69:69" x14ac:dyDescent="0.25">
      <c r="BQ3054" s="136"/>
    </row>
    <row r="3055" spans="69:69" x14ac:dyDescent="0.25">
      <c r="BQ3055" s="136"/>
    </row>
    <row r="3056" spans="69:69" x14ac:dyDescent="0.25">
      <c r="BQ3056" s="136"/>
    </row>
    <row r="3057" spans="69:69" x14ac:dyDescent="0.25">
      <c r="BQ3057" s="136"/>
    </row>
    <row r="3058" spans="69:69" x14ac:dyDescent="0.25">
      <c r="BQ3058" s="136"/>
    </row>
    <row r="3059" spans="69:69" x14ac:dyDescent="0.25">
      <c r="BQ3059" s="136"/>
    </row>
    <row r="3060" spans="69:69" x14ac:dyDescent="0.25">
      <c r="BQ3060" s="136"/>
    </row>
    <row r="3061" spans="69:69" x14ac:dyDescent="0.25">
      <c r="BQ3061" s="136"/>
    </row>
    <row r="3062" spans="69:69" x14ac:dyDescent="0.25">
      <c r="BQ3062" s="136"/>
    </row>
    <row r="3063" spans="69:69" x14ac:dyDescent="0.25">
      <c r="BQ3063" s="136"/>
    </row>
    <row r="3064" spans="69:69" x14ac:dyDescent="0.25">
      <c r="BQ3064" s="136"/>
    </row>
    <row r="3065" spans="69:69" x14ac:dyDescent="0.25">
      <c r="BQ3065" s="136"/>
    </row>
    <row r="3066" spans="69:69" x14ac:dyDescent="0.25">
      <c r="BQ3066" s="136"/>
    </row>
    <row r="3067" spans="69:69" x14ac:dyDescent="0.25">
      <c r="BQ3067" s="136"/>
    </row>
    <row r="3068" spans="69:69" x14ac:dyDescent="0.25">
      <c r="BQ3068" s="136"/>
    </row>
    <row r="3069" spans="69:69" x14ac:dyDescent="0.25">
      <c r="BQ3069" s="136"/>
    </row>
    <row r="3070" spans="69:69" x14ac:dyDescent="0.25">
      <c r="BQ3070" s="136"/>
    </row>
    <row r="3071" spans="69:69" x14ac:dyDescent="0.25">
      <c r="BQ3071" s="136"/>
    </row>
    <row r="3072" spans="69:69" x14ac:dyDescent="0.25">
      <c r="BQ3072" s="136"/>
    </row>
    <row r="3073" spans="69:69" x14ac:dyDescent="0.25">
      <c r="BQ3073" s="136"/>
    </row>
    <row r="3074" spans="69:69" x14ac:dyDescent="0.25">
      <c r="BQ3074" s="136"/>
    </row>
    <row r="3075" spans="69:69" x14ac:dyDescent="0.25">
      <c r="BQ3075" s="136"/>
    </row>
    <row r="3076" spans="69:69" x14ac:dyDescent="0.25">
      <c r="BQ3076" s="136"/>
    </row>
    <row r="3077" spans="69:69" x14ac:dyDescent="0.25">
      <c r="BQ3077" s="136"/>
    </row>
    <row r="3078" spans="69:69" x14ac:dyDescent="0.25">
      <c r="BQ3078" s="136"/>
    </row>
    <row r="3079" spans="69:69" x14ac:dyDescent="0.25">
      <c r="BQ3079" s="136"/>
    </row>
    <row r="3080" spans="69:69" x14ac:dyDescent="0.25">
      <c r="BQ3080" s="136"/>
    </row>
    <row r="3081" spans="69:69" x14ac:dyDescent="0.25">
      <c r="BQ3081" s="136"/>
    </row>
    <row r="3082" spans="69:69" x14ac:dyDescent="0.25">
      <c r="BQ3082" s="136"/>
    </row>
    <row r="3083" spans="69:69" x14ac:dyDescent="0.25">
      <c r="BQ3083" s="136"/>
    </row>
    <row r="3084" spans="69:69" x14ac:dyDescent="0.25">
      <c r="BQ3084" s="136"/>
    </row>
    <row r="3085" spans="69:69" x14ac:dyDescent="0.25">
      <c r="BQ3085" s="136"/>
    </row>
    <row r="3086" spans="69:69" x14ac:dyDescent="0.25">
      <c r="BQ3086" s="136"/>
    </row>
    <row r="3087" spans="69:69" x14ac:dyDescent="0.25">
      <c r="BQ3087" s="136"/>
    </row>
    <row r="3088" spans="69:69" x14ac:dyDescent="0.25">
      <c r="BQ3088" s="136"/>
    </row>
    <row r="3089" spans="69:69" x14ac:dyDescent="0.25">
      <c r="BQ3089" s="136"/>
    </row>
    <row r="3090" spans="69:69" x14ac:dyDescent="0.25">
      <c r="BQ3090" s="136"/>
    </row>
    <row r="3091" spans="69:69" x14ac:dyDescent="0.25">
      <c r="BQ3091" s="136"/>
    </row>
    <row r="3092" spans="69:69" x14ac:dyDescent="0.25">
      <c r="BQ3092" s="136"/>
    </row>
    <row r="3093" spans="69:69" x14ac:dyDescent="0.25">
      <c r="BQ3093" s="136"/>
    </row>
    <row r="3094" spans="69:69" x14ac:dyDescent="0.25">
      <c r="BQ3094" s="136"/>
    </row>
    <row r="3095" spans="69:69" x14ac:dyDescent="0.25">
      <c r="BQ3095" s="136"/>
    </row>
    <row r="3096" spans="69:69" x14ac:dyDescent="0.25">
      <c r="BQ3096" s="136"/>
    </row>
    <row r="3097" spans="69:69" x14ac:dyDescent="0.25">
      <c r="BQ3097" s="136"/>
    </row>
    <row r="3098" spans="69:69" x14ac:dyDescent="0.25">
      <c r="BQ3098" s="136"/>
    </row>
    <row r="3099" spans="69:69" x14ac:dyDescent="0.25">
      <c r="BQ3099" s="136"/>
    </row>
    <row r="3100" spans="69:69" x14ac:dyDescent="0.25">
      <c r="BQ3100" s="136"/>
    </row>
    <row r="3101" spans="69:69" x14ac:dyDescent="0.25">
      <c r="BQ3101" s="136"/>
    </row>
    <row r="3102" spans="69:69" x14ac:dyDescent="0.25">
      <c r="BQ3102" s="136"/>
    </row>
    <row r="3103" spans="69:69" x14ac:dyDescent="0.25">
      <c r="BQ3103" s="136"/>
    </row>
    <row r="3104" spans="69:69" x14ac:dyDescent="0.25">
      <c r="BQ3104" s="136"/>
    </row>
    <row r="3105" spans="69:69" x14ac:dyDescent="0.25">
      <c r="BQ3105" s="136"/>
    </row>
    <row r="3106" spans="69:69" x14ac:dyDescent="0.25">
      <c r="BQ3106" s="136"/>
    </row>
    <row r="3107" spans="69:69" x14ac:dyDescent="0.25">
      <c r="BQ3107" s="136"/>
    </row>
    <row r="3108" spans="69:69" x14ac:dyDescent="0.25">
      <c r="BQ3108" s="136"/>
    </row>
    <row r="3109" spans="69:69" x14ac:dyDescent="0.25">
      <c r="BQ3109" s="136"/>
    </row>
    <row r="3110" spans="69:69" x14ac:dyDescent="0.25">
      <c r="BQ3110" s="136"/>
    </row>
    <row r="3111" spans="69:69" x14ac:dyDescent="0.25">
      <c r="BQ3111" s="136"/>
    </row>
    <row r="3112" spans="69:69" x14ac:dyDescent="0.25">
      <c r="BQ3112" s="136"/>
    </row>
    <row r="3113" spans="69:69" x14ac:dyDescent="0.25">
      <c r="BQ3113" s="136"/>
    </row>
    <row r="3114" spans="69:69" x14ac:dyDescent="0.25">
      <c r="BQ3114" s="136"/>
    </row>
    <row r="3115" spans="69:69" x14ac:dyDescent="0.25">
      <c r="BQ3115" s="136"/>
    </row>
    <row r="3116" spans="69:69" x14ac:dyDescent="0.25">
      <c r="BQ3116" s="136"/>
    </row>
    <row r="3117" spans="69:69" x14ac:dyDescent="0.25">
      <c r="BQ3117" s="136"/>
    </row>
    <row r="3118" spans="69:69" x14ac:dyDescent="0.25">
      <c r="BQ3118" s="136"/>
    </row>
    <row r="3119" spans="69:69" x14ac:dyDescent="0.25">
      <c r="BQ3119" s="136"/>
    </row>
    <row r="3120" spans="69:69" x14ac:dyDescent="0.25">
      <c r="BQ3120" s="136"/>
    </row>
    <row r="3121" spans="69:69" x14ac:dyDescent="0.25">
      <c r="BQ3121" s="136"/>
    </row>
    <row r="3122" spans="69:69" x14ac:dyDescent="0.25">
      <c r="BQ3122" s="136"/>
    </row>
    <row r="3123" spans="69:69" x14ac:dyDescent="0.25">
      <c r="BQ3123" s="136"/>
    </row>
    <row r="3124" spans="69:69" x14ac:dyDescent="0.25">
      <c r="BQ3124" s="136"/>
    </row>
    <row r="3125" spans="69:69" x14ac:dyDescent="0.25">
      <c r="BQ3125" s="136"/>
    </row>
    <row r="3126" spans="69:69" x14ac:dyDescent="0.25">
      <c r="BQ3126" s="136"/>
    </row>
    <row r="3127" spans="69:69" x14ac:dyDescent="0.25">
      <c r="BQ3127" s="136"/>
    </row>
    <row r="3128" spans="69:69" x14ac:dyDescent="0.25">
      <c r="BQ3128" s="136"/>
    </row>
    <row r="3129" spans="69:69" x14ac:dyDescent="0.25">
      <c r="BQ3129" s="136"/>
    </row>
    <row r="3130" spans="69:69" x14ac:dyDescent="0.25">
      <c r="BQ3130" s="136"/>
    </row>
    <row r="3131" spans="69:69" x14ac:dyDescent="0.25">
      <c r="BQ3131" s="136"/>
    </row>
    <row r="3132" spans="69:69" x14ac:dyDescent="0.25">
      <c r="BQ3132" s="136"/>
    </row>
    <row r="3133" spans="69:69" x14ac:dyDescent="0.25">
      <c r="BQ3133" s="136"/>
    </row>
    <row r="3134" spans="69:69" x14ac:dyDescent="0.25">
      <c r="BQ3134" s="136"/>
    </row>
    <row r="3135" spans="69:69" x14ac:dyDescent="0.25">
      <c r="BQ3135" s="136"/>
    </row>
    <row r="3136" spans="69:69" x14ac:dyDescent="0.25">
      <c r="BQ3136" s="136"/>
    </row>
    <row r="3137" spans="69:69" x14ac:dyDescent="0.25">
      <c r="BQ3137" s="136"/>
    </row>
    <row r="3138" spans="69:69" x14ac:dyDescent="0.25">
      <c r="BQ3138" s="136"/>
    </row>
    <row r="3139" spans="69:69" x14ac:dyDescent="0.25">
      <c r="BQ3139" s="136"/>
    </row>
    <row r="3140" spans="69:69" x14ac:dyDescent="0.25">
      <c r="BQ3140" s="136"/>
    </row>
    <row r="3141" spans="69:69" x14ac:dyDescent="0.25">
      <c r="BQ3141" s="136"/>
    </row>
    <row r="3142" spans="69:69" x14ac:dyDescent="0.25">
      <c r="BQ3142" s="136"/>
    </row>
    <row r="3143" spans="69:69" x14ac:dyDescent="0.25">
      <c r="BQ3143" s="136"/>
    </row>
    <row r="3144" spans="69:69" x14ac:dyDescent="0.25">
      <c r="BQ3144" s="136"/>
    </row>
    <row r="3145" spans="69:69" x14ac:dyDescent="0.25">
      <c r="BQ3145" s="136"/>
    </row>
    <row r="3146" spans="69:69" x14ac:dyDescent="0.25">
      <c r="BQ3146" s="136"/>
    </row>
    <row r="3147" spans="69:69" x14ac:dyDescent="0.25">
      <c r="BQ3147" s="136"/>
    </row>
    <row r="3148" spans="69:69" x14ac:dyDescent="0.25">
      <c r="BQ3148" s="136"/>
    </row>
    <row r="3149" spans="69:69" x14ac:dyDescent="0.25">
      <c r="BQ3149" s="136"/>
    </row>
    <row r="3150" spans="69:69" x14ac:dyDescent="0.25">
      <c r="BQ3150" s="136"/>
    </row>
    <row r="3151" spans="69:69" x14ac:dyDescent="0.25">
      <c r="BQ3151" s="136"/>
    </row>
    <row r="3152" spans="69:69" x14ac:dyDescent="0.25">
      <c r="BQ3152" s="136"/>
    </row>
    <row r="3153" spans="69:69" x14ac:dyDescent="0.25">
      <c r="BQ3153" s="136"/>
    </row>
    <row r="3154" spans="69:69" x14ac:dyDescent="0.25">
      <c r="BQ3154" s="136"/>
    </row>
    <row r="3155" spans="69:69" x14ac:dyDescent="0.25">
      <c r="BQ3155" s="136"/>
    </row>
    <row r="3156" spans="69:69" x14ac:dyDescent="0.25">
      <c r="BQ3156" s="136"/>
    </row>
    <row r="3157" spans="69:69" x14ac:dyDescent="0.25">
      <c r="BQ3157" s="136"/>
    </row>
    <row r="3158" spans="69:69" x14ac:dyDescent="0.25">
      <c r="BQ3158" s="136"/>
    </row>
    <row r="3159" spans="69:69" x14ac:dyDescent="0.25">
      <c r="BQ3159" s="136"/>
    </row>
    <row r="3160" spans="69:69" x14ac:dyDescent="0.25">
      <c r="BQ3160" s="136"/>
    </row>
    <row r="3161" spans="69:69" x14ac:dyDescent="0.25">
      <c r="BQ3161" s="136"/>
    </row>
    <row r="3162" spans="69:69" x14ac:dyDescent="0.25">
      <c r="BQ3162" s="136"/>
    </row>
    <row r="3163" spans="69:69" x14ac:dyDescent="0.25">
      <c r="BQ3163" s="136"/>
    </row>
    <row r="3164" spans="69:69" x14ac:dyDescent="0.25">
      <c r="BQ3164" s="136"/>
    </row>
    <row r="3165" spans="69:69" x14ac:dyDescent="0.25">
      <c r="BQ3165" s="136"/>
    </row>
    <row r="3166" spans="69:69" x14ac:dyDescent="0.25">
      <c r="BQ3166" s="136"/>
    </row>
    <row r="3167" spans="69:69" x14ac:dyDescent="0.25">
      <c r="BQ3167" s="136"/>
    </row>
    <row r="3168" spans="69:69" x14ac:dyDescent="0.25">
      <c r="BQ3168" s="136"/>
    </row>
    <row r="3169" spans="69:69" x14ac:dyDescent="0.25">
      <c r="BQ3169" s="136"/>
    </row>
    <row r="3170" spans="69:69" x14ac:dyDescent="0.25">
      <c r="BQ3170" s="136"/>
    </row>
    <row r="3171" spans="69:69" x14ac:dyDescent="0.25">
      <c r="BQ3171" s="136"/>
    </row>
    <row r="3172" spans="69:69" x14ac:dyDescent="0.25">
      <c r="BQ3172" s="136"/>
    </row>
    <row r="3173" spans="69:69" x14ac:dyDescent="0.25">
      <c r="BQ3173" s="136"/>
    </row>
    <row r="3174" spans="69:69" x14ac:dyDescent="0.25">
      <c r="BQ3174" s="136"/>
    </row>
    <row r="3175" spans="69:69" x14ac:dyDescent="0.25">
      <c r="BQ3175" s="136"/>
    </row>
    <row r="3176" spans="69:69" x14ac:dyDescent="0.25">
      <c r="BQ3176" s="136"/>
    </row>
    <row r="3177" spans="69:69" x14ac:dyDescent="0.25">
      <c r="BQ3177" s="136"/>
    </row>
    <row r="3178" spans="69:69" x14ac:dyDescent="0.25">
      <c r="BQ3178" s="136"/>
    </row>
    <row r="3179" spans="69:69" x14ac:dyDescent="0.25">
      <c r="BQ3179" s="136"/>
    </row>
    <row r="3180" spans="69:69" x14ac:dyDescent="0.25">
      <c r="BQ3180" s="136"/>
    </row>
    <row r="3181" spans="69:69" x14ac:dyDescent="0.25">
      <c r="BQ3181" s="136"/>
    </row>
    <row r="3182" spans="69:69" x14ac:dyDescent="0.25">
      <c r="BQ3182" s="136"/>
    </row>
    <row r="3183" spans="69:69" x14ac:dyDescent="0.25">
      <c r="BQ3183" s="136"/>
    </row>
    <row r="3184" spans="69:69" x14ac:dyDescent="0.25">
      <c r="BQ3184" s="136"/>
    </row>
    <row r="3185" spans="69:69" x14ac:dyDescent="0.25">
      <c r="BQ3185" s="136"/>
    </row>
    <row r="3186" spans="69:69" x14ac:dyDescent="0.25">
      <c r="BQ3186" s="136"/>
    </row>
    <row r="3187" spans="69:69" x14ac:dyDescent="0.25">
      <c r="BQ3187" s="136"/>
    </row>
    <row r="3188" spans="69:69" x14ac:dyDescent="0.25">
      <c r="BQ3188" s="136"/>
    </row>
    <row r="3189" spans="69:69" x14ac:dyDescent="0.25">
      <c r="BQ3189" s="136"/>
    </row>
    <row r="3190" spans="69:69" x14ac:dyDescent="0.25">
      <c r="BQ3190" s="136"/>
    </row>
    <row r="3191" spans="69:69" x14ac:dyDescent="0.25">
      <c r="BQ3191" s="136"/>
    </row>
    <row r="3192" spans="69:69" x14ac:dyDescent="0.25">
      <c r="BQ3192" s="136"/>
    </row>
    <row r="3193" spans="69:69" x14ac:dyDescent="0.25">
      <c r="BQ3193" s="136"/>
    </row>
    <row r="3194" spans="69:69" x14ac:dyDescent="0.25">
      <c r="BQ3194" s="136"/>
    </row>
    <row r="3195" spans="69:69" x14ac:dyDescent="0.25">
      <c r="BQ3195" s="136"/>
    </row>
    <row r="3196" spans="69:69" x14ac:dyDescent="0.25">
      <c r="BQ3196" s="136"/>
    </row>
    <row r="3197" spans="69:69" x14ac:dyDescent="0.25">
      <c r="BQ3197" s="136"/>
    </row>
    <row r="3198" spans="69:69" x14ac:dyDescent="0.25">
      <c r="BQ3198" s="136"/>
    </row>
    <row r="3199" spans="69:69" x14ac:dyDescent="0.25">
      <c r="BQ3199" s="136"/>
    </row>
    <row r="3200" spans="69:69" x14ac:dyDescent="0.25">
      <c r="BQ3200" s="136"/>
    </row>
    <row r="3201" spans="69:69" x14ac:dyDescent="0.25">
      <c r="BQ3201" s="136"/>
    </row>
    <row r="3202" spans="69:69" x14ac:dyDescent="0.25">
      <c r="BQ3202" s="136"/>
    </row>
    <row r="3203" spans="69:69" x14ac:dyDescent="0.25">
      <c r="BQ3203" s="136"/>
    </row>
    <row r="3204" spans="69:69" x14ac:dyDescent="0.25">
      <c r="BQ3204" s="136"/>
    </row>
    <row r="3205" spans="69:69" x14ac:dyDescent="0.25">
      <c r="BQ3205" s="136"/>
    </row>
    <row r="3206" spans="69:69" x14ac:dyDescent="0.25">
      <c r="BQ3206" s="136"/>
    </row>
    <row r="3207" spans="69:69" x14ac:dyDescent="0.25">
      <c r="BQ3207" s="136"/>
    </row>
    <row r="3208" spans="69:69" x14ac:dyDescent="0.25">
      <c r="BQ3208" s="136"/>
    </row>
    <row r="3209" spans="69:69" x14ac:dyDescent="0.25">
      <c r="BQ3209" s="136"/>
    </row>
    <row r="3210" spans="69:69" x14ac:dyDescent="0.25">
      <c r="BQ3210" s="136"/>
    </row>
    <row r="3211" spans="69:69" x14ac:dyDescent="0.25">
      <c r="BQ3211" s="136"/>
    </row>
    <row r="3212" spans="69:69" x14ac:dyDescent="0.25">
      <c r="BQ3212" s="136"/>
    </row>
    <row r="3213" spans="69:69" x14ac:dyDescent="0.25">
      <c r="BQ3213" s="136"/>
    </row>
    <row r="3214" spans="69:69" x14ac:dyDescent="0.25">
      <c r="BQ3214" s="136"/>
    </row>
    <row r="3215" spans="69:69" x14ac:dyDescent="0.25">
      <c r="BQ3215" s="136"/>
    </row>
    <row r="3216" spans="69:69" x14ac:dyDescent="0.25">
      <c r="BQ3216" s="136"/>
    </row>
    <row r="3217" spans="69:69" x14ac:dyDescent="0.25">
      <c r="BQ3217" s="136"/>
    </row>
    <row r="3218" spans="69:69" x14ac:dyDescent="0.25">
      <c r="BQ3218" s="136"/>
    </row>
    <row r="3219" spans="69:69" x14ac:dyDescent="0.25">
      <c r="BQ3219" s="136"/>
    </row>
    <row r="3220" spans="69:69" x14ac:dyDescent="0.25">
      <c r="BQ3220" s="136"/>
    </row>
    <row r="3221" spans="69:69" x14ac:dyDescent="0.25">
      <c r="BQ3221" s="136"/>
    </row>
    <row r="3222" spans="69:69" x14ac:dyDescent="0.25">
      <c r="BQ3222" s="136"/>
    </row>
    <row r="3223" spans="69:69" x14ac:dyDescent="0.25">
      <c r="BQ3223" s="136"/>
    </row>
    <row r="3224" spans="69:69" x14ac:dyDescent="0.25">
      <c r="BQ3224" s="136"/>
    </row>
    <row r="3225" spans="69:69" x14ac:dyDescent="0.25">
      <c r="BQ3225" s="136"/>
    </row>
    <row r="3226" spans="69:69" x14ac:dyDescent="0.25">
      <c r="BQ3226" s="136"/>
    </row>
    <row r="3227" spans="69:69" x14ac:dyDescent="0.25">
      <c r="BQ3227" s="136"/>
    </row>
    <row r="3228" spans="69:69" x14ac:dyDescent="0.25">
      <c r="BQ3228" s="136"/>
    </row>
    <row r="3229" spans="69:69" x14ac:dyDescent="0.25">
      <c r="BQ3229" s="136"/>
    </row>
    <row r="3230" spans="69:69" x14ac:dyDescent="0.25">
      <c r="BQ3230" s="136"/>
    </row>
    <row r="3231" spans="69:69" x14ac:dyDescent="0.25">
      <c r="BQ3231" s="136"/>
    </row>
    <row r="3232" spans="69:69" x14ac:dyDescent="0.25">
      <c r="BQ3232" s="136"/>
    </row>
    <row r="3233" spans="69:69" x14ac:dyDescent="0.25">
      <c r="BQ3233" s="136"/>
    </row>
    <row r="3234" spans="69:69" x14ac:dyDescent="0.25">
      <c r="BQ3234" s="136"/>
    </row>
    <row r="3235" spans="69:69" x14ac:dyDescent="0.25">
      <c r="BQ3235" s="136"/>
    </row>
    <row r="3236" spans="69:69" x14ac:dyDescent="0.25">
      <c r="BQ3236" s="136"/>
    </row>
    <row r="3237" spans="69:69" x14ac:dyDescent="0.25">
      <c r="BQ3237" s="136"/>
    </row>
    <row r="3238" spans="69:69" x14ac:dyDescent="0.25">
      <c r="BQ3238" s="136"/>
    </row>
    <row r="3239" spans="69:69" x14ac:dyDescent="0.25">
      <c r="BQ3239" s="136"/>
    </row>
    <row r="3240" spans="69:69" x14ac:dyDescent="0.25">
      <c r="BQ3240" s="136"/>
    </row>
    <row r="3241" spans="69:69" x14ac:dyDescent="0.25">
      <c r="BQ3241" s="136"/>
    </row>
    <row r="3242" spans="69:69" x14ac:dyDescent="0.25">
      <c r="BQ3242" s="136"/>
    </row>
    <row r="3243" spans="69:69" x14ac:dyDescent="0.25">
      <c r="BQ3243" s="136"/>
    </row>
    <row r="3244" spans="69:69" x14ac:dyDescent="0.25">
      <c r="BQ3244" s="136"/>
    </row>
    <row r="3245" spans="69:69" x14ac:dyDescent="0.25">
      <c r="BQ3245" s="136"/>
    </row>
    <row r="3246" spans="69:69" x14ac:dyDescent="0.25">
      <c r="BQ3246" s="136"/>
    </row>
    <row r="3247" spans="69:69" x14ac:dyDescent="0.25">
      <c r="BQ3247" s="136"/>
    </row>
    <row r="3248" spans="69:69" x14ac:dyDescent="0.25">
      <c r="BQ3248" s="136"/>
    </row>
    <row r="3249" spans="69:69" x14ac:dyDescent="0.25">
      <c r="BQ3249" s="136"/>
    </row>
    <row r="3250" spans="69:69" x14ac:dyDescent="0.25">
      <c r="BQ3250" s="136"/>
    </row>
    <row r="3251" spans="69:69" x14ac:dyDescent="0.25">
      <c r="BQ3251" s="136"/>
    </row>
    <row r="3252" spans="69:69" x14ac:dyDescent="0.25">
      <c r="BQ3252" s="136"/>
    </row>
    <row r="3253" spans="69:69" x14ac:dyDescent="0.25">
      <c r="BQ3253" s="136"/>
    </row>
    <row r="3254" spans="69:69" x14ac:dyDescent="0.25">
      <c r="BQ3254" s="136"/>
    </row>
    <row r="3255" spans="69:69" x14ac:dyDescent="0.25">
      <c r="BQ3255" s="136"/>
    </row>
    <row r="3256" spans="69:69" x14ac:dyDescent="0.25">
      <c r="BQ3256" s="136"/>
    </row>
    <row r="3257" spans="69:69" x14ac:dyDescent="0.25">
      <c r="BQ3257" s="136"/>
    </row>
    <row r="3258" spans="69:69" x14ac:dyDescent="0.25">
      <c r="BQ3258" s="136"/>
    </row>
    <row r="3259" spans="69:69" x14ac:dyDescent="0.25">
      <c r="BQ3259" s="136"/>
    </row>
    <row r="3260" spans="69:69" x14ac:dyDescent="0.25">
      <c r="BQ3260" s="136"/>
    </row>
    <row r="3261" spans="69:69" x14ac:dyDescent="0.25">
      <c r="BQ3261" s="136"/>
    </row>
    <row r="3262" spans="69:69" x14ac:dyDescent="0.25">
      <c r="BQ3262" s="136"/>
    </row>
    <row r="3263" spans="69:69" x14ac:dyDescent="0.25">
      <c r="BQ3263" s="136"/>
    </row>
    <row r="3264" spans="69:69" x14ac:dyDescent="0.25">
      <c r="BQ3264" s="136"/>
    </row>
    <row r="3265" spans="69:69" x14ac:dyDescent="0.25">
      <c r="BQ3265" s="136"/>
    </row>
    <row r="3266" spans="69:69" x14ac:dyDescent="0.25">
      <c r="BQ3266" s="136"/>
    </row>
    <row r="3267" spans="69:69" x14ac:dyDescent="0.25">
      <c r="BQ3267" s="136"/>
    </row>
    <row r="3268" spans="69:69" x14ac:dyDescent="0.25">
      <c r="BQ3268" s="136"/>
    </row>
    <row r="3269" spans="69:69" x14ac:dyDescent="0.25">
      <c r="BQ3269" s="136"/>
    </row>
    <row r="3270" spans="69:69" x14ac:dyDescent="0.25">
      <c r="BQ3270" s="136"/>
    </row>
    <row r="3271" spans="69:69" x14ac:dyDescent="0.25">
      <c r="BQ3271" s="136"/>
    </row>
    <row r="3272" spans="69:69" x14ac:dyDescent="0.25">
      <c r="BQ3272" s="136"/>
    </row>
    <row r="3273" spans="69:69" x14ac:dyDescent="0.25">
      <c r="BQ3273" s="136"/>
    </row>
    <row r="3274" spans="69:69" x14ac:dyDescent="0.25">
      <c r="BQ3274" s="136"/>
    </row>
    <row r="3275" spans="69:69" x14ac:dyDescent="0.25">
      <c r="BQ3275" s="136"/>
    </row>
    <row r="3276" spans="69:69" x14ac:dyDescent="0.25">
      <c r="BQ3276" s="136"/>
    </row>
    <row r="3277" spans="69:69" x14ac:dyDescent="0.25">
      <c r="BQ3277" s="136"/>
    </row>
    <row r="3278" spans="69:69" x14ac:dyDescent="0.25">
      <c r="BQ3278" s="136"/>
    </row>
    <row r="3279" spans="69:69" x14ac:dyDescent="0.25">
      <c r="BQ3279" s="136"/>
    </row>
    <row r="3280" spans="69:69" x14ac:dyDescent="0.25">
      <c r="BQ3280" s="136"/>
    </row>
    <row r="3281" spans="69:69" x14ac:dyDescent="0.25">
      <c r="BQ3281" s="136"/>
    </row>
    <row r="3282" spans="69:69" x14ac:dyDescent="0.25">
      <c r="BQ3282" s="136"/>
    </row>
    <row r="3283" spans="69:69" x14ac:dyDescent="0.25">
      <c r="BQ3283" s="136"/>
    </row>
    <row r="3284" spans="69:69" x14ac:dyDescent="0.25">
      <c r="BQ3284" s="136"/>
    </row>
    <row r="3285" spans="69:69" x14ac:dyDescent="0.25">
      <c r="BQ3285" s="136"/>
    </row>
    <row r="3286" spans="69:69" x14ac:dyDescent="0.25">
      <c r="BQ3286" s="136"/>
    </row>
    <row r="3287" spans="69:69" x14ac:dyDescent="0.25">
      <c r="BQ3287" s="136"/>
    </row>
    <row r="3288" spans="69:69" x14ac:dyDescent="0.25">
      <c r="BQ3288" s="136"/>
    </row>
    <row r="3289" spans="69:69" x14ac:dyDescent="0.25">
      <c r="BQ3289" s="136"/>
    </row>
    <row r="3290" spans="69:69" x14ac:dyDescent="0.25">
      <c r="BQ3290" s="136"/>
    </row>
    <row r="3291" spans="69:69" x14ac:dyDescent="0.25">
      <c r="BQ3291" s="136"/>
    </row>
    <row r="3292" spans="69:69" x14ac:dyDescent="0.25">
      <c r="BQ3292" s="136"/>
    </row>
    <row r="3293" spans="69:69" x14ac:dyDescent="0.25">
      <c r="BQ3293" s="136"/>
    </row>
    <row r="3294" spans="69:69" x14ac:dyDescent="0.25">
      <c r="BQ3294" s="136"/>
    </row>
    <row r="3295" spans="69:69" x14ac:dyDescent="0.25">
      <c r="BQ3295" s="136"/>
    </row>
    <row r="3296" spans="69:69" x14ac:dyDescent="0.25">
      <c r="BQ3296" s="136"/>
    </row>
    <row r="3297" spans="69:69" x14ac:dyDescent="0.25">
      <c r="BQ3297" s="136"/>
    </row>
    <row r="3298" spans="69:69" x14ac:dyDescent="0.25">
      <c r="BQ3298" s="136"/>
    </row>
    <row r="3299" spans="69:69" x14ac:dyDescent="0.25">
      <c r="BQ3299" s="136"/>
    </row>
    <row r="3300" spans="69:69" x14ac:dyDescent="0.25">
      <c r="BQ3300" s="136"/>
    </row>
    <row r="3301" spans="69:69" x14ac:dyDescent="0.25">
      <c r="BQ3301" s="136"/>
    </row>
    <row r="3302" spans="69:69" x14ac:dyDescent="0.25">
      <c r="BQ3302" s="136"/>
    </row>
    <row r="3303" spans="69:69" x14ac:dyDescent="0.25">
      <c r="BQ3303" s="136"/>
    </row>
    <row r="3304" spans="69:69" x14ac:dyDescent="0.25">
      <c r="BQ3304" s="136"/>
    </row>
    <row r="3305" spans="69:69" x14ac:dyDescent="0.25">
      <c r="BQ3305" s="136"/>
    </row>
    <row r="3306" spans="69:69" x14ac:dyDescent="0.25">
      <c r="BQ3306" s="136"/>
    </row>
    <row r="3307" spans="69:69" x14ac:dyDescent="0.25">
      <c r="BQ3307" s="136"/>
    </row>
    <row r="3308" spans="69:69" x14ac:dyDescent="0.25">
      <c r="BQ3308" s="136"/>
    </row>
    <row r="3309" spans="69:69" x14ac:dyDescent="0.25">
      <c r="BQ3309" s="136"/>
    </row>
    <row r="3310" spans="69:69" x14ac:dyDescent="0.25">
      <c r="BQ3310" s="136"/>
    </row>
    <row r="3311" spans="69:69" x14ac:dyDescent="0.25">
      <c r="BQ3311" s="136"/>
    </row>
    <row r="3312" spans="69:69" x14ac:dyDescent="0.25">
      <c r="BQ3312" s="136"/>
    </row>
    <row r="3313" spans="69:69" x14ac:dyDescent="0.25">
      <c r="BQ3313" s="136"/>
    </row>
    <row r="3314" spans="69:69" x14ac:dyDescent="0.25">
      <c r="BQ3314" s="136"/>
    </row>
    <row r="3315" spans="69:69" x14ac:dyDescent="0.25">
      <c r="BQ3315" s="136"/>
    </row>
    <row r="3316" spans="69:69" x14ac:dyDescent="0.25">
      <c r="BQ3316" s="136"/>
    </row>
    <row r="3317" spans="69:69" x14ac:dyDescent="0.25">
      <c r="BQ3317" s="136"/>
    </row>
    <row r="3318" spans="69:69" x14ac:dyDescent="0.25">
      <c r="BQ3318" s="136"/>
    </row>
    <row r="3319" spans="69:69" x14ac:dyDescent="0.25">
      <c r="BQ3319" s="136"/>
    </row>
    <row r="3320" spans="69:69" x14ac:dyDescent="0.25">
      <c r="BQ3320" s="136"/>
    </row>
    <row r="3321" spans="69:69" x14ac:dyDescent="0.25">
      <c r="BQ3321" s="136"/>
    </row>
    <row r="3322" spans="69:69" x14ac:dyDescent="0.25">
      <c r="BQ3322" s="136"/>
    </row>
    <row r="3323" spans="69:69" x14ac:dyDescent="0.25">
      <c r="BQ3323" s="136"/>
    </row>
    <row r="3324" spans="69:69" x14ac:dyDescent="0.25">
      <c r="BQ3324" s="136"/>
    </row>
    <row r="3325" spans="69:69" x14ac:dyDescent="0.25">
      <c r="BQ3325" s="136"/>
    </row>
    <row r="3326" spans="69:69" x14ac:dyDescent="0.25">
      <c r="BQ3326" s="136"/>
    </row>
    <row r="3327" spans="69:69" x14ac:dyDescent="0.25">
      <c r="BQ3327" s="136"/>
    </row>
    <row r="3328" spans="69:69" x14ac:dyDescent="0.25">
      <c r="BQ3328" s="136"/>
    </row>
    <row r="3329" spans="69:69" x14ac:dyDescent="0.25">
      <c r="BQ3329" s="136"/>
    </row>
    <row r="3330" spans="69:69" x14ac:dyDescent="0.25">
      <c r="BQ3330" s="136"/>
    </row>
    <row r="3331" spans="69:69" x14ac:dyDescent="0.25">
      <c r="BQ3331" s="136"/>
    </row>
    <row r="3332" spans="69:69" x14ac:dyDescent="0.25">
      <c r="BQ3332" s="136"/>
    </row>
    <row r="3333" spans="69:69" x14ac:dyDescent="0.25">
      <c r="BQ3333" s="136"/>
    </row>
    <row r="3334" spans="69:69" x14ac:dyDescent="0.25">
      <c r="BQ3334" s="136"/>
    </row>
    <row r="3335" spans="69:69" x14ac:dyDescent="0.25">
      <c r="BQ3335" s="136"/>
    </row>
    <row r="3336" spans="69:69" x14ac:dyDescent="0.25">
      <c r="BQ3336" s="136"/>
    </row>
    <row r="3337" spans="69:69" x14ac:dyDescent="0.25">
      <c r="BQ3337" s="136"/>
    </row>
    <row r="3338" spans="69:69" x14ac:dyDescent="0.25">
      <c r="BQ3338" s="136"/>
    </row>
    <row r="3339" spans="69:69" x14ac:dyDescent="0.25">
      <c r="BQ3339" s="136"/>
    </row>
    <row r="3340" spans="69:69" x14ac:dyDescent="0.25">
      <c r="BQ3340" s="136"/>
    </row>
    <row r="3341" spans="69:69" x14ac:dyDescent="0.25">
      <c r="BQ3341" s="136"/>
    </row>
    <row r="3342" spans="69:69" x14ac:dyDescent="0.25">
      <c r="BQ3342" s="136"/>
    </row>
    <row r="3343" spans="69:69" x14ac:dyDescent="0.25">
      <c r="BQ3343" s="136"/>
    </row>
    <row r="3344" spans="69:69" x14ac:dyDescent="0.25">
      <c r="BQ3344" s="136"/>
    </row>
    <row r="3345" spans="69:69" x14ac:dyDescent="0.25">
      <c r="BQ3345" s="136"/>
    </row>
    <row r="3346" spans="69:69" x14ac:dyDescent="0.25">
      <c r="BQ3346" s="136"/>
    </row>
    <row r="3347" spans="69:69" x14ac:dyDescent="0.25">
      <c r="BQ3347" s="136"/>
    </row>
    <row r="3348" spans="69:69" x14ac:dyDescent="0.25">
      <c r="BQ3348" s="136"/>
    </row>
    <row r="3349" spans="69:69" x14ac:dyDescent="0.25">
      <c r="BQ3349" s="136"/>
    </row>
    <row r="3350" spans="69:69" x14ac:dyDescent="0.25">
      <c r="BQ3350" s="136"/>
    </row>
    <row r="3351" spans="69:69" x14ac:dyDescent="0.25">
      <c r="BQ3351" s="136"/>
    </row>
    <row r="3352" spans="69:69" x14ac:dyDescent="0.25">
      <c r="BQ3352" s="136"/>
    </row>
    <row r="3353" spans="69:69" x14ac:dyDescent="0.25">
      <c r="BQ3353" s="136"/>
    </row>
    <row r="3354" spans="69:69" x14ac:dyDescent="0.25">
      <c r="BQ3354" s="136"/>
    </row>
    <row r="3355" spans="69:69" x14ac:dyDescent="0.25">
      <c r="BQ3355" s="136"/>
    </row>
    <row r="3356" spans="69:69" x14ac:dyDescent="0.25">
      <c r="BQ3356" s="136"/>
    </row>
    <row r="3357" spans="69:69" x14ac:dyDescent="0.25">
      <c r="BQ3357" s="136"/>
    </row>
    <row r="3358" spans="69:69" x14ac:dyDescent="0.25">
      <c r="BQ3358" s="136"/>
    </row>
    <row r="3359" spans="69:69" x14ac:dyDescent="0.25">
      <c r="BQ3359" s="136"/>
    </row>
    <row r="3360" spans="69:69" x14ac:dyDescent="0.25">
      <c r="BQ3360" s="136"/>
    </row>
    <row r="3361" spans="69:69" x14ac:dyDescent="0.25">
      <c r="BQ3361" s="136"/>
    </row>
    <row r="3362" spans="69:69" x14ac:dyDescent="0.25">
      <c r="BQ3362" s="136"/>
    </row>
    <row r="3363" spans="69:69" x14ac:dyDescent="0.25">
      <c r="BQ3363" s="136"/>
    </row>
    <row r="3364" spans="69:69" x14ac:dyDescent="0.25">
      <c r="BQ3364" s="136"/>
    </row>
    <row r="3365" spans="69:69" x14ac:dyDescent="0.25">
      <c r="BQ3365" s="136"/>
    </row>
    <row r="3366" spans="69:69" x14ac:dyDescent="0.25">
      <c r="BQ3366" s="136"/>
    </row>
    <row r="3367" spans="69:69" x14ac:dyDescent="0.25">
      <c r="BQ3367" s="136"/>
    </row>
    <row r="3368" spans="69:69" x14ac:dyDescent="0.25">
      <c r="BQ3368" s="136"/>
    </row>
    <row r="3369" spans="69:69" x14ac:dyDescent="0.25">
      <c r="BQ3369" s="136"/>
    </row>
    <row r="3370" spans="69:69" x14ac:dyDescent="0.25">
      <c r="BQ3370" s="136"/>
    </row>
    <row r="3371" spans="69:69" x14ac:dyDescent="0.25">
      <c r="BQ3371" s="136"/>
    </row>
    <row r="3372" spans="69:69" x14ac:dyDescent="0.25">
      <c r="BQ3372" s="136"/>
    </row>
    <row r="3373" spans="69:69" x14ac:dyDescent="0.25">
      <c r="BQ3373" s="136"/>
    </row>
    <row r="3374" spans="69:69" x14ac:dyDescent="0.25">
      <c r="BQ3374" s="136"/>
    </row>
    <row r="3375" spans="69:69" x14ac:dyDescent="0.25">
      <c r="BQ3375" s="136"/>
    </row>
    <row r="3376" spans="69:69" x14ac:dyDescent="0.25">
      <c r="BQ3376" s="136"/>
    </row>
    <row r="3377" spans="69:69" x14ac:dyDescent="0.25">
      <c r="BQ3377" s="136"/>
    </row>
    <row r="3378" spans="69:69" x14ac:dyDescent="0.25">
      <c r="BQ3378" s="136"/>
    </row>
    <row r="3379" spans="69:69" x14ac:dyDescent="0.25">
      <c r="BQ3379" s="136"/>
    </row>
    <row r="3380" spans="69:69" x14ac:dyDescent="0.25">
      <c r="BQ3380" s="136"/>
    </row>
    <row r="3381" spans="69:69" x14ac:dyDescent="0.25">
      <c r="BQ3381" s="136"/>
    </row>
    <row r="3382" spans="69:69" x14ac:dyDescent="0.25">
      <c r="BQ3382" s="136"/>
    </row>
    <row r="3383" spans="69:69" x14ac:dyDescent="0.25">
      <c r="BQ3383" s="136"/>
    </row>
    <row r="3384" spans="69:69" x14ac:dyDescent="0.25">
      <c r="BQ3384" s="136"/>
    </row>
    <row r="3385" spans="69:69" x14ac:dyDescent="0.25">
      <c r="BQ3385" s="136"/>
    </row>
    <row r="3386" spans="69:69" x14ac:dyDescent="0.25">
      <c r="BQ3386" s="136"/>
    </row>
    <row r="3387" spans="69:69" x14ac:dyDescent="0.25">
      <c r="BQ3387" s="136"/>
    </row>
    <row r="3388" spans="69:69" x14ac:dyDescent="0.25">
      <c r="BQ3388" s="136"/>
    </row>
    <row r="3389" spans="69:69" x14ac:dyDescent="0.25">
      <c r="BQ3389" s="136"/>
    </row>
    <row r="3390" spans="69:69" x14ac:dyDescent="0.25">
      <c r="BQ3390" s="136"/>
    </row>
    <row r="3391" spans="69:69" x14ac:dyDescent="0.25">
      <c r="BQ3391" s="136"/>
    </row>
    <row r="3392" spans="69:69" x14ac:dyDescent="0.25">
      <c r="BQ3392" s="136"/>
    </row>
    <row r="3393" spans="69:69" x14ac:dyDescent="0.25">
      <c r="BQ3393" s="136"/>
    </row>
    <row r="3394" spans="69:69" x14ac:dyDescent="0.25">
      <c r="BQ3394" s="136"/>
    </row>
    <row r="3395" spans="69:69" x14ac:dyDescent="0.25">
      <c r="BQ3395" s="136"/>
    </row>
    <row r="3396" spans="69:69" x14ac:dyDescent="0.25">
      <c r="BQ3396" s="136"/>
    </row>
    <row r="3397" spans="69:69" x14ac:dyDescent="0.25">
      <c r="BQ3397" s="136"/>
    </row>
    <row r="3398" spans="69:69" x14ac:dyDescent="0.25">
      <c r="BQ3398" s="136"/>
    </row>
    <row r="3399" spans="69:69" x14ac:dyDescent="0.25">
      <c r="BQ3399" s="136"/>
    </row>
    <row r="3400" spans="69:69" x14ac:dyDescent="0.25">
      <c r="BQ3400" s="136"/>
    </row>
    <row r="3401" spans="69:69" x14ac:dyDescent="0.25">
      <c r="BQ3401" s="136"/>
    </row>
    <row r="3402" spans="69:69" x14ac:dyDescent="0.25">
      <c r="BQ3402" s="136"/>
    </row>
    <row r="3403" spans="69:69" x14ac:dyDescent="0.25">
      <c r="BQ3403" s="136"/>
    </row>
    <row r="3404" spans="69:69" x14ac:dyDescent="0.25">
      <c r="BQ3404" s="136"/>
    </row>
    <row r="3405" spans="69:69" x14ac:dyDescent="0.25">
      <c r="BQ3405" s="136"/>
    </row>
    <row r="3406" spans="69:69" x14ac:dyDescent="0.25">
      <c r="BQ3406" s="136"/>
    </row>
    <row r="3407" spans="69:69" x14ac:dyDescent="0.25">
      <c r="BQ3407" s="136"/>
    </row>
    <row r="3408" spans="69:69" x14ac:dyDescent="0.25">
      <c r="BQ3408" s="136"/>
    </row>
    <row r="3409" spans="69:69" x14ac:dyDescent="0.25">
      <c r="BQ3409" s="136"/>
    </row>
    <row r="3410" spans="69:69" x14ac:dyDescent="0.25">
      <c r="BQ3410" s="136"/>
    </row>
    <row r="3411" spans="69:69" x14ac:dyDescent="0.25">
      <c r="BQ3411" s="136"/>
    </row>
    <row r="3412" spans="69:69" x14ac:dyDescent="0.25">
      <c r="BQ3412" s="136"/>
    </row>
    <row r="3413" spans="69:69" x14ac:dyDescent="0.25">
      <c r="BQ3413" s="136"/>
    </row>
    <row r="3414" spans="69:69" x14ac:dyDescent="0.25">
      <c r="BQ3414" s="136"/>
    </row>
    <row r="3415" spans="69:69" x14ac:dyDescent="0.25">
      <c r="BQ3415" s="136"/>
    </row>
    <row r="3416" spans="69:69" x14ac:dyDescent="0.25">
      <c r="BQ3416" s="136"/>
    </row>
    <row r="3417" spans="69:69" x14ac:dyDescent="0.25">
      <c r="BQ3417" s="136"/>
    </row>
    <row r="3418" spans="69:69" x14ac:dyDescent="0.25">
      <c r="BQ3418" s="136"/>
    </row>
    <row r="3419" spans="69:69" x14ac:dyDescent="0.25">
      <c r="BQ3419" s="136"/>
    </row>
    <row r="3420" spans="69:69" x14ac:dyDescent="0.25">
      <c r="BQ3420" s="136"/>
    </row>
    <row r="3421" spans="69:69" x14ac:dyDescent="0.25">
      <c r="BQ3421" s="136"/>
    </row>
    <row r="3422" spans="69:69" x14ac:dyDescent="0.25">
      <c r="BQ3422" s="136"/>
    </row>
    <row r="3423" spans="69:69" x14ac:dyDescent="0.25">
      <c r="BQ3423" s="136"/>
    </row>
    <row r="3424" spans="69:69" x14ac:dyDescent="0.25">
      <c r="BQ3424" s="136"/>
    </row>
    <row r="3425" spans="69:69" x14ac:dyDescent="0.25">
      <c r="BQ3425" s="136"/>
    </row>
    <row r="3426" spans="69:69" x14ac:dyDescent="0.25">
      <c r="BQ3426" s="136"/>
    </row>
    <row r="3427" spans="69:69" x14ac:dyDescent="0.25">
      <c r="BQ3427" s="136"/>
    </row>
    <row r="3428" spans="69:69" x14ac:dyDescent="0.25">
      <c r="BQ3428" s="136"/>
    </row>
    <row r="3429" spans="69:69" x14ac:dyDescent="0.25">
      <c r="BQ3429" s="136"/>
    </row>
    <row r="3430" spans="69:69" x14ac:dyDescent="0.25">
      <c r="BQ3430" s="136"/>
    </row>
    <row r="3431" spans="69:69" x14ac:dyDescent="0.25">
      <c r="BQ3431" s="136"/>
    </row>
    <row r="3432" spans="69:69" x14ac:dyDescent="0.25">
      <c r="BQ3432" s="136"/>
    </row>
    <row r="3433" spans="69:69" x14ac:dyDescent="0.25">
      <c r="BQ3433" s="136"/>
    </row>
    <row r="3434" spans="69:69" x14ac:dyDescent="0.25">
      <c r="BQ3434" s="136"/>
    </row>
    <row r="3435" spans="69:69" x14ac:dyDescent="0.25">
      <c r="BQ3435" s="136"/>
    </row>
    <row r="3436" spans="69:69" x14ac:dyDescent="0.25">
      <c r="BQ3436" s="136"/>
    </row>
    <row r="3437" spans="69:69" x14ac:dyDescent="0.25">
      <c r="BQ3437" s="136"/>
    </row>
    <row r="3438" spans="69:69" x14ac:dyDescent="0.25">
      <c r="BQ3438" s="136"/>
    </row>
    <row r="3439" spans="69:69" x14ac:dyDescent="0.25">
      <c r="BQ3439" s="136"/>
    </row>
    <row r="3440" spans="69:69" x14ac:dyDescent="0.25">
      <c r="BQ3440" s="136"/>
    </row>
    <row r="3441" spans="69:69" x14ac:dyDescent="0.25">
      <c r="BQ3441" s="136"/>
    </row>
    <row r="3442" spans="69:69" x14ac:dyDescent="0.25">
      <c r="BQ3442" s="136"/>
    </row>
    <row r="3443" spans="69:69" x14ac:dyDescent="0.25">
      <c r="BQ3443" s="136"/>
    </row>
    <row r="3444" spans="69:69" x14ac:dyDescent="0.25">
      <c r="BQ3444" s="136"/>
    </row>
    <row r="3445" spans="69:69" x14ac:dyDescent="0.25">
      <c r="BQ3445" s="136"/>
    </row>
    <row r="3446" spans="69:69" x14ac:dyDescent="0.25">
      <c r="BQ3446" s="136"/>
    </row>
    <row r="3447" spans="69:69" x14ac:dyDescent="0.25">
      <c r="BQ3447" s="136"/>
    </row>
    <row r="3448" spans="69:69" x14ac:dyDescent="0.25">
      <c r="BQ3448" s="136"/>
    </row>
    <row r="3449" spans="69:69" x14ac:dyDescent="0.25">
      <c r="BQ3449" s="136"/>
    </row>
    <row r="3450" spans="69:69" x14ac:dyDescent="0.25">
      <c r="BQ3450" s="136"/>
    </row>
    <row r="3451" spans="69:69" x14ac:dyDescent="0.25">
      <c r="BQ3451" s="136"/>
    </row>
    <row r="3452" spans="69:69" x14ac:dyDescent="0.25">
      <c r="BQ3452" s="136"/>
    </row>
    <row r="3453" spans="69:69" x14ac:dyDescent="0.25">
      <c r="BQ3453" s="136"/>
    </row>
    <row r="3454" spans="69:69" x14ac:dyDescent="0.25">
      <c r="BQ3454" s="136"/>
    </row>
    <row r="3455" spans="69:69" x14ac:dyDescent="0.25">
      <c r="BQ3455" s="136"/>
    </row>
    <row r="3456" spans="69:69" x14ac:dyDescent="0.25">
      <c r="BQ3456" s="136"/>
    </row>
    <row r="3457" spans="69:69" x14ac:dyDescent="0.25">
      <c r="BQ3457" s="136"/>
    </row>
    <row r="3458" spans="69:69" x14ac:dyDescent="0.25">
      <c r="BQ3458" s="136"/>
    </row>
    <row r="3459" spans="69:69" x14ac:dyDescent="0.25">
      <c r="BQ3459" s="136"/>
    </row>
    <row r="3460" spans="69:69" x14ac:dyDescent="0.25">
      <c r="BQ3460" s="136"/>
    </row>
    <row r="3461" spans="69:69" x14ac:dyDescent="0.25">
      <c r="BQ3461" s="136"/>
    </row>
    <row r="3462" spans="69:69" x14ac:dyDescent="0.25">
      <c r="BQ3462" s="136"/>
    </row>
    <row r="3463" spans="69:69" x14ac:dyDescent="0.25">
      <c r="BQ3463" s="136"/>
    </row>
    <row r="3464" spans="69:69" x14ac:dyDescent="0.25">
      <c r="BQ3464" s="136"/>
    </row>
    <row r="3465" spans="69:69" x14ac:dyDescent="0.25">
      <c r="BQ3465" s="136"/>
    </row>
    <row r="3466" spans="69:69" x14ac:dyDescent="0.25">
      <c r="BQ3466" s="136"/>
    </row>
    <row r="3467" spans="69:69" x14ac:dyDescent="0.25">
      <c r="BQ3467" s="136"/>
    </row>
    <row r="3468" spans="69:69" x14ac:dyDescent="0.25">
      <c r="BQ3468" s="136"/>
    </row>
    <row r="3469" spans="69:69" x14ac:dyDescent="0.25">
      <c r="BQ3469" s="136"/>
    </row>
    <row r="3470" spans="69:69" x14ac:dyDescent="0.25">
      <c r="BQ3470" s="136"/>
    </row>
    <row r="3471" spans="69:69" x14ac:dyDescent="0.25">
      <c r="BQ3471" s="136"/>
    </row>
    <row r="3472" spans="69:69" x14ac:dyDescent="0.25">
      <c r="BQ3472" s="136"/>
    </row>
    <row r="3473" spans="69:69" x14ac:dyDescent="0.25">
      <c r="BQ3473" s="136"/>
    </row>
    <row r="3474" spans="69:69" x14ac:dyDescent="0.25">
      <c r="BQ3474" s="136"/>
    </row>
    <row r="3475" spans="69:69" x14ac:dyDescent="0.25">
      <c r="BQ3475" s="136"/>
    </row>
    <row r="3476" spans="69:69" x14ac:dyDescent="0.25">
      <c r="BQ3476" s="136"/>
    </row>
    <row r="3477" spans="69:69" x14ac:dyDescent="0.25">
      <c r="BQ3477" s="136"/>
    </row>
    <row r="3478" spans="69:69" x14ac:dyDescent="0.25">
      <c r="BQ3478" s="136"/>
    </row>
    <row r="3479" spans="69:69" x14ac:dyDescent="0.25">
      <c r="BQ3479" s="136"/>
    </row>
    <row r="3480" spans="69:69" x14ac:dyDescent="0.25">
      <c r="BQ3480" s="136"/>
    </row>
    <row r="3481" spans="69:69" x14ac:dyDescent="0.25">
      <c r="BQ3481" s="136"/>
    </row>
    <row r="3482" spans="69:69" x14ac:dyDescent="0.25">
      <c r="BQ3482" s="136"/>
    </row>
    <row r="3483" spans="69:69" x14ac:dyDescent="0.25">
      <c r="BQ3483" s="136"/>
    </row>
    <row r="3484" spans="69:69" x14ac:dyDescent="0.25">
      <c r="BQ3484" s="136"/>
    </row>
    <row r="3485" spans="69:69" x14ac:dyDescent="0.25">
      <c r="BQ3485" s="136"/>
    </row>
    <row r="3486" spans="69:69" x14ac:dyDescent="0.25">
      <c r="BQ3486" s="136"/>
    </row>
    <row r="3487" spans="69:69" x14ac:dyDescent="0.25">
      <c r="BQ3487" s="136"/>
    </row>
    <row r="3488" spans="69:69" x14ac:dyDescent="0.25">
      <c r="BQ3488" s="136"/>
    </row>
    <row r="3489" spans="69:69" x14ac:dyDescent="0.25">
      <c r="BQ3489" s="136"/>
    </row>
    <row r="3490" spans="69:69" x14ac:dyDescent="0.25">
      <c r="BQ3490" s="136"/>
    </row>
    <row r="3491" spans="69:69" x14ac:dyDescent="0.25">
      <c r="BQ3491" s="136"/>
    </row>
    <row r="3492" spans="69:69" x14ac:dyDescent="0.25">
      <c r="BQ3492" s="136"/>
    </row>
    <row r="3493" spans="69:69" x14ac:dyDescent="0.25">
      <c r="BQ3493" s="136"/>
    </row>
    <row r="3494" spans="69:69" x14ac:dyDescent="0.25">
      <c r="BQ3494" s="136"/>
    </row>
    <row r="3495" spans="69:69" x14ac:dyDescent="0.25">
      <c r="BQ3495" s="136"/>
    </row>
    <row r="3496" spans="69:69" x14ac:dyDescent="0.25">
      <c r="BQ3496" s="136"/>
    </row>
    <row r="3497" spans="69:69" x14ac:dyDescent="0.25">
      <c r="BQ3497" s="136"/>
    </row>
    <row r="3498" spans="69:69" x14ac:dyDescent="0.25">
      <c r="BQ3498" s="136"/>
    </row>
    <row r="3499" spans="69:69" x14ac:dyDescent="0.25">
      <c r="BQ3499" s="136"/>
    </row>
    <row r="3500" spans="69:69" x14ac:dyDescent="0.25">
      <c r="BQ3500" s="136"/>
    </row>
    <row r="3501" spans="69:69" x14ac:dyDescent="0.25">
      <c r="BQ3501" s="136"/>
    </row>
    <row r="3502" spans="69:69" x14ac:dyDescent="0.25">
      <c r="BQ3502" s="136"/>
    </row>
    <row r="3503" spans="69:69" x14ac:dyDescent="0.25">
      <c r="BQ3503" s="136"/>
    </row>
    <row r="3504" spans="69:69" x14ac:dyDescent="0.25">
      <c r="BQ3504" s="136"/>
    </row>
    <row r="3505" spans="69:69" x14ac:dyDescent="0.25">
      <c r="BQ3505" s="136"/>
    </row>
    <row r="3506" spans="69:69" x14ac:dyDescent="0.25">
      <c r="BQ3506" s="136"/>
    </row>
    <row r="3507" spans="69:69" x14ac:dyDescent="0.25">
      <c r="BQ3507" s="136"/>
    </row>
    <row r="3508" spans="69:69" x14ac:dyDescent="0.25">
      <c r="BQ3508" s="136"/>
    </row>
    <row r="3509" spans="69:69" x14ac:dyDescent="0.25">
      <c r="BQ3509" s="136"/>
    </row>
    <row r="3510" spans="69:69" x14ac:dyDescent="0.25">
      <c r="BQ3510" s="136"/>
    </row>
    <row r="3511" spans="69:69" x14ac:dyDescent="0.25">
      <c r="BQ3511" s="136"/>
    </row>
    <row r="3512" spans="69:69" x14ac:dyDescent="0.25">
      <c r="BQ3512" s="136"/>
    </row>
    <row r="3513" spans="69:69" x14ac:dyDescent="0.25">
      <c r="BQ3513" s="136"/>
    </row>
    <row r="3514" spans="69:69" x14ac:dyDescent="0.25">
      <c r="BQ3514" s="136"/>
    </row>
    <row r="3515" spans="69:69" x14ac:dyDescent="0.25">
      <c r="BQ3515" s="136"/>
    </row>
    <row r="3516" spans="69:69" x14ac:dyDescent="0.25">
      <c r="BQ3516" s="136"/>
    </row>
    <row r="3517" spans="69:69" x14ac:dyDescent="0.25">
      <c r="BQ3517" s="136"/>
    </row>
    <row r="3518" spans="69:69" x14ac:dyDescent="0.25">
      <c r="BQ3518" s="136"/>
    </row>
    <row r="3519" spans="69:69" x14ac:dyDescent="0.25">
      <c r="BQ3519" s="136"/>
    </row>
    <row r="3520" spans="69:69" x14ac:dyDescent="0.25">
      <c r="BQ3520" s="136"/>
    </row>
    <row r="3521" spans="69:69" x14ac:dyDescent="0.25">
      <c r="BQ3521" s="136"/>
    </row>
    <row r="3522" spans="69:69" x14ac:dyDescent="0.25">
      <c r="BQ3522" s="136"/>
    </row>
    <row r="3523" spans="69:69" x14ac:dyDescent="0.25">
      <c r="BQ3523" s="136"/>
    </row>
    <row r="3524" spans="69:69" x14ac:dyDescent="0.25">
      <c r="BQ3524" s="136"/>
    </row>
    <row r="3525" spans="69:69" x14ac:dyDescent="0.25">
      <c r="BQ3525" s="136"/>
    </row>
    <row r="3526" spans="69:69" x14ac:dyDescent="0.25">
      <c r="BQ3526" s="136"/>
    </row>
    <row r="3527" spans="69:69" x14ac:dyDescent="0.25">
      <c r="BQ3527" s="136"/>
    </row>
    <row r="3528" spans="69:69" x14ac:dyDescent="0.25">
      <c r="BQ3528" s="136"/>
    </row>
    <row r="3529" spans="69:69" x14ac:dyDescent="0.25">
      <c r="BQ3529" s="136"/>
    </row>
    <row r="3530" spans="69:69" x14ac:dyDescent="0.25">
      <c r="BQ3530" s="136"/>
    </row>
    <row r="3531" spans="69:69" x14ac:dyDescent="0.25">
      <c r="BQ3531" s="136"/>
    </row>
    <row r="3532" spans="69:69" x14ac:dyDescent="0.25">
      <c r="BQ3532" s="136"/>
    </row>
    <row r="3533" spans="69:69" x14ac:dyDescent="0.25">
      <c r="BQ3533" s="136"/>
    </row>
    <row r="3534" spans="69:69" x14ac:dyDescent="0.25">
      <c r="BQ3534" s="136"/>
    </row>
    <row r="3535" spans="69:69" x14ac:dyDescent="0.25">
      <c r="BQ3535" s="136"/>
    </row>
    <row r="3536" spans="69:69" x14ac:dyDescent="0.25">
      <c r="BQ3536" s="136"/>
    </row>
    <row r="3537" spans="69:69" x14ac:dyDescent="0.25">
      <c r="BQ3537" s="136"/>
    </row>
    <row r="3538" spans="69:69" x14ac:dyDescent="0.25">
      <c r="BQ3538" s="136"/>
    </row>
    <row r="3539" spans="69:69" x14ac:dyDescent="0.25">
      <c r="BQ3539" s="136"/>
    </row>
    <row r="3540" spans="69:69" x14ac:dyDescent="0.25">
      <c r="BQ3540" s="136"/>
    </row>
    <row r="3541" spans="69:69" x14ac:dyDescent="0.25">
      <c r="BQ3541" s="136"/>
    </row>
    <row r="3542" spans="69:69" x14ac:dyDescent="0.25">
      <c r="BQ3542" s="136"/>
    </row>
    <row r="3543" spans="69:69" x14ac:dyDescent="0.25">
      <c r="BQ3543" s="136"/>
    </row>
    <row r="3544" spans="69:69" x14ac:dyDescent="0.25">
      <c r="BQ3544" s="136"/>
    </row>
    <row r="3545" spans="69:69" x14ac:dyDescent="0.25">
      <c r="BQ3545" s="136"/>
    </row>
    <row r="3546" spans="69:69" x14ac:dyDescent="0.25">
      <c r="BQ3546" s="136"/>
    </row>
    <row r="3547" spans="69:69" x14ac:dyDescent="0.25">
      <c r="BQ3547" s="136"/>
    </row>
    <row r="3548" spans="69:69" x14ac:dyDescent="0.25">
      <c r="BQ3548" s="136"/>
    </row>
    <row r="3549" spans="69:69" x14ac:dyDescent="0.25">
      <c r="BQ3549" s="136"/>
    </row>
    <row r="3550" spans="69:69" x14ac:dyDescent="0.25">
      <c r="BQ3550" s="136"/>
    </row>
    <row r="3551" spans="69:69" x14ac:dyDescent="0.25">
      <c r="BQ3551" s="136"/>
    </row>
    <row r="3552" spans="69:69" x14ac:dyDescent="0.25">
      <c r="BQ3552" s="136"/>
    </row>
    <row r="3553" spans="69:69" x14ac:dyDescent="0.25">
      <c r="BQ3553" s="136"/>
    </row>
    <row r="3554" spans="69:69" x14ac:dyDescent="0.25">
      <c r="BQ3554" s="136"/>
    </row>
    <row r="3555" spans="69:69" x14ac:dyDescent="0.25">
      <c r="BQ3555" s="136"/>
    </row>
    <row r="3556" spans="69:69" x14ac:dyDescent="0.25">
      <c r="BQ3556" s="136"/>
    </row>
    <row r="3557" spans="69:69" x14ac:dyDescent="0.25">
      <c r="BQ3557" s="136"/>
    </row>
    <row r="3558" spans="69:69" x14ac:dyDescent="0.25">
      <c r="BQ3558" s="136"/>
    </row>
    <row r="3559" spans="69:69" x14ac:dyDescent="0.25">
      <c r="BQ3559" s="136"/>
    </row>
    <row r="3560" spans="69:69" x14ac:dyDescent="0.25">
      <c r="BQ3560" s="136"/>
    </row>
    <row r="3561" spans="69:69" x14ac:dyDescent="0.25">
      <c r="BQ3561" s="136"/>
    </row>
    <row r="3562" spans="69:69" x14ac:dyDescent="0.25">
      <c r="BQ3562" s="136"/>
    </row>
    <row r="3563" spans="69:69" x14ac:dyDescent="0.25">
      <c r="BQ3563" s="136"/>
    </row>
    <row r="3564" spans="69:69" x14ac:dyDescent="0.25">
      <c r="BQ3564" s="136"/>
    </row>
    <row r="3565" spans="69:69" x14ac:dyDescent="0.25">
      <c r="BQ3565" s="136"/>
    </row>
    <row r="3566" spans="69:69" x14ac:dyDescent="0.25">
      <c r="BQ3566" s="136"/>
    </row>
    <row r="3567" spans="69:69" x14ac:dyDescent="0.25">
      <c r="BQ3567" s="136"/>
    </row>
    <row r="3568" spans="69:69" x14ac:dyDescent="0.25">
      <c r="BQ3568" s="136"/>
    </row>
    <row r="3569" spans="69:69" x14ac:dyDescent="0.25">
      <c r="BQ3569" s="136"/>
    </row>
    <row r="3570" spans="69:69" x14ac:dyDescent="0.25">
      <c r="BQ3570" s="136"/>
    </row>
    <row r="3571" spans="69:69" x14ac:dyDescent="0.25">
      <c r="BQ3571" s="136"/>
    </row>
    <row r="3572" spans="69:69" x14ac:dyDescent="0.25">
      <c r="BQ3572" s="136"/>
    </row>
    <row r="3573" spans="69:69" x14ac:dyDescent="0.25">
      <c r="BQ3573" s="136"/>
    </row>
    <row r="3574" spans="69:69" x14ac:dyDescent="0.25">
      <c r="BQ3574" s="136"/>
    </row>
    <row r="3575" spans="69:69" x14ac:dyDescent="0.25">
      <c r="BQ3575" s="136"/>
    </row>
    <row r="3576" spans="69:69" x14ac:dyDescent="0.25">
      <c r="BQ3576" s="136"/>
    </row>
    <row r="3577" spans="69:69" x14ac:dyDescent="0.25">
      <c r="BQ3577" s="136"/>
    </row>
    <row r="3578" spans="69:69" x14ac:dyDescent="0.25">
      <c r="BQ3578" s="136"/>
    </row>
    <row r="3579" spans="69:69" x14ac:dyDescent="0.25">
      <c r="BQ3579" s="136"/>
    </row>
    <row r="3580" spans="69:69" x14ac:dyDescent="0.25">
      <c r="BQ3580" s="136"/>
    </row>
    <row r="3581" spans="69:69" x14ac:dyDescent="0.25">
      <c r="BQ3581" s="136"/>
    </row>
    <row r="3582" spans="69:69" x14ac:dyDescent="0.25">
      <c r="BQ3582" s="136"/>
    </row>
    <row r="3583" spans="69:69" x14ac:dyDescent="0.25">
      <c r="BQ3583" s="136"/>
    </row>
    <row r="3584" spans="69:69" x14ac:dyDescent="0.25">
      <c r="BQ3584" s="136"/>
    </row>
    <row r="3585" spans="69:69" x14ac:dyDescent="0.25">
      <c r="BQ3585" s="136"/>
    </row>
    <row r="3586" spans="69:69" x14ac:dyDescent="0.25">
      <c r="BQ3586" s="136"/>
    </row>
    <row r="3587" spans="69:69" x14ac:dyDescent="0.25">
      <c r="BQ3587" s="136"/>
    </row>
    <row r="3588" spans="69:69" x14ac:dyDescent="0.25">
      <c r="BQ3588" s="136"/>
    </row>
    <row r="3589" spans="69:69" x14ac:dyDescent="0.25">
      <c r="BQ3589" s="136"/>
    </row>
    <row r="3590" spans="69:69" x14ac:dyDescent="0.25">
      <c r="BQ3590" s="136"/>
    </row>
    <row r="3591" spans="69:69" x14ac:dyDescent="0.25">
      <c r="BQ3591" s="136"/>
    </row>
    <row r="3592" spans="69:69" x14ac:dyDescent="0.25">
      <c r="BQ3592" s="136"/>
    </row>
    <row r="3593" spans="69:69" x14ac:dyDescent="0.25">
      <c r="BQ3593" s="136"/>
    </row>
    <row r="3594" spans="69:69" x14ac:dyDescent="0.25">
      <c r="BQ3594" s="136"/>
    </row>
    <row r="3595" spans="69:69" x14ac:dyDescent="0.25">
      <c r="BQ3595" s="136"/>
    </row>
    <row r="3596" spans="69:69" x14ac:dyDescent="0.25">
      <c r="BQ3596" s="136"/>
    </row>
    <row r="3597" spans="69:69" x14ac:dyDescent="0.25">
      <c r="BQ3597" s="136"/>
    </row>
    <row r="3598" spans="69:69" x14ac:dyDescent="0.25">
      <c r="BQ3598" s="136"/>
    </row>
    <row r="3599" spans="69:69" x14ac:dyDescent="0.25">
      <c r="BQ3599" s="136"/>
    </row>
    <row r="3600" spans="69:69" x14ac:dyDescent="0.25">
      <c r="BQ3600" s="136"/>
    </row>
    <row r="3601" spans="69:69" x14ac:dyDescent="0.25">
      <c r="BQ3601" s="136"/>
    </row>
    <row r="3602" spans="69:69" x14ac:dyDescent="0.25">
      <c r="BQ3602" s="136"/>
    </row>
    <row r="3603" spans="69:69" x14ac:dyDescent="0.25">
      <c r="BQ3603" s="136"/>
    </row>
    <row r="3604" spans="69:69" x14ac:dyDescent="0.25">
      <c r="BQ3604" s="136"/>
    </row>
    <row r="3605" spans="69:69" x14ac:dyDescent="0.25">
      <c r="BQ3605" s="136"/>
    </row>
    <row r="3606" spans="69:69" x14ac:dyDescent="0.25">
      <c r="BQ3606" s="136"/>
    </row>
    <row r="3607" spans="69:69" x14ac:dyDescent="0.25">
      <c r="BQ3607" s="136"/>
    </row>
    <row r="3608" spans="69:69" x14ac:dyDescent="0.25">
      <c r="BQ3608" s="136"/>
    </row>
    <row r="3609" spans="69:69" x14ac:dyDescent="0.25">
      <c r="BQ3609" s="136"/>
    </row>
    <row r="3610" spans="69:69" x14ac:dyDescent="0.25">
      <c r="BQ3610" s="136"/>
    </row>
    <row r="3611" spans="69:69" x14ac:dyDescent="0.25">
      <c r="BQ3611" s="136"/>
    </row>
    <row r="3612" spans="69:69" x14ac:dyDescent="0.25">
      <c r="BQ3612" s="136"/>
    </row>
    <row r="3613" spans="69:69" x14ac:dyDescent="0.25">
      <c r="BQ3613" s="136"/>
    </row>
    <row r="3614" spans="69:69" x14ac:dyDescent="0.25">
      <c r="BQ3614" s="136"/>
    </row>
    <row r="3615" spans="69:69" x14ac:dyDescent="0.25">
      <c r="BQ3615" s="136"/>
    </row>
    <row r="3616" spans="69:69" x14ac:dyDescent="0.25">
      <c r="BQ3616" s="136"/>
    </row>
    <row r="3617" spans="69:69" x14ac:dyDescent="0.25">
      <c r="BQ3617" s="136"/>
    </row>
    <row r="3618" spans="69:69" x14ac:dyDescent="0.25">
      <c r="BQ3618" s="136"/>
    </row>
    <row r="3619" spans="69:69" x14ac:dyDescent="0.25">
      <c r="BQ3619" s="136"/>
    </row>
    <row r="3620" spans="69:69" x14ac:dyDescent="0.25">
      <c r="BQ3620" s="136"/>
    </row>
    <row r="3621" spans="69:69" x14ac:dyDescent="0.25">
      <c r="BQ3621" s="136"/>
    </row>
    <row r="3622" spans="69:69" x14ac:dyDescent="0.25">
      <c r="BQ3622" s="136"/>
    </row>
    <row r="3623" spans="69:69" x14ac:dyDescent="0.25">
      <c r="BQ3623" s="136"/>
    </row>
    <row r="3624" spans="69:69" x14ac:dyDescent="0.25">
      <c r="BQ3624" s="136"/>
    </row>
    <row r="3625" spans="69:69" x14ac:dyDescent="0.25">
      <c r="BQ3625" s="136"/>
    </row>
    <row r="3626" spans="69:69" x14ac:dyDescent="0.25">
      <c r="BQ3626" s="136"/>
    </row>
    <row r="3627" spans="69:69" x14ac:dyDescent="0.25">
      <c r="BQ3627" s="136"/>
    </row>
    <row r="3628" spans="69:69" x14ac:dyDescent="0.25">
      <c r="BQ3628" s="136"/>
    </row>
    <row r="3629" spans="69:69" x14ac:dyDescent="0.25">
      <c r="BQ3629" s="136"/>
    </row>
    <row r="3630" spans="69:69" x14ac:dyDescent="0.25">
      <c r="BQ3630" s="136"/>
    </row>
    <row r="3631" spans="69:69" x14ac:dyDescent="0.25">
      <c r="BQ3631" s="136"/>
    </row>
    <row r="3632" spans="69:69" x14ac:dyDescent="0.25">
      <c r="BQ3632" s="136"/>
    </row>
    <row r="3633" spans="69:69" x14ac:dyDescent="0.25">
      <c r="BQ3633" s="136"/>
    </row>
    <row r="3634" spans="69:69" x14ac:dyDescent="0.25">
      <c r="BQ3634" s="136"/>
    </row>
    <row r="3635" spans="69:69" x14ac:dyDescent="0.25">
      <c r="BQ3635" s="136"/>
    </row>
    <row r="3636" spans="69:69" x14ac:dyDescent="0.25">
      <c r="BQ3636" s="136"/>
    </row>
    <row r="3637" spans="69:69" x14ac:dyDescent="0.25">
      <c r="BQ3637" s="136"/>
    </row>
    <row r="3638" spans="69:69" x14ac:dyDescent="0.25">
      <c r="BQ3638" s="136"/>
    </row>
    <row r="3639" spans="69:69" x14ac:dyDescent="0.25">
      <c r="BQ3639" s="136"/>
    </row>
    <row r="3640" spans="69:69" x14ac:dyDescent="0.25">
      <c r="BQ3640" s="136"/>
    </row>
    <row r="3641" spans="69:69" x14ac:dyDescent="0.25">
      <c r="BQ3641" s="136"/>
    </row>
    <row r="3642" spans="69:69" x14ac:dyDescent="0.25">
      <c r="BQ3642" s="136"/>
    </row>
    <row r="3643" spans="69:69" x14ac:dyDescent="0.25">
      <c r="BQ3643" s="136"/>
    </row>
    <row r="3644" spans="69:69" x14ac:dyDescent="0.25">
      <c r="BQ3644" s="136"/>
    </row>
    <row r="3645" spans="69:69" x14ac:dyDescent="0.25">
      <c r="BQ3645" s="136"/>
    </row>
    <row r="3646" spans="69:69" x14ac:dyDescent="0.25">
      <c r="BQ3646" s="136"/>
    </row>
    <row r="3647" spans="69:69" x14ac:dyDescent="0.25">
      <c r="BQ3647" s="136"/>
    </row>
    <row r="3648" spans="69:69" x14ac:dyDescent="0.25">
      <c r="BQ3648" s="136"/>
    </row>
    <row r="3649" spans="69:69" x14ac:dyDescent="0.25">
      <c r="BQ3649" s="136"/>
    </row>
    <row r="3650" spans="69:69" x14ac:dyDescent="0.25">
      <c r="BQ3650" s="136"/>
    </row>
    <row r="3651" spans="69:69" x14ac:dyDescent="0.25">
      <c r="BQ3651" s="136"/>
    </row>
    <row r="3652" spans="69:69" x14ac:dyDescent="0.25">
      <c r="BQ3652" s="136"/>
    </row>
    <row r="3653" spans="69:69" x14ac:dyDescent="0.25">
      <c r="BQ3653" s="136"/>
    </row>
    <row r="3654" spans="69:69" x14ac:dyDescent="0.25">
      <c r="BQ3654" s="136"/>
    </row>
    <row r="3655" spans="69:69" x14ac:dyDescent="0.25">
      <c r="BQ3655" s="136"/>
    </row>
    <row r="3656" spans="69:69" x14ac:dyDescent="0.25">
      <c r="BQ3656" s="136"/>
    </row>
    <row r="3657" spans="69:69" x14ac:dyDescent="0.25">
      <c r="BQ3657" s="136"/>
    </row>
    <row r="3658" spans="69:69" x14ac:dyDescent="0.25">
      <c r="BQ3658" s="136"/>
    </row>
    <row r="3659" spans="69:69" x14ac:dyDescent="0.25">
      <c r="BQ3659" s="136"/>
    </row>
    <row r="3660" spans="69:69" x14ac:dyDescent="0.25">
      <c r="BQ3660" s="136"/>
    </row>
    <row r="3661" spans="69:69" x14ac:dyDescent="0.25">
      <c r="BQ3661" s="136"/>
    </row>
    <row r="3662" spans="69:69" x14ac:dyDescent="0.25">
      <c r="BQ3662" s="136"/>
    </row>
    <row r="3663" spans="69:69" x14ac:dyDescent="0.25">
      <c r="BQ3663" s="136"/>
    </row>
    <row r="3664" spans="69:69" x14ac:dyDescent="0.25">
      <c r="BQ3664" s="136"/>
    </row>
    <row r="3665" spans="69:69" x14ac:dyDescent="0.25">
      <c r="BQ3665" s="136"/>
    </row>
    <row r="3666" spans="69:69" x14ac:dyDescent="0.25">
      <c r="BQ3666" s="136"/>
    </row>
    <row r="3667" spans="69:69" x14ac:dyDescent="0.25">
      <c r="BQ3667" s="136"/>
    </row>
    <row r="3668" spans="69:69" x14ac:dyDescent="0.25">
      <c r="BQ3668" s="136"/>
    </row>
    <row r="3669" spans="69:69" x14ac:dyDescent="0.25">
      <c r="BQ3669" s="136"/>
    </row>
    <row r="3670" spans="69:69" x14ac:dyDescent="0.25">
      <c r="BQ3670" s="136"/>
    </row>
    <row r="3671" spans="69:69" x14ac:dyDescent="0.25">
      <c r="BQ3671" s="136"/>
    </row>
    <row r="3672" spans="69:69" x14ac:dyDescent="0.25">
      <c r="BQ3672" s="136"/>
    </row>
    <row r="3673" spans="69:69" x14ac:dyDescent="0.25">
      <c r="BQ3673" s="136"/>
    </row>
    <row r="3674" spans="69:69" x14ac:dyDescent="0.25">
      <c r="BQ3674" s="136"/>
    </row>
    <row r="3675" spans="69:69" x14ac:dyDescent="0.25">
      <c r="BQ3675" s="136"/>
    </row>
    <row r="3676" spans="69:69" x14ac:dyDescent="0.25">
      <c r="BQ3676" s="136"/>
    </row>
    <row r="3677" spans="69:69" x14ac:dyDescent="0.25">
      <c r="BQ3677" s="136"/>
    </row>
    <row r="3678" spans="69:69" x14ac:dyDescent="0.25">
      <c r="BQ3678" s="136"/>
    </row>
    <row r="3679" spans="69:69" x14ac:dyDescent="0.25">
      <c r="BQ3679" s="136"/>
    </row>
    <row r="3680" spans="69:69" x14ac:dyDescent="0.25">
      <c r="BQ3680" s="136"/>
    </row>
    <row r="3681" spans="69:69" x14ac:dyDescent="0.25">
      <c r="BQ3681" s="136"/>
    </row>
    <row r="3682" spans="69:69" x14ac:dyDescent="0.25">
      <c r="BQ3682" s="136"/>
    </row>
    <row r="3683" spans="69:69" x14ac:dyDescent="0.25">
      <c r="BQ3683" s="136"/>
    </row>
    <row r="3684" spans="69:69" x14ac:dyDescent="0.25">
      <c r="BQ3684" s="136"/>
    </row>
    <row r="3685" spans="69:69" x14ac:dyDescent="0.25">
      <c r="BQ3685" s="136"/>
    </row>
    <row r="3686" spans="69:69" x14ac:dyDescent="0.25">
      <c r="BQ3686" s="136"/>
    </row>
    <row r="3687" spans="69:69" x14ac:dyDescent="0.25">
      <c r="BQ3687" s="136"/>
    </row>
    <row r="3688" spans="69:69" x14ac:dyDescent="0.25">
      <c r="BQ3688" s="136"/>
    </row>
    <row r="3689" spans="69:69" x14ac:dyDescent="0.25">
      <c r="BQ3689" s="136"/>
    </row>
    <row r="3690" spans="69:69" x14ac:dyDescent="0.25">
      <c r="BQ3690" s="136"/>
    </row>
    <row r="3691" spans="69:69" x14ac:dyDescent="0.25">
      <c r="BQ3691" s="136"/>
    </row>
    <row r="3692" spans="69:69" x14ac:dyDescent="0.25">
      <c r="BQ3692" s="136"/>
    </row>
    <row r="3693" spans="69:69" x14ac:dyDescent="0.25">
      <c r="BQ3693" s="136"/>
    </row>
    <row r="3694" spans="69:69" x14ac:dyDescent="0.25">
      <c r="BQ3694" s="136"/>
    </row>
    <row r="3695" spans="69:69" x14ac:dyDescent="0.25">
      <c r="BQ3695" s="136"/>
    </row>
    <row r="3696" spans="69:69" x14ac:dyDescent="0.25">
      <c r="BQ3696" s="136"/>
    </row>
    <row r="3697" spans="69:69" x14ac:dyDescent="0.25">
      <c r="BQ3697" s="136"/>
    </row>
    <row r="3698" spans="69:69" x14ac:dyDescent="0.25">
      <c r="BQ3698" s="136"/>
    </row>
    <row r="3699" spans="69:69" x14ac:dyDescent="0.25">
      <c r="BQ3699" s="136"/>
    </row>
    <row r="3700" spans="69:69" x14ac:dyDescent="0.25">
      <c r="BQ3700" s="136"/>
    </row>
    <row r="3701" spans="69:69" x14ac:dyDescent="0.25">
      <c r="BQ3701" s="136"/>
    </row>
    <row r="3702" spans="69:69" x14ac:dyDescent="0.25">
      <c r="BQ3702" s="136"/>
    </row>
    <row r="3703" spans="69:69" x14ac:dyDescent="0.25">
      <c r="BQ3703" s="136"/>
    </row>
    <row r="3704" spans="69:69" x14ac:dyDescent="0.25">
      <c r="BQ3704" s="136"/>
    </row>
    <row r="3705" spans="69:69" x14ac:dyDescent="0.25">
      <c r="BQ3705" s="136"/>
    </row>
    <row r="3706" spans="69:69" x14ac:dyDescent="0.25">
      <c r="BQ3706" s="136"/>
    </row>
    <row r="3707" spans="69:69" x14ac:dyDescent="0.25">
      <c r="BQ3707" s="136"/>
    </row>
    <row r="3708" spans="69:69" x14ac:dyDescent="0.25">
      <c r="BQ3708" s="136"/>
    </row>
    <row r="3709" spans="69:69" x14ac:dyDescent="0.25">
      <c r="BQ3709" s="136"/>
    </row>
    <row r="3710" spans="69:69" x14ac:dyDescent="0.25">
      <c r="BQ3710" s="136"/>
    </row>
    <row r="3711" spans="69:69" x14ac:dyDescent="0.25">
      <c r="BQ3711" s="136"/>
    </row>
    <row r="3712" spans="69:69" x14ac:dyDescent="0.25">
      <c r="BQ3712" s="136"/>
    </row>
    <row r="3713" spans="69:69" x14ac:dyDescent="0.25">
      <c r="BQ3713" s="136"/>
    </row>
    <row r="3714" spans="69:69" x14ac:dyDescent="0.25">
      <c r="BQ3714" s="136"/>
    </row>
    <row r="3715" spans="69:69" x14ac:dyDescent="0.25">
      <c r="BQ3715" s="136"/>
    </row>
    <row r="3716" spans="69:69" x14ac:dyDescent="0.25">
      <c r="BQ3716" s="136"/>
    </row>
    <row r="3717" spans="69:69" x14ac:dyDescent="0.25">
      <c r="BQ3717" s="136"/>
    </row>
    <row r="3718" spans="69:69" x14ac:dyDescent="0.25">
      <c r="BQ3718" s="136"/>
    </row>
    <row r="3719" spans="69:69" x14ac:dyDescent="0.25">
      <c r="BQ3719" s="136"/>
    </row>
    <row r="3720" spans="69:69" x14ac:dyDescent="0.25">
      <c r="BQ3720" s="136"/>
    </row>
    <row r="3721" spans="69:69" x14ac:dyDescent="0.25">
      <c r="BQ3721" s="136"/>
    </row>
    <row r="3722" spans="69:69" x14ac:dyDescent="0.25">
      <c r="BQ3722" s="136"/>
    </row>
    <row r="3723" spans="69:69" x14ac:dyDescent="0.25">
      <c r="BQ3723" s="136"/>
    </row>
    <row r="3724" spans="69:69" x14ac:dyDescent="0.25">
      <c r="BQ3724" s="136"/>
    </row>
    <row r="3725" spans="69:69" x14ac:dyDescent="0.25">
      <c r="BQ3725" s="136"/>
    </row>
    <row r="3726" spans="69:69" x14ac:dyDescent="0.25">
      <c r="BQ3726" s="136"/>
    </row>
    <row r="3727" spans="69:69" x14ac:dyDescent="0.25">
      <c r="BQ3727" s="136"/>
    </row>
    <row r="3728" spans="69:69" x14ac:dyDescent="0.25">
      <c r="BQ3728" s="136"/>
    </row>
    <row r="3729" spans="69:69" x14ac:dyDescent="0.25">
      <c r="BQ3729" s="136"/>
    </row>
    <row r="3730" spans="69:69" x14ac:dyDescent="0.25">
      <c r="BQ3730" s="136"/>
    </row>
    <row r="3731" spans="69:69" x14ac:dyDescent="0.25">
      <c r="BQ3731" s="136"/>
    </row>
    <row r="3732" spans="69:69" x14ac:dyDescent="0.25">
      <c r="BQ3732" s="136"/>
    </row>
    <row r="3733" spans="69:69" x14ac:dyDescent="0.25">
      <c r="BQ3733" s="136"/>
    </row>
    <row r="3734" spans="69:69" x14ac:dyDescent="0.25">
      <c r="BQ3734" s="136"/>
    </row>
    <row r="3735" spans="69:69" x14ac:dyDescent="0.25">
      <c r="BQ3735" s="136"/>
    </row>
    <row r="3736" spans="69:69" x14ac:dyDescent="0.25">
      <c r="BQ3736" s="136"/>
    </row>
    <row r="3737" spans="69:69" x14ac:dyDescent="0.25">
      <c r="BQ3737" s="136"/>
    </row>
    <row r="3738" spans="69:69" x14ac:dyDescent="0.25">
      <c r="BQ3738" s="136"/>
    </row>
    <row r="3739" spans="69:69" x14ac:dyDescent="0.25">
      <c r="BQ3739" s="136"/>
    </row>
    <row r="3740" spans="69:69" x14ac:dyDescent="0.25">
      <c r="BQ3740" s="136"/>
    </row>
    <row r="3741" spans="69:69" x14ac:dyDescent="0.25">
      <c r="BQ3741" s="136"/>
    </row>
    <row r="3742" spans="69:69" x14ac:dyDescent="0.25">
      <c r="BQ3742" s="136"/>
    </row>
    <row r="3743" spans="69:69" x14ac:dyDescent="0.25">
      <c r="BQ3743" s="136"/>
    </row>
    <row r="3744" spans="69:69" x14ac:dyDescent="0.25">
      <c r="BQ3744" s="136"/>
    </row>
    <row r="3745" spans="69:69" x14ac:dyDescent="0.25">
      <c r="BQ3745" s="136"/>
    </row>
    <row r="3746" spans="69:69" x14ac:dyDescent="0.25">
      <c r="BQ3746" s="136"/>
    </row>
    <row r="3747" spans="69:69" x14ac:dyDescent="0.25">
      <c r="BQ3747" s="136"/>
    </row>
    <row r="3748" spans="69:69" x14ac:dyDescent="0.25">
      <c r="BQ3748" s="136"/>
    </row>
    <row r="3749" spans="69:69" x14ac:dyDescent="0.25">
      <c r="BQ3749" s="136"/>
    </row>
    <row r="3750" spans="69:69" x14ac:dyDescent="0.25">
      <c r="BQ3750" s="136"/>
    </row>
    <row r="3751" spans="69:69" x14ac:dyDescent="0.25">
      <c r="BQ3751" s="136"/>
    </row>
    <row r="3752" spans="69:69" x14ac:dyDescent="0.25">
      <c r="BQ3752" s="136"/>
    </row>
    <row r="3753" spans="69:69" x14ac:dyDescent="0.25">
      <c r="BQ3753" s="136"/>
    </row>
    <row r="3754" spans="69:69" x14ac:dyDescent="0.25">
      <c r="BQ3754" s="136"/>
    </row>
    <row r="3755" spans="69:69" x14ac:dyDescent="0.25">
      <c r="BQ3755" s="136"/>
    </row>
    <row r="3756" spans="69:69" x14ac:dyDescent="0.25">
      <c r="BQ3756" s="136"/>
    </row>
    <row r="3757" spans="69:69" x14ac:dyDescent="0.25">
      <c r="BQ3757" s="136"/>
    </row>
    <row r="3758" spans="69:69" x14ac:dyDescent="0.25">
      <c r="BQ3758" s="136"/>
    </row>
    <row r="3759" spans="69:69" x14ac:dyDescent="0.25">
      <c r="BQ3759" s="136"/>
    </row>
    <row r="3760" spans="69:69" x14ac:dyDescent="0.25">
      <c r="BQ3760" s="136"/>
    </row>
    <row r="3761" spans="69:69" x14ac:dyDescent="0.25">
      <c r="BQ3761" s="136"/>
    </row>
    <row r="3762" spans="69:69" x14ac:dyDescent="0.25">
      <c r="BQ3762" s="136"/>
    </row>
    <row r="3763" spans="69:69" x14ac:dyDescent="0.25">
      <c r="BQ3763" s="136"/>
    </row>
    <row r="3764" spans="69:69" x14ac:dyDescent="0.25">
      <c r="BQ3764" s="136"/>
    </row>
    <row r="3765" spans="69:69" x14ac:dyDescent="0.25">
      <c r="BQ3765" s="136"/>
    </row>
    <row r="3766" spans="69:69" x14ac:dyDescent="0.25">
      <c r="BQ3766" s="136"/>
    </row>
    <row r="3767" spans="69:69" x14ac:dyDescent="0.25">
      <c r="BQ3767" s="136"/>
    </row>
    <row r="3768" spans="69:69" x14ac:dyDescent="0.25">
      <c r="BQ3768" s="136"/>
    </row>
    <row r="3769" spans="69:69" x14ac:dyDescent="0.25">
      <c r="BQ3769" s="136"/>
    </row>
    <row r="3770" spans="69:69" x14ac:dyDescent="0.25">
      <c r="BQ3770" s="136"/>
    </row>
    <row r="3771" spans="69:69" x14ac:dyDescent="0.25">
      <c r="BQ3771" s="136"/>
    </row>
    <row r="3772" spans="69:69" x14ac:dyDescent="0.25">
      <c r="BQ3772" s="136"/>
    </row>
    <row r="3773" spans="69:69" x14ac:dyDescent="0.25">
      <c r="BQ3773" s="136"/>
    </row>
    <row r="3774" spans="69:69" x14ac:dyDescent="0.25">
      <c r="BQ3774" s="136"/>
    </row>
    <row r="3775" spans="69:69" x14ac:dyDescent="0.25">
      <c r="BQ3775" s="136"/>
    </row>
    <row r="3776" spans="69:69" x14ac:dyDescent="0.25">
      <c r="BQ3776" s="136"/>
    </row>
    <row r="3777" spans="69:69" x14ac:dyDescent="0.25">
      <c r="BQ3777" s="136"/>
    </row>
    <row r="3778" spans="69:69" x14ac:dyDescent="0.25">
      <c r="BQ3778" s="136"/>
    </row>
    <row r="3779" spans="69:69" x14ac:dyDescent="0.25">
      <c r="BQ3779" s="136"/>
    </row>
    <row r="3780" spans="69:69" x14ac:dyDescent="0.25">
      <c r="BQ3780" s="136"/>
    </row>
    <row r="3781" spans="69:69" x14ac:dyDescent="0.25">
      <c r="BQ3781" s="136"/>
    </row>
    <row r="3782" spans="69:69" x14ac:dyDescent="0.25">
      <c r="BQ3782" s="136"/>
    </row>
    <row r="3783" spans="69:69" x14ac:dyDescent="0.25">
      <c r="BQ3783" s="136"/>
    </row>
    <row r="3784" spans="69:69" x14ac:dyDescent="0.25">
      <c r="BQ3784" s="136"/>
    </row>
    <row r="3785" spans="69:69" x14ac:dyDescent="0.25">
      <c r="BQ3785" s="136"/>
    </row>
    <row r="3786" spans="69:69" x14ac:dyDescent="0.25">
      <c r="BQ3786" s="136"/>
    </row>
    <row r="3787" spans="69:69" x14ac:dyDescent="0.25">
      <c r="BQ3787" s="136"/>
    </row>
    <row r="3788" spans="69:69" x14ac:dyDescent="0.25">
      <c r="BQ3788" s="136"/>
    </row>
    <row r="3789" spans="69:69" x14ac:dyDescent="0.25">
      <c r="BQ3789" s="136"/>
    </row>
    <row r="3790" spans="69:69" x14ac:dyDescent="0.25">
      <c r="BQ3790" s="136"/>
    </row>
    <row r="3791" spans="69:69" x14ac:dyDescent="0.25">
      <c r="BQ3791" s="136"/>
    </row>
    <row r="3792" spans="69:69" x14ac:dyDescent="0.25">
      <c r="BQ3792" s="136"/>
    </row>
    <row r="3793" spans="69:69" x14ac:dyDescent="0.25">
      <c r="BQ3793" s="136"/>
    </row>
    <row r="3794" spans="69:69" x14ac:dyDescent="0.25">
      <c r="BQ3794" s="136"/>
    </row>
    <row r="3795" spans="69:69" x14ac:dyDescent="0.25">
      <c r="BQ3795" s="136"/>
    </row>
    <row r="3796" spans="69:69" x14ac:dyDescent="0.25">
      <c r="BQ3796" s="136"/>
    </row>
    <row r="3797" spans="69:69" x14ac:dyDescent="0.25">
      <c r="BQ3797" s="136"/>
    </row>
    <row r="3798" spans="69:69" x14ac:dyDescent="0.25">
      <c r="BQ3798" s="136"/>
    </row>
    <row r="3799" spans="69:69" x14ac:dyDescent="0.25">
      <c r="BQ3799" s="136"/>
    </row>
    <row r="3800" spans="69:69" x14ac:dyDescent="0.25">
      <c r="BQ3800" s="136"/>
    </row>
    <row r="3801" spans="69:69" x14ac:dyDescent="0.25">
      <c r="BQ3801" s="136"/>
    </row>
    <row r="3802" spans="69:69" x14ac:dyDescent="0.25">
      <c r="BQ3802" s="136"/>
    </row>
    <row r="3803" spans="69:69" x14ac:dyDescent="0.25">
      <c r="BQ3803" s="136"/>
    </row>
    <row r="3804" spans="69:69" x14ac:dyDescent="0.25">
      <c r="BQ3804" s="136"/>
    </row>
    <row r="3805" spans="69:69" x14ac:dyDescent="0.25">
      <c r="BQ3805" s="136"/>
    </row>
    <row r="3806" spans="69:69" x14ac:dyDescent="0.25">
      <c r="BQ3806" s="136"/>
    </row>
    <row r="3807" spans="69:69" x14ac:dyDescent="0.25">
      <c r="BQ3807" s="136"/>
    </row>
    <row r="3808" spans="69:69" x14ac:dyDescent="0.25">
      <c r="BQ3808" s="136"/>
    </row>
    <row r="3809" spans="69:69" x14ac:dyDescent="0.25">
      <c r="BQ3809" s="136"/>
    </row>
    <row r="3810" spans="69:69" x14ac:dyDescent="0.25">
      <c r="BQ3810" s="136"/>
    </row>
    <row r="3811" spans="69:69" x14ac:dyDescent="0.25">
      <c r="BQ3811" s="136"/>
    </row>
    <row r="3812" spans="69:69" x14ac:dyDescent="0.25">
      <c r="BQ3812" s="136"/>
    </row>
    <row r="3813" spans="69:69" x14ac:dyDescent="0.25">
      <c r="BQ3813" s="136"/>
    </row>
    <row r="3814" spans="69:69" x14ac:dyDescent="0.25">
      <c r="BQ3814" s="136"/>
    </row>
    <row r="3815" spans="69:69" x14ac:dyDescent="0.25">
      <c r="BQ3815" s="136"/>
    </row>
    <row r="3816" spans="69:69" x14ac:dyDescent="0.25">
      <c r="BQ3816" s="136"/>
    </row>
    <row r="3817" spans="69:69" x14ac:dyDescent="0.25">
      <c r="BQ3817" s="136"/>
    </row>
    <row r="3818" spans="69:69" x14ac:dyDescent="0.25">
      <c r="BQ3818" s="136"/>
    </row>
    <row r="3819" spans="69:69" x14ac:dyDescent="0.25">
      <c r="BQ3819" s="136"/>
    </row>
    <row r="3820" spans="69:69" x14ac:dyDescent="0.25">
      <c r="BQ3820" s="136"/>
    </row>
    <row r="3821" spans="69:69" x14ac:dyDescent="0.25">
      <c r="BQ3821" s="136"/>
    </row>
    <row r="3822" spans="69:69" x14ac:dyDescent="0.25">
      <c r="BQ3822" s="136"/>
    </row>
    <row r="3823" spans="69:69" x14ac:dyDescent="0.25">
      <c r="BQ3823" s="136"/>
    </row>
    <row r="3824" spans="69:69" x14ac:dyDescent="0.25">
      <c r="BQ3824" s="136"/>
    </row>
    <row r="3825" spans="69:69" x14ac:dyDescent="0.25">
      <c r="BQ3825" s="136"/>
    </row>
    <row r="3826" spans="69:69" x14ac:dyDescent="0.25">
      <c r="BQ3826" s="136"/>
    </row>
    <row r="3827" spans="69:69" x14ac:dyDescent="0.25">
      <c r="BQ3827" s="136"/>
    </row>
    <row r="3828" spans="69:69" x14ac:dyDescent="0.25">
      <c r="BQ3828" s="136"/>
    </row>
    <row r="3829" spans="69:69" x14ac:dyDescent="0.25">
      <c r="BQ3829" s="136"/>
    </row>
    <row r="3830" spans="69:69" x14ac:dyDescent="0.25">
      <c r="BQ3830" s="136"/>
    </row>
    <row r="3831" spans="69:69" x14ac:dyDescent="0.25">
      <c r="BQ3831" s="136"/>
    </row>
    <row r="3832" spans="69:69" x14ac:dyDescent="0.25">
      <c r="BQ3832" s="136"/>
    </row>
    <row r="3833" spans="69:69" x14ac:dyDescent="0.25">
      <c r="BQ3833" s="136"/>
    </row>
    <row r="3834" spans="69:69" x14ac:dyDescent="0.25">
      <c r="BQ3834" s="136"/>
    </row>
    <row r="3835" spans="69:69" x14ac:dyDescent="0.25">
      <c r="BQ3835" s="136"/>
    </row>
    <row r="3836" spans="69:69" x14ac:dyDescent="0.25">
      <c r="BQ3836" s="136"/>
    </row>
    <row r="3837" spans="69:69" x14ac:dyDescent="0.25">
      <c r="BQ3837" s="136"/>
    </row>
    <row r="3838" spans="69:69" x14ac:dyDescent="0.25">
      <c r="BQ3838" s="136"/>
    </row>
    <row r="3839" spans="69:69" x14ac:dyDescent="0.25">
      <c r="BQ3839" s="136"/>
    </row>
    <row r="3840" spans="69:69" x14ac:dyDescent="0.25">
      <c r="BQ3840" s="136"/>
    </row>
    <row r="3841" spans="69:69" x14ac:dyDescent="0.25">
      <c r="BQ3841" s="136"/>
    </row>
    <row r="3842" spans="69:69" x14ac:dyDescent="0.25">
      <c r="BQ3842" s="136"/>
    </row>
    <row r="3843" spans="69:69" x14ac:dyDescent="0.25">
      <c r="BQ3843" s="136"/>
    </row>
    <row r="3844" spans="69:69" x14ac:dyDescent="0.25">
      <c r="BQ3844" s="136"/>
    </row>
    <row r="3845" spans="69:69" x14ac:dyDescent="0.25">
      <c r="BQ3845" s="136"/>
    </row>
    <row r="3846" spans="69:69" x14ac:dyDescent="0.25">
      <c r="BQ3846" s="136"/>
    </row>
    <row r="3847" spans="69:69" x14ac:dyDescent="0.25">
      <c r="BQ3847" s="136"/>
    </row>
    <row r="3848" spans="69:69" x14ac:dyDescent="0.25">
      <c r="BQ3848" s="136"/>
    </row>
    <row r="3849" spans="69:69" x14ac:dyDescent="0.25">
      <c r="BQ3849" s="136"/>
    </row>
    <row r="3850" spans="69:69" x14ac:dyDescent="0.25">
      <c r="BQ3850" s="136"/>
    </row>
    <row r="3851" spans="69:69" x14ac:dyDescent="0.25">
      <c r="BQ3851" s="136"/>
    </row>
    <row r="3852" spans="69:69" x14ac:dyDescent="0.25">
      <c r="BQ3852" s="136"/>
    </row>
    <row r="3853" spans="69:69" x14ac:dyDescent="0.25">
      <c r="BQ3853" s="136"/>
    </row>
    <row r="3854" spans="69:69" x14ac:dyDescent="0.25">
      <c r="BQ3854" s="136"/>
    </row>
    <row r="3855" spans="69:69" x14ac:dyDescent="0.25">
      <c r="BQ3855" s="136"/>
    </row>
    <row r="3856" spans="69:69" x14ac:dyDescent="0.25">
      <c r="BQ3856" s="136"/>
    </row>
    <row r="3857" spans="69:69" x14ac:dyDescent="0.25">
      <c r="BQ3857" s="136"/>
    </row>
    <row r="3858" spans="69:69" x14ac:dyDescent="0.25">
      <c r="BQ3858" s="136"/>
    </row>
    <row r="3859" spans="69:69" x14ac:dyDescent="0.25">
      <c r="BQ3859" s="136"/>
    </row>
    <row r="3860" spans="69:69" x14ac:dyDescent="0.25">
      <c r="BQ3860" s="136"/>
    </row>
    <row r="3861" spans="69:69" x14ac:dyDescent="0.25">
      <c r="BQ3861" s="136"/>
    </row>
    <row r="3862" spans="69:69" x14ac:dyDescent="0.25">
      <c r="BQ3862" s="136"/>
    </row>
    <row r="3863" spans="69:69" x14ac:dyDescent="0.25">
      <c r="BQ3863" s="136"/>
    </row>
    <row r="3864" spans="69:69" x14ac:dyDescent="0.25">
      <c r="BQ3864" s="136"/>
    </row>
    <row r="3865" spans="69:69" x14ac:dyDescent="0.25">
      <c r="BQ3865" s="136"/>
    </row>
    <row r="3866" spans="69:69" x14ac:dyDescent="0.25">
      <c r="BQ3866" s="136"/>
    </row>
    <row r="3867" spans="69:69" x14ac:dyDescent="0.25">
      <c r="BQ3867" s="136"/>
    </row>
    <row r="3868" spans="69:69" x14ac:dyDescent="0.25">
      <c r="BQ3868" s="136"/>
    </row>
    <row r="3869" spans="69:69" x14ac:dyDescent="0.25">
      <c r="BQ3869" s="136"/>
    </row>
    <row r="3870" spans="69:69" x14ac:dyDescent="0.25">
      <c r="BQ3870" s="136"/>
    </row>
    <row r="3871" spans="69:69" x14ac:dyDescent="0.25">
      <c r="BQ3871" s="136"/>
    </row>
    <row r="3872" spans="69:69" x14ac:dyDescent="0.25">
      <c r="BQ3872" s="136"/>
    </row>
    <row r="3873" spans="69:69" x14ac:dyDescent="0.25">
      <c r="BQ3873" s="136"/>
    </row>
    <row r="3874" spans="69:69" x14ac:dyDescent="0.25">
      <c r="BQ3874" s="136"/>
    </row>
    <row r="3875" spans="69:69" x14ac:dyDescent="0.25">
      <c r="BQ3875" s="136"/>
    </row>
    <row r="3876" spans="69:69" x14ac:dyDescent="0.25">
      <c r="BQ3876" s="136"/>
    </row>
    <row r="3877" spans="69:69" x14ac:dyDescent="0.25">
      <c r="BQ3877" s="136"/>
    </row>
    <row r="3878" spans="69:69" x14ac:dyDescent="0.25">
      <c r="BQ3878" s="136"/>
    </row>
    <row r="3879" spans="69:69" x14ac:dyDescent="0.25">
      <c r="BQ3879" s="136"/>
    </row>
    <row r="3880" spans="69:69" x14ac:dyDescent="0.25">
      <c r="BQ3880" s="136"/>
    </row>
    <row r="3881" spans="69:69" x14ac:dyDescent="0.25">
      <c r="BQ3881" s="136"/>
    </row>
    <row r="3882" spans="69:69" x14ac:dyDescent="0.25">
      <c r="BQ3882" s="136"/>
    </row>
    <row r="3883" spans="69:69" x14ac:dyDescent="0.25">
      <c r="BQ3883" s="136"/>
    </row>
    <row r="3884" spans="69:69" x14ac:dyDescent="0.25">
      <c r="BQ3884" s="136"/>
    </row>
    <row r="3885" spans="69:69" x14ac:dyDescent="0.25">
      <c r="BQ3885" s="136"/>
    </row>
    <row r="3886" spans="69:69" x14ac:dyDescent="0.25">
      <c r="BQ3886" s="136"/>
    </row>
    <row r="3887" spans="69:69" x14ac:dyDescent="0.25">
      <c r="BQ3887" s="136"/>
    </row>
    <row r="3888" spans="69:69" x14ac:dyDescent="0.25">
      <c r="BQ3888" s="136"/>
    </row>
    <row r="3889" spans="69:69" x14ac:dyDescent="0.25">
      <c r="BQ3889" s="136"/>
    </row>
    <row r="3890" spans="69:69" x14ac:dyDescent="0.25">
      <c r="BQ3890" s="136"/>
    </row>
    <row r="3891" spans="69:69" x14ac:dyDescent="0.25">
      <c r="BQ3891" s="136"/>
    </row>
    <row r="3892" spans="69:69" x14ac:dyDescent="0.25">
      <c r="BQ3892" s="136"/>
    </row>
    <row r="3893" spans="69:69" x14ac:dyDescent="0.25">
      <c r="BQ3893" s="136"/>
    </row>
    <row r="3894" spans="69:69" x14ac:dyDescent="0.25">
      <c r="BQ3894" s="136"/>
    </row>
    <row r="3895" spans="69:69" x14ac:dyDescent="0.25">
      <c r="BQ3895" s="136"/>
    </row>
    <row r="3896" spans="69:69" x14ac:dyDescent="0.25">
      <c r="BQ3896" s="136"/>
    </row>
    <row r="3897" spans="69:69" x14ac:dyDescent="0.25">
      <c r="BQ3897" s="136"/>
    </row>
    <row r="3898" spans="69:69" x14ac:dyDescent="0.25">
      <c r="BQ3898" s="136"/>
    </row>
    <row r="3899" spans="69:69" x14ac:dyDescent="0.25">
      <c r="BQ3899" s="136"/>
    </row>
    <row r="3900" spans="69:69" x14ac:dyDescent="0.25">
      <c r="BQ3900" s="136"/>
    </row>
    <row r="3901" spans="69:69" x14ac:dyDescent="0.25">
      <c r="BQ3901" s="136"/>
    </row>
    <row r="3902" spans="69:69" x14ac:dyDescent="0.25">
      <c r="BQ3902" s="136"/>
    </row>
    <row r="3903" spans="69:69" x14ac:dyDescent="0.25">
      <c r="BQ3903" s="136"/>
    </row>
    <row r="3904" spans="69:69" x14ac:dyDescent="0.25">
      <c r="BQ3904" s="136"/>
    </row>
    <row r="3905" spans="69:69" x14ac:dyDescent="0.25">
      <c r="BQ3905" s="136"/>
    </row>
    <row r="3906" spans="69:69" x14ac:dyDescent="0.25">
      <c r="BQ3906" s="136"/>
    </row>
    <row r="3907" spans="69:69" x14ac:dyDescent="0.25">
      <c r="BQ3907" s="136"/>
    </row>
    <row r="3908" spans="69:69" x14ac:dyDescent="0.25">
      <c r="BQ3908" s="136"/>
    </row>
    <row r="3909" spans="69:69" x14ac:dyDescent="0.25">
      <c r="BQ3909" s="136"/>
    </row>
    <row r="3910" spans="69:69" x14ac:dyDescent="0.25">
      <c r="BQ3910" s="136"/>
    </row>
    <row r="3911" spans="69:69" x14ac:dyDescent="0.25">
      <c r="BQ3911" s="136"/>
    </row>
    <row r="3912" spans="69:69" x14ac:dyDescent="0.25">
      <c r="BQ3912" s="136"/>
    </row>
    <row r="3913" spans="69:69" x14ac:dyDescent="0.25">
      <c r="BQ3913" s="136"/>
    </row>
    <row r="3914" spans="69:69" x14ac:dyDescent="0.25">
      <c r="BQ3914" s="136"/>
    </row>
    <row r="3915" spans="69:69" x14ac:dyDescent="0.25">
      <c r="BQ3915" s="136"/>
    </row>
    <row r="3916" spans="69:69" x14ac:dyDescent="0.25">
      <c r="BQ3916" s="136"/>
    </row>
    <row r="3917" spans="69:69" x14ac:dyDescent="0.25">
      <c r="BQ3917" s="136"/>
    </row>
    <row r="3918" spans="69:69" x14ac:dyDescent="0.25">
      <c r="BQ3918" s="136"/>
    </row>
    <row r="3919" spans="69:69" x14ac:dyDescent="0.25">
      <c r="BQ3919" s="136"/>
    </row>
    <row r="3920" spans="69:69" x14ac:dyDescent="0.25">
      <c r="BQ3920" s="136"/>
    </row>
    <row r="3921" spans="69:69" x14ac:dyDescent="0.25">
      <c r="BQ3921" s="136"/>
    </row>
    <row r="3922" spans="69:69" x14ac:dyDescent="0.25">
      <c r="BQ3922" s="136"/>
    </row>
    <row r="3923" spans="69:69" x14ac:dyDescent="0.25">
      <c r="BQ3923" s="136"/>
    </row>
    <row r="3924" spans="69:69" x14ac:dyDescent="0.25">
      <c r="BQ3924" s="136"/>
    </row>
    <row r="3925" spans="69:69" x14ac:dyDescent="0.25">
      <c r="BQ3925" s="136"/>
    </row>
    <row r="3926" spans="69:69" x14ac:dyDescent="0.25">
      <c r="BQ3926" s="136"/>
    </row>
    <row r="3927" spans="69:69" x14ac:dyDescent="0.25">
      <c r="BQ3927" s="136"/>
    </row>
    <row r="3928" spans="69:69" x14ac:dyDescent="0.25">
      <c r="BQ3928" s="136"/>
    </row>
    <row r="3929" spans="69:69" x14ac:dyDescent="0.25">
      <c r="BQ3929" s="136"/>
    </row>
    <row r="3930" spans="69:69" x14ac:dyDescent="0.25">
      <c r="BQ3930" s="136"/>
    </row>
    <row r="3931" spans="69:69" x14ac:dyDescent="0.25">
      <c r="BQ3931" s="136"/>
    </row>
    <row r="3932" spans="69:69" x14ac:dyDescent="0.25">
      <c r="BQ3932" s="136"/>
    </row>
    <row r="3933" spans="69:69" x14ac:dyDescent="0.25">
      <c r="BQ3933" s="136"/>
    </row>
    <row r="3934" spans="69:69" x14ac:dyDescent="0.25">
      <c r="BQ3934" s="136"/>
    </row>
    <row r="3935" spans="69:69" x14ac:dyDescent="0.25">
      <c r="BQ3935" s="136"/>
    </row>
    <row r="3936" spans="69:69" x14ac:dyDescent="0.25">
      <c r="BQ3936" s="136"/>
    </row>
    <row r="3937" spans="69:69" x14ac:dyDescent="0.25">
      <c r="BQ3937" s="136"/>
    </row>
    <row r="3938" spans="69:69" x14ac:dyDescent="0.25">
      <c r="BQ3938" s="136"/>
    </row>
    <row r="3939" spans="69:69" x14ac:dyDescent="0.25">
      <c r="BQ3939" s="136"/>
    </row>
    <row r="3940" spans="69:69" x14ac:dyDescent="0.25">
      <c r="BQ3940" s="136"/>
    </row>
    <row r="3941" spans="69:69" x14ac:dyDescent="0.25">
      <c r="BQ3941" s="136"/>
    </row>
    <row r="3942" spans="69:69" x14ac:dyDescent="0.25">
      <c r="BQ3942" s="136"/>
    </row>
    <row r="3943" spans="69:69" x14ac:dyDescent="0.25">
      <c r="BQ3943" s="136"/>
    </row>
    <row r="3944" spans="69:69" x14ac:dyDescent="0.25">
      <c r="BQ3944" s="136"/>
    </row>
    <row r="3945" spans="69:69" x14ac:dyDescent="0.25">
      <c r="BQ3945" s="136"/>
    </row>
    <row r="3946" spans="69:69" x14ac:dyDescent="0.25">
      <c r="BQ3946" s="136"/>
    </row>
    <row r="3947" spans="69:69" x14ac:dyDescent="0.25">
      <c r="BQ3947" s="136"/>
    </row>
    <row r="3948" spans="69:69" x14ac:dyDescent="0.25">
      <c r="BQ3948" s="136"/>
    </row>
    <row r="3949" spans="69:69" x14ac:dyDescent="0.25">
      <c r="BQ3949" s="136"/>
    </row>
    <row r="3950" spans="69:69" x14ac:dyDescent="0.25">
      <c r="BQ3950" s="136"/>
    </row>
    <row r="3951" spans="69:69" x14ac:dyDescent="0.25">
      <c r="BQ3951" s="136"/>
    </row>
    <row r="3952" spans="69:69" x14ac:dyDescent="0.25">
      <c r="BQ3952" s="136"/>
    </row>
    <row r="3953" spans="69:69" x14ac:dyDescent="0.25">
      <c r="BQ3953" s="136"/>
    </row>
    <row r="3954" spans="69:69" x14ac:dyDescent="0.25">
      <c r="BQ3954" s="136"/>
    </row>
    <row r="3955" spans="69:69" x14ac:dyDescent="0.25">
      <c r="BQ3955" s="136"/>
    </row>
    <row r="3956" spans="69:69" x14ac:dyDescent="0.25">
      <c r="BQ3956" s="136"/>
    </row>
    <row r="3957" spans="69:69" x14ac:dyDescent="0.25">
      <c r="BQ3957" s="136"/>
    </row>
    <row r="3958" spans="69:69" x14ac:dyDescent="0.25">
      <c r="BQ3958" s="136"/>
    </row>
    <row r="3959" spans="69:69" x14ac:dyDescent="0.25">
      <c r="BQ3959" s="136"/>
    </row>
    <row r="3960" spans="69:69" x14ac:dyDescent="0.25">
      <c r="BQ3960" s="136"/>
    </row>
    <row r="3961" spans="69:69" x14ac:dyDescent="0.25">
      <c r="BQ3961" s="136"/>
    </row>
    <row r="3962" spans="69:69" x14ac:dyDescent="0.25">
      <c r="BQ3962" s="136"/>
    </row>
    <row r="3963" spans="69:69" x14ac:dyDescent="0.25">
      <c r="BQ3963" s="136"/>
    </row>
    <row r="3964" spans="69:69" x14ac:dyDescent="0.25">
      <c r="BQ3964" s="136"/>
    </row>
    <row r="3965" spans="69:69" x14ac:dyDescent="0.25">
      <c r="BQ3965" s="136"/>
    </row>
    <row r="3966" spans="69:69" x14ac:dyDescent="0.25">
      <c r="BQ3966" s="136"/>
    </row>
    <row r="3967" spans="69:69" x14ac:dyDescent="0.25">
      <c r="BQ3967" s="136"/>
    </row>
    <row r="3968" spans="69:69" x14ac:dyDescent="0.25">
      <c r="BQ3968" s="136"/>
    </row>
    <row r="3969" spans="69:69" x14ac:dyDescent="0.25">
      <c r="BQ3969" s="136"/>
    </row>
    <row r="3970" spans="69:69" x14ac:dyDescent="0.25">
      <c r="BQ3970" s="136"/>
    </row>
    <row r="3971" spans="69:69" x14ac:dyDescent="0.25">
      <c r="BQ3971" s="136"/>
    </row>
    <row r="3972" spans="69:69" x14ac:dyDescent="0.25">
      <c r="BQ3972" s="136"/>
    </row>
    <row r="3973" spans="69:69" x14ac:dyDescent="0.25">
      <c r="BQ3973" s="136"/>
    </row>
    <row r="3974" spans="69:69" x14ac:dyDescent="0.25">
      <c r="BQ3974" s="136"/>
    </row>
    <row r="3975" spans="69:69" x14ac:dyDescent="0.25">
      <c r="BQ3975" s="136"/>
    </row>
    <row r="3976" spans="69:69" x14ac:dyDescent="0.25">
      <c r="BQ3976" s="136"/>
    </row>
    <row r="3977" spans="69:69" x14ac:dyDescent="0.25">
      <c r="BQ3977" s="136"/>
    </row>
    <row r="3978" spans="69:69" x14ac:dyDescent="0.25">
      <c r="BQ3978" s="136"/>
    </row>
    <row r="3979" spans="69:69" x14ac:dyDescent="0.25">
      <c r="BQ3979" s="136"/>
    </row>
    <row r="3980" spans="69:69" x14ac:dyDescent="0.25">
      <c r="BQ3980" s="136"/>
    </row>
    <row r="3981" spans="69:69" x14ac:dyDescent="0.25">
      <c r="BQ3981" s="136"/>
    </row>
    <row r="3982" spans="69:69" x14ac:dyDescent="0.25">
      <c r="BQ3982" s="136"/>
    </row>
    <row r="3983" spans="69:69" x14ac:dyDescent="0.25">
      <c r="BQ3983" s="136"/>
    </row>
    <row r="3984" spans="69:69" x14ac:dyDescent="0.25">
      <c r="BQ3984" s="136"/>
    </row>
    <row r="3985" spans="69:69" x14ac:dyDescent="0.25">
      <c r="BQ3985" s="136"/>
    </row>
    <row r="3986" spans="69:69" x14ac:dyDescent="0.25">
      <c r="BQ3986" s="136"/>
    </row>
    <row r="3987" spans="69:69" x14ac:dyDescent="0.25">
      <c r="BQ3987" s="136"/>
    </row>
    <row r="3988" spans="69:69" x14ac:dyDescent="0.25">
      <c r="BQ3988" s="136"/>
    </row>
    <row r="3989" spans="69:69" x14ac:dyDescent="0.25">
      <c r="BQ3989" s="136"/>
    </row>
    <row r="3990" spans="69:69" x14ac:dyDescent="0.25">
      <c r="BQ3990" s="136"/>
    </row>
    <row r="3991" spans="69:69" x14ac:dyDescent="0.25">
      <c r="BQ3991" s="136"/>
    </row>
    <row r="3992" spans="69:69" x14ac:dyDescent="0.25">
      <c r="BQ3992" s="136"/>
    </row>
    <row r="3993" spans="69:69" x14ac:dyDescent="0.25">
      <c r="BQ3993" s="136"/>
    </row>
    <row r="3994" spans="69:69" x14ac:dyDescent="0.25">
      <c r="BQ3994" s="136"/>
    </row>
    <row r="3995" spans="69:69" x14ac:dyDescent="0.25">
      <c r="BQ3995" s="136"/>
    </row>
    <row r="3996" spans="69:69" x14ac:dyDescent="0.25">
      <c r="BQ3996" s="136"/>
    </row>
    <row r="3997" spans="69:69" x14ac:dyDescent="0.25">
      <c r="BQ3997" s="136"/>
    </row>
    <row r="3998" spans="69:69" x14ac:dyDescent="0.25">
      <c r="BQ3998" s="136"/>
    </row>
    <row r="3999" spans="69:69" x14ac:dyDescent="0.25">
      <c r="BQ3999" s="136"/>
    </row>
    <row r="4000" spans="69:69" x14ac:dyDescent="0.25">
      <c r="BQ4000" s="136"/>
    </row>
    <row r="4001" spans="69:69" x14ac:dyDescent="0.25">
      <c r="BQ4001" s="136"/>
    </row>
    <row r="4002" spans="69:69" x14ac:dyDescent="0.25">
      <c r="BQ4002" s="136"/>
    </row>
    <row r="4003" spans="69:69" x14ac:dyDescent="0.25">
      <c r="BQ4003" s="136"/>
    </row>
    <row r="4004" spans="69:69" x14ac:dyDescent="0.25">
      <c r="BQ4004" s="136"/>
    </row>
    <row r="4005" spans="69:69" x14ac:dyDescent="0.25">
      <c r="BQ4005" s="136"/>
    </row>
    <row r="4006" spans="69:69" x14ac:dyDescent="0.25">
      <c r="BQ4006" s="136"/>
    </row>
    <row r="4007" spans="69:69" x14ac:dyDescent="0.25">
      <c r="BQ4007" s="136"/>
    </row>
    <row r="4008" spans="69:69" x14ac:dyDescent="0.25">
      <c r="BQ4008" s="136"/>
    </row>
    <row r="4009" spans="69:69" x14ac:dyDescent="0.25">
      <c r="BQ4009" s="136"/>
    </row>
    <row r="4010" spans="69:69" x14ac:dyDescent="0.25">
      <c r="BQ4010" s="136"/>
    </row>
    <row r="4011" spans="69:69" x14ac:dyDescent="0.25">
      <c r="BQ4011" s="136"/>
    </row>
    <row r="4012" spans="69:69" x14ac:dyDescent="0.25">
      <c r="BQ4012" s="136"/>
    </row>
    <row r="4013" spans="69:69" x14ac:dyDescent="0.25">
      <c r="BQ4013" s="136"/>
    </row>
    <row r="4014" spans="69:69" x14ac:dyDescent="0.25">
      <c r="BQ4014" s="136"/>
    </row>
    <row r="4015" spans="69:69" x14ac:dyDescent="0.25">
      <c r="BQ4015" s="136"/>
    </row>
    <row r="4016" spans="69:69" x14ac:dyDescent="0.25">
      <c r="BQ4016" s="136"/>
    </row>
    <row r="4017" spans="69:69" x14ac:dyDescent="0.25">
      <c r="BQ4017" s="136"/>
    </row>
    <row r="4018" spans="69:69" x14ac:dyDescent="0.25">
      <c r="BQ4018" s="136"/>
    </row>
    <row r="4019" spans="69:69" x14ac:dyDescent="0.25">
      <c r="BQ4019" s="136"/>
    </row>
    <row r="4020" spans="69:69" x14ac:dyDescent="0.25">
      <c r="BQ4020" s="136"/>
    </row>
    <row r="4021" spans="69:69" x14ac:dyDescent="0.25">
      <c r="BQ4021" s="136"/>
    </row>
    <row r="4022" spans="69:69" x14ac:dyDescent="0.25">
      <c r="BQ4022" s="136"/>
    </row>
    <row r="4023" spans="69:69" x14ac:dyDescent="0.25">
      <c r="BQ4023" s="136"/>
    </row>
    <row r="4024" spans="69:69" x14ac:dyDescent="0.25">
      <c r="BQ4024" s="136"/>
    </row>
    <row r="4025" spans="69:69" x14ac:dyDescent="0.25">
      <c r="BQ4025" s="136"/>
    </row>
    <row r="4026" spans="69:69" x14ac:dyDescent="0.25">
      <c r="BQ4026" s="136"/>
    </row>
    <row r="4027" spans="69:69" x14ac:dyDescent="0.25">
      <c r="BQ4027" s="136"/>
    </row>
    <row r="4028" spans="69:69" x14ac:dyDescent="0.25">
      <c r="BQ4028" s="136"/>
    </row>
    <row r="4029" spans="69:69" x14ac:dyDescent="0.25">
      <c r="BQ4029" s="136"/>
    </row>
    <row r="4030" spans="69:69" x14ac:dyDescent="0.25">
      <c r="BQ4030" s="136"/>
    </row>
    <row r="4031" spans="69:69" x14ac:dyDescent="0.25">
      <c r="BQ4031" s="136"/>
    </row>
    <row r="4032" spans="69:69" x14ac:dyDescent="0.25">
      <c r="BQ4032" s="136"/>
    </row>
    <row r="4033" spans="69:69" x14ac:dyDescent="0.25">
      <c r="BQ4033" s="136"/>
    </row>
    <row r="4034" spans="69:69" x14ac:dyDescent="0.25">
      <c r="BQ4034" s="136"/>
    </row>
    <row r="4035" spans="69:69" x14ac:dyDescent="0.25">
      <c r="BQ4035" s="136"/>
    </row>
    <row r="4036" spans="69:69" x14ac:dyDescent="0.25">
      <c r="BQ4036" s="136"/>
    </row>
    <row r="4037" spans="69:69" x14ac:dyDescent="0.25">
      <c r="BQ4037" s="136"/>
    </row>
    <row r="4038" spans="69:69" x14ac:dyDescent="0.25">
      <c r="BQ4038" s="136"/>
    </row>
    <row r="4039" spans="69:69" x14ac:dyDescent="0.25">
      <c r="BQ4039" s="136"/>
    </row>
    <row r="4040" spans="69:69" x14ac:dyDescent="0.25">
      <c r="BQ4040" s="136"/>
    </row>
    <row r="4041" spans="69:69" x14ac:dyDescent="0.25">
      <c r="BQ4041" s="136"/>
    </row>
    <row r="4042" spans="69:69" x14ac:dyDescent="0.25">
      <c r="BQ4042" s="136"/>
    </row>
    <row r="4043" spans="69:69" x14ac:dyDescent="0.25">
      <c r="BQ4043" s="136"/>
    </row>
    <row r="4044" spans="69:69" x14ac:dyDescent="0.25">
      <c r="BQ4044" s="136"/>
    </row>
    <row r="4045" spans="69:69" x14ac:dyDescent="0.25">
      <c r="BQ4045" s="136"/>
    </row>
    <row r="4046" spans="69:69" x14ac:dyDescent="0.25">
      <c r="BQ4046" s="136"/>
    </row>
    <row r="4047" spans="69:69" x14ac:dyDescent="0.25">
      <c r="BQ4047" s="136"/>
    </row>
    <row r="4048" spans="69:69" x14ac:dyDescent="0.25">
      <c r="BQ4048" s="136"/>
    </row>
    <row r="4049" spans="69:69" x14ac:dyDescent="0.25">
      <c r="BQ4049" s="136"/>
    </row>
    <row r="4050" spans="69:69" x14ac:dyDescent="0.25">
      <c r="BQ4050" s="136"/>
    </row>
    <row r="4051" spans="69:69" x14ac:dyDescent="0.25">
      <c r="BQ4051" s="136"/>
    </row>
    <row r="4052" spans="69:69" x14ac:dyDescent="0.25">
      <c r="BQ4052" s="136"/>
    </row>
    <row r="4053" spans="69:69" x14ac:dyDescent="0.25">
      <c r="BQ4053" s="136"/>
    </row>
    <row r="4054" spans="69:69" x14ac:dyDescent="0.25">
      <c r="BQ4054" s="136"/>
    </row>
    <row r="4055" spans="69:69" x14ac:dyDescent="0.25">
      <c r="BQ4055" s="136"/>
    </row>
    <row r="4056" spans="69:69" x14ac:dyDescent="0.25">
      <c r="BQ4056" s="136"/>
    </row>
    <row r="4057" spans="69:69" x14ac:dyDescent="0.25">
      <c r="BQ4057" s="136"/>
    </row>
    <row r="4058" spans="69:69" x14ac:dyDescent="0.25">
      <c r="BQ4058" s="136"/>
    </row>
    <row r="4059" spans="69:69" x14ac:dyDescent="0.25">
      <c r="BQ4059" s="136"/>
    </row>
    <row r="4060" spans="69:69" x14ac:dyDescent="0.25">
      <c r="BQ4060" s="136"/>
    </row>
    <row r="4061" spans="69:69" x14ac:dyDescent="0.25">
      <c r="BQ4061" s="136"/>
    </row>
    <row r="4062" spans="69:69" x14ac:dyDescent="0.25">
      <c r="BQ4062" s="136"/>
    </row>
    <row r="4063" spans="69:69" x14ac:dyDescent="0.25">
      <c r="BQ4063" s="136"/>
    </row>
    <row r="4064" spans="69:69" x14ac:dyDescent="0.25">
      <c r="BQ4064" s="136"/>
    </row>
    <row r="4065" spans="69:69" x14ac:dyDescent="0.25">
      <c r="BQ4065" s="136"/>
    </row>
    <row r="4066" spans="69:69" x14ac:dyDescent="0.25">
      <c r="BQ4066" s="136"/>
    </row>
    <row r="4067" spans="69:69" x14ac:dyDescent="0.25">
      <c r="BQ4067" s="136"/>
    </row>
    <row r="4068" spans="69:69" x14ac:dyDescent="0.25">
      <c r="BQ4068" s="136"/>
    </row>
    <row r="4069" spans="69:69" x14ac:dyDescent="0.25">
      <c r="BQ4069" s="136"/>
    </row>
    <row r="4070" spans="69:69" x14ac:dyDescent="0.25">
      <c r="BQ4070" s="136"/>
    </row>
    <row r="4071" spans="69:69" x14ac:dyDescent="0.25">
      <c r="BQ4071" s="136"/>
    </row>
    <row r="4072" spans="69:69" x14ac:dyDescent="0.25">
      <c r="BQ4072" s="136"/>
    </row>
    <row r="4073" spans="69:69" x14ac:dyDescent="0.25">
      <c r="BQ4073" s="136"/>
    </row>
    <row r="4074" spans="69:69" x14ac:dyDescent="0.25">
      <c r="BQ4074" s="136"/>
    </row>
    <row r="4075" spans="69:69" x14ac:dyDescent="0.25">
      <c r="BQ4075" s="136"/>
    </row>
    <row r="4076" spans="69:69" x14ac:dyDescent="0.25">
      <c r="BQ4076" s="136"/>
    </row>
    <row r="4077" spans="69:69" x14ac:dyDescent="0.25">
      <c r="BQ4077" s="136"/>
    </row>
    <row r="4078" spans="69:69" x14ac:dyDescent="0.25">
      <c r="BQ4078" s="136"/>
    </row>
    <row r="4079" spans="69:69" x14ac:dyDescent="0.25">
      <c r="BQ4079" s="136"/>
    </row>
    <row r="4080" spans="69:69" x14ac:dyDescent="0.25">
      <c r="BQ4080" s="136"/>
    </row>
    <row r="4081" spans="69:69" x14ac:dyDescent="0.25">
      <c r="BQ4081" s="136"/>
    </row>
    <row r="4082" spans="69:69" x14ac:dyDescent="0.25">
      <c r="BQ4082" s="136"/>
    </row>
    <row r="4083" spans="69:69" x14ac:dyDescent="0.25">
      <c r="BQ4083" s="136"/>
    </row>
    <row r="4084" spans="69:69" x14ac:dyDescent="0.25">
      <c r="BQ4084" s="136"/>
    </row>
    <row r="4085" spans="69:69" x14ac:dyDescent="0.25">
      <c r="BQ4085" s="136"/>
    </row>
    <row r="4086" spans="69:69" x14ac:dyDescent="0.25">
      <c r="BQ4086" s="136"/>
    </row>
    <row r="4087" spans="69:69" x14ac:dyDescent="0.25">
      <c r="BQ4087" s="136"/>
    </row>
    <row r="4088" spans="69:69" x14ac:dyDescent="0.25">
      <c r="BQ4088" s="136"/>
    </row>
    <row r="4089" spans="69:69" x14ac:dyDescent="0.25">
      <c r="BQ4089" s="136"/>
    </row>
    <row r="4090" spans="69:69" x14ac:dyDescent="0.25">
      <c r="BQ4090" s="136"/>
    </row>
    <row r="4091" spans="69:69" x14ac:dyDescent="0.25">
      <c r="BQ4091" s="136"/>
    </row>
    <row r="4092" spans="69:69" x14ac:dyDescent="0.25">
      <c r="BQ4092" s="136"/>
    </row>
    <row r="4093" spans="69:69" x14ac:dyDescent="0.25">
      <c r="BQ4093" s="136"/>
    </row>
    <row r="4094" spans="69:69" x14ac:dyDescent="0.25">
      <c r="BQ4094" s="136"/>
    </row>
    <row r="4095" spans="69:69" x14ac:dyDescent="0.25">
      <c r="BQ4095" s="136"/>
    </row>
    <row r="4096" spans="69:69" x14ac:dyDescent="0.25">
      <c r="BQ4096" s="136"/>
    </row>
    <row r="4097" spans="69:69" x14ac:dyDescent="0.25">
      <c r="BQ4097" s="136"/>
    </row>
    <row r="4098" spans="69:69" x14ac:dyDescent="0.25">
      <c r="BQ4098" s="136"/>
    </row>
    <row r="4099" spans="69:69" x14ac:dyDescent="0.25">
      <c r="BQ4099" s="136"/>
    </row>
    <row r="4100" spans="69:69" x14ac:dyDescent="0.25">
      <c r="BQ4100" s="136"/>
    </row>
    <row r="4101" spans="69:69" x14ac:dyDescent="0.25">
      <c r="BQ4101" s="136"/>
    </row>
    <row r="4102" spans="69:69" x14ac:dyDescent="0.25">
      <c r="BQ4102" s="136"/>
    </row>
    <row r="4103" spans="69:69" x14ac:dyDescent="0.25">
      <c r="BQ4103" s="136"/>
    </row>
    <row r="4104" spans="69:69" x14ac:dyDescent="0.25">
      <c r="BQ4104" s="136"/>
    </row>
    <row r="4105" spans="69:69" x14ac:dyDescent="0.25">
      <c r="BQ4105" s="136"/>
    </row>
    <row r="4106" spans="69:69" x14ac:dyDescent="0.25">
      <c r="BQ4106" s="136"/>
    </row>
    <row r="4107" spans="69:69" x14ac:dyDescent="0.25">
      <c r="BQ4107" s="136"/>
    </row>
    <row r="4108" spans="69:69" x14ac:dyDescent="0.25">
      <c r="BQ4108" s="136"/>
    </row>
    <row r="4109" spans="69:69" x14ac:dyDescent="0.25">
      <c r="BQ4109" s="136"/>
    </row>
    <row r="4110" spans="69:69" x14ac:dyDescent="0.25">
      <c r="BQ4110" s="136"/>
    </row>
    <row r="4111" spans="69:69" x14ac:dyDescent="0.25">
      <c r="BQ4111" s="136"/>
    </row>
    <row r="4112" spans="69:69" x14ac:dyDescent="0.25">
      <c r="BQ4112" s="136"/>
    </row>
    <row r="4113" spans="69:69" x14ac:dyDescent="0.25">
      <c r="BQ4113" s="136"/>
    </row>
    <row r="4114" spans="69:69" x14ac:dyDescent="0.25">
      <c r="BQ4114" s="136"/>
    </row>
    <row r="4115" spans="69:69" x14ac:dyDescent="0.25">
      <c r="BQ4115" s="136"/>
    </row>
    <row r="4116" spans="69:69" x14ac:dyDescent="0.25">
      <c r="BQ4116" s="136"/>
    </row>
    <row r="4117" spans="69:69" x14ac:dyDescent="0.25">
      <c r="BQ4117" s="136"/>
    </row>
    <row r="4118" spans="69:69" x14ac:dyDescent="0.25">
      <c r="BQ4118" s="136"/>
    </row>
    <row r="4119" spans="69:69" x14ac:dyDescent="0.25">
      <c r="BQ4119" s="136"/>
    </row>
    <row r="4120" spans="69:69" x14ac:dyDescent="0.25">
      <c r="BQ4120" s="136"/>
    </row>
    <row r="4121" spans="69:69" x14ac:dyDescent="0.25">
      <c r="BQ4121" s="136"/>
    </row>
    <row r="4122" spans="69:69" x14ac:dyDescent="0.25">
      <c r="BQ4122" s="136"/>
    </row>
    <row r="4123" spans="69:69" x14ac:dyDescent="0.25">
      <c r="BQ4123" s="136"/>
    </row>
    <row r="4124" spans="69:69" x14ac:dyDescent="0.25">
      <c r="BQ4124" s="136"/>
    </row>
    <row r="4125" spans="69:69" x14ac:dyDescent="0.25">
      <c r="BQ4125" s="136"/>
    </row>
    <row r="4126" spans="69:69" x14ac:dyDescent="0.25">
      <c r="BQ4126" s="136"/>
    </row>
    <row r="4127" spans="69:69" x14ac:dyDescent="0.25">
      <c r="BQ4127" s="136"/>
    </row>
    <row r="4128" spans="69:69" x14ac:dyDescent="0.25">
      <c r="BQ4128" s="136"/>
    </row>
    <row r="4129" spans="69:69" x14ac:dyDescent="0.25">
      <c r="BQ4129" s="136"/>
    </row>
    <row r="4130" spans="69:69" x14ac:dyDescent="0.25">
      <c r="BQ4130" s="136"/>
    </row>
    <row r="4131" spans="69:69" x14ac:dyDescent="0.25">
      <c r="BQ4131" s="136"/>
    </row>
    <row r="4132" spans="69:69" x14ac:dyDescent="0.25">
      <c r="BQ4132" s="136"/>
    </row>
    <row r="4133" spans="69:69" x14ac:dyDescent="0.25">
      <c r="BQ4133" s="136"/>
    </row>
    <row r="4134" spans="69:69" x14ac:dyDescent="0.25">
      <c r="BQ4134" s="136"/>
    </row>
    <row r="4135" spans="69:69" x14ac:dyDescent="0.25">
      <c r="BQ4135" s="136"/>
    </row>
    <row r="4136" spans="69:69" x14ac:dyDescent="0.25">
      <c r="BQ4136" s="136"/>
    </row>
    <row r="4137" spans="69:69" x14ac:dyDescent="0.25">
      <c r="BQ4137" s="136"/>
    </row>
    <row r="4138" spans="69:69" x14ac:dyDescent="0.25">
      <c r="BQ4138" s="136"/>
    </row>
    <row r="4139" spans="69:69" x14ac:dyDescent="0.25">
      <c r="BQ4139" s="136"/>
    </row>
    <row r="4140" spans="69:69" x14ac:dyDescent="0.25">
      <c r="BQ4140" s="136"/>
    </row>
    <row r="4141" spans="69:69" x14ac:dyDescent="0.25">
      <c r="BQ4141" s="136"/>
    </row>
    <row r="4142" spans="69:69" x14ac:dyDescent="0.25">
      <c r="BQ4142" s="136"/>
    </row>
    <row r="4143" spans="69:69" x14ac:dyDescent="0.25">
      <c r="BQ4143" s="136"/>
    </row>
    <row r="4144" spans="69:69" x14ac:dyDescent="0.25">
      <c r="BQ4144" s="136"/>
    </row>
    <row r="4145" spans="69:69" x14ac:dyDescent="0.25">
      <c r="BQ4145" s="136"/>
    </row>
    <row r="4146" spans="69:69" x14ac:dyDescent="0.25">
      <c r="BQ4146" s="136"/>
    </row>
    <row r="4147" spans="69:69" x14ac:dyDescent="0.25">
      <c r="BQ4147" s="136"/>
    </row>
    <row r="4148" spans="69:69" x14ac:dyDescent="0.25">
      <c r="BQ4148" s="136"/>
    </row>
    <row r="4149" spans="69:69" x14ac:dyDescent="0.25">
      <c r="BQ4149" s="136"/>
    </row>
    <row r="4150" spans="69:69" x14ac:dyDescent="0.25">
      <c r="BQ4150" s="136"/>
    </row>
    <row r="4151" spans="69:69" x14ac:dyDescent="0.25">
      <c r="BQ4151" s="136"/>
    </row>
    <row r="4152" spans="69:69" x14ac:dyDescent="0.25">
      <c r="BQ4152" s="136"/>
    </row>
    <row r="4153" spans="69:69" x14ac:dyDescent="0.25">
      <c r="BQ4153" s="136"/>
    </row>
    <row r="4154" spans="69:69" x14ac:dyDescent="0.25">
      <c r="BQ4154" s="136"/>
    </row>
    <row r="4155" spans="69:69" x14ac:dyDescent="0.25">
      <c r="BQ4155" s="136"/>
    </row>
    <row r="4156" spans="69:69" x14ac:dyDescent="0.25">
      <c r="BQ4156" s="136"/>
    </row>
    <row r="4157" spans="69:69" x14ac:dyDescent="0.25">
      <c r="BQ4157" s="136"/>
    </row>
    <row r="4158" spans="69:69" x14ac:dyDescent="0.25">
      <c r="BQ4158" s="136"/>
    </row>
    <row r="4159" spans="69:69" x14ac:dyDescent="0.25">
      <c r="BQ4159" s="136"/>
    </row>
    <row r="4160" spans="69:69" x14ac:dyDescent="0.25">
      <c r="BQ4160" s="136"/>
    </row>
    <row r="4161" spans="69:69" x14ac:dyDescent="0.25">
      <c r="BQ4161" s="136"/>
    </row>
    <row r="4162" spans="69:69" x14ac:dyDescent="0.25">
      <c r="BQ4162" s="136"/>
    </row>
    <row r="4163" spans="69:69" x14ac:dyDescent="0.25">
      <c r="BQ4163" s="136"/>
    </row>
    <row r="4164" spans="69:69" x14ac:dyDescent="0.25">
      <c r="BQ4164" s="136"/>
    </row>
    <row r="4165" spans="69:69" x14ac:dyDescent="0.25">
      <c r="BQ4165" s="136"/>
    </row>
    <row r="4166" spans="69:69" x14ac:dyDescent="0.25">
      <c r="BQ4166" s="136"/>
    </row>
    <row r="4167" spans="69:69" x14ac:dyDescent="0.25">
      <c r="BQ4167" s="136"/>
    </row>
    <row r="4168" spans="69:69" x14ac:dyDescent="0.25">
      <c r="BQ4168" s="136"/>
    </row>
    <row r="4169" spans="69:69" x14ac:dyDescent="0.25">
      <c r="BQ4169" s="136"/>
    </row>
    <row r="4170" spans="69:69" x14ac:dyDescent="0.25">
      <c r="BQ4170" s="136"/>
    </row>
    <row r="4171" spans="69:69" x14ac:dyDescent="0.25">
      <c r="BQ4171" s="136"/>
    </row>
    <row r="4172" spans="69:69" x14ac:dyDescent="0.25">
      <c r="BQ4172" s="136"/>
    </row>
    <row r="4173" spans="69:69" x14ac:dyDescent="0.25">
      <c r="BQ4173" s="136"/>
    </row>
    <row r="4174" spans="69:69" x14ac:dyDescent="0.25">
      <c r="BQ4174" s="136"/>
    </row>
    <row r="4175" spans="69:69" x14ac:dyDescent="0.25">
      <c r="BQ4175" s="136"/>
    </row>
    <row r="4176" spans="69:69" x14ac:dyDescent="0.25">
      <c r="BQ4176" s="136"/>
    </row>
    <row r="4177" spans="69:69" x14ac:dyDescent="0.25">
      <c r="BQ4177" s="136"/>
    </row>
    <row r="4178" spans="69:69" x14ac:dyDescent="0.25">
      <c r="BQ4178" s="136"/>
    </row>
    <row r="4179" spans="69:69" x14ac:dyDescent="0.25">
      <c r="BQ4179" s="136"/>
    </row>
    <row r="4180" spans="69:69" x14ac:dyDescent="0.25">
      <c r="BQ4180" s="136"/>
    </row>
    <row r="4181" spans="69:69" x14ac:dyDescent="0.25">
      <c r="BQ4181" s="136"/>
    </row>
    <row r="4182" spans="69:69" x14ac:dyDescent="0.25">
      <c r="BQ4182" s="136"/>
    </row>
    <row r="4183" spans="69:69" x14ac:dyDescent="0.25">
      <c r="BQ4183" s="136"/>
    </row>
    <row r="4184" spans="69:69" x14ac:dyDescent="0.25">
      <c r="BQ4184" s="136"/>
    </row>
    <row r="4185" spans="69:69" x14ac:dyDescent="0.25">
      <c r="BQ4185" s="136"/>
    </row>
    <row r="4186" spans="69:69" x14ac:dyDescent="0.25">
      <c r="BQ4186" s="136"/>
    </row>
    <row r="4187" spans="69:69" x14ac:dyDescent="0.25">
      <c r="BQ4187" s="136"/>
    </row>
    <row r="4188" spans="69:69" x14ac:dyDescent="0.25">
      <c r="BQ4188" s="136"/>
    </row>
    <row r="4189" spans="69:69" x14ac:dyDescent="0.25">
      <c r="BQ4189" s="136"/>
    </row>
    <row r="4190" spans="69:69" x14ac:dyDescent="0.25">
      <c r="BQ4190" s="136"/>
    </row>
    <row r="4191" spans="69:69" x14ac:dyDescent="0.25">
      <c r="BQ4191" s="136"/>
    </row>
    <row r="4192" spans="69:69" x14ac:dyDescent="0.25">
      <c r="BQ4192" s="136"/>
    </row>
    <row r="4193" spans="69:69" x14ac:dyDescent="0.25">
      <c r="BQ4193" s="136"/>
    </row>
    <row r="4194" spans="69:69" x14ac:dyDescent="0.25">
      <c r="BQ4194" s="136"/>
    </row>
    <row r="4195" spans="69:69" x14ac:dyDescent="0.25">
      <c r="BQ4195" s="136"/>
    </row>
    <row r="4196" spans="69:69" x14ac:dyDescent="0.25">
      <c r="BQ4196" s="136"/>
    </row>
    <row r="4197" spans="69:69" x14ac:dyDescent="0.25">
      <c r="BQ4197" s="136"/>
    </row>
    <row r="4198" spans="69:69" x14ac:dyDescent="0.25">
      <c r="BQ4198" s="136"/>
    </row>
    <row r="4199" spans="69:69" x14ac:dyDescent="0.25">
      <c r="BQ4199" s="136"/>
    </row>
    <row r="4200" spans="69:69" x14ac:dyDescent="0.25">
      <c r="BQ4200" s="136"/>
    </row>
    <row r="4201" spans="69:69" x14ac:dyDescent="0.25">
      <c r="BQ4201" s="136"/>
    </row>
    <row r="4202" spans="69:69" x14ac:dyDescent="0.25">
      <c r="BQ4202" s="136"/>
    </row>
    <row r="4203" spans="69:69" x14ac:dyDescent="0.25">
      <c r="BQ4203" s="136"/>
    </row>
    <row r="4204" spans="69:69" x14ac:dyDescent="0.25">
      <c r="BQ4204" s="136"/>
    </row>
    <row r="4205" spans="69:69" x14ac:dyDescent="0.25">
      <c r="BQ4205" s="136"/>
    </row>
    <row r="4206" spans="69:69" x14ac:dyDescent="0.25">
      <c r="BQ4206" s="136"/>
    </row>
    <row r="4207" spans="69:69" x14ac:dyDescent="0.25">
      <c r="BQ4207" s="136"/>
    </row>
    <row r="4208" spans="69:69" x14ac:dyDescent="0.25">
      <c r="BQ4208" s="136"/>
    </row>
    <row r="4209" spans="69:69" x14ac:dyDescent="0.25">
      <c r="BQ4209" s="136"/>
    </row>
    <row r="4210" spans="69:69" x14ac:dyDescent="0.25">
      <c r="BQ4210" s="136"/>
    </row>
    <row r="4211" spans="69:69" x14ac:dyDescent="0.25">
      <c r="BQ4211" s="136"/>
    </row>
    <row r="4212" spans="69:69" x14ac:dyDescent="0.25">
      <c r="BQ4212" s="136"/>
    </row>
    <row r="4213" spans="69:69" x14ac:dyDescent="0.25">
      <c r="BQ4213" s="136"/>
    </row>
    <row r="4214" spans="69:69" x14ac:dyDescent="0.25">
      <c r="BQ4214" s="136"/>
    </row>
    <row r="4215" spans="69:69" x14ac:dyDescent="0.25">
      <c r="BQ4215" s="136"/>
    </row>
    <row r="4216" spans="69:69" x14ac:dyDescent="0.25">
      <c r="BQ4216" s="136"/>
    </row>
    <row r="4217" spans="69:69" x14ac:dyDescent="0.25">
      <c r="BQ4217" s="136"/>
    </row>
    <row r="4218" spans="69:69" x14ac:dyDescent="0.25">
      <c r="BQ4218" s="136"/>
    </row>
    <row r="4219" spans="69:69" x14ac:dyDescent="0.25">
      <c r="BQ4219" s="136"/>
    </row>
    <row r="4220" spans="69:69" x14ac:dyDescent="0.25">
      <c r="BQ4220" s="136"/>
    </row>
    <row r="4221" spans="69:69" x14ac:dyDescent="0.25">
      <c r="BQ4221" s="136"/>
    </row>
    <row r="4222" spans="69:69" x14ac:dyDescent="0.25">
      <c r="BQ4222" s="136"/>
    </row>
    <row r="4223" spans="69:69" x14ac:dyDescent="0.25">
      <c r="BQ4223" s="136"/>
    </row>
    <row r="4224" spans="69:69" x14ac:dyDescent="0.25">
      <c r="BQ4224" s="136"/>
    </row>
    <row r="4225" spans="69:69" x14ac:dyDescent="0.25">
      <c r="BQ4225" s="136"/>
    </row>
    <row r="4226" spans="69:69" x14ac:dyDescent="0.25">
      <c r="BQ4226" s="136"/>
    </row>
    <row r="4227" spans="69:69" x14ac:dyDescent="0.25">
      <c r="BQ4227" s="136"/>
    </row>
    <row r="4228" spans="69:69" x14ac:dyDescent="0.25">
      <c r="BQ4228" s="136"/>
    </row>
    <row r="4229" spans="69:69" x14ac:dyDescent="0.25">
      <c r="BQ4229" s="136"/>
    </row>
    <row r="4230" spans="69:69" x14ac:dyDescent="0.25">
      <c r="BQ4230" s="136"/>
    </row>
    <row r="4231" spans="69:69" x14ac:dyDescent="0.25">
      <c r="BQ4231" s="136"/>
    </row>
    <row r="4232" spans="69:69" x14ac:dyDescent="0.25">
      <c r="BQ4232" s="136"/>
    </row>
    <row r="4233" spans="69:69" x14ac:dyDescent="0.25">
      <c r="BQ4233" s="136"/>
    </row>
    <row r="4234" spans="69:69" x14ac:dyDescent="0.25">
      <c r="BQ4234" s="136"/>
    </row>
    <row r="4235" spans="69:69" x14ac:dyDescent="0.25">
      <c r="BQ4235" s="136"/>
    </row>
    <row r="4236" spans="69:69" x14ac:dyDescent="0.25">
      <c r="BQ4236" s="136"/>
    </row>
    <row r="4237" spans="69:69" x14ac:dyDescent="0.25">
      <c r="BQ4237" s="136"/>
    </row>
    <row r="4238" spans="69:69" x14ac:dyDescent="0.25">
      <c r="BQ4238" s="136"/>
    </row>
    <row r="4239" spans="69:69" x14ac:dyDescent="0.25">
      <c r="BQ4239" s="136"/>
    </row>
    <row r="4240" spans="69:69" x14ac:dyDescent="0.25">
      <c r="BQ4240" s="136"/>
    </row>
    <row r="4241" spans="69:69" x14ac:dyDescent="0.25">
      <c r="BQ4241" s="136"/>
    </row>
    <row r="4242" spans="69:69" x14ac:dyDescent="0.25">
      <c r="BQ4242" s="136"/>
    </row>
    <row r="4243" spans="69:69" x14ac:dyDescent="0.25">
      <c r="BQ4243" s="136"/>
    </row>
    <row r="4244" spans="69:69" x14ac:dyDescent="0.25">
      <c r="BQ4244" s="136"/>
    </row>
    <row r="4245" spans="69:69" x14ac:dyDescent="0.25">
      <c r="BQ4245" s="136"/>
    </row>
    <row r="4246" spans="69:69" x14ac:dyDescent="0.25">
      <c r="BQ4246" s="136"/>
    </row>
    <row r="4247" spans="69:69" x14ac:dyDescent="0.25">
      <c r="BQ4247" s="136"/>
    </row>
    <row r="4248" spans="69:69" x14ac:dyDescent="0.25">
      <c r="BQ4248" s="136"/>
    </row>
    <row r="4249" spans="69:69" x14ac:dyDescent="0.25">
      <c r="BQ4249" s="136"/>
    </row>
    <row r="4250" spans="69:69" x14ac:dyDescent="0.25">
      <c r="BQ4250" s="136"/>
    </row>
    <row r="4251" spans="69:69" x14ac:dyDescent="0.25">
      <c r="BQ4251" s="136"/>
    </row>
    <row r="4252" spans="69:69" x14ac:dyDescent="0.25">
      <c r="BQ4252" s="136"/>
    </row>
    <row r="4253" spans="69:69" x14ac:dyDescent="0.25">
      <c r="BQ4253" s="136"/>
    </row>
    <row r="4254" spans="69:69" x14ac:dyDescent="0.25">
      <c r="BQ4254" s="136"/>
    </row>
    <row r="4255" spans="69:69" x14ac:dyDescent="0.25">
      <c r="BQ4255" s="136"/>
    </row>
    <row r="4256" spans="69:69" x14ac:dyDescent="0.25">
      <c r="BQ4256" s="136"/>
    </row>
    <row r="4257" spans="69:69" x14ac:dyDescent="0.25">
      <c r="BQ4257" s="136"/>
    </row>
    <row r="4258" spans="69:69" x14ac:dyDescent="0.25">
      <c r="BQ4258" s="136"/>
    </row>
    <row r="4259" spans="69:69" x14ac:dyDescent="0.25">
      <c r="BQ4259" s="136"/>
    </row>
    <row r="4260" spans="69:69" x14ac:dyDescent="0.25">
      <c r="BQ4260" s="136"/>
    </row>
    <row r="4261" spans="69:69" x14ac:dyDescent="0.25">
      <c r="BQ4261" s="136"/>
    </row>
    <row r="4262" spans="69:69" x14ac:dyDescent="0.25">
      <c r="BQ4262" s="136"/>
    </row>
    <row r="4263" spans="69:69" x14ac:dyDescent="0.25">
      <c r="BQ4263" s="136"/>
    </row>
    <row r="4264" spans="69:69" x14ac:dyDescent="0.25">
      <c r="BQ4264" s="136"/>
    </row>
    <row r="4265" spans="69:69" x14ac:dyDescent="0.25">
      <c r="BQ4265" s="136"/>
    </row>
    <row r="4266" spans="69:69" x14ac:dyDescent="0.25">
      <c r="BQ4266" s="136"/>
    </row>
    <row r="4267" spans="69:69" x14ac:dyDescent="0.25">
      <c r="BQ4267" s="136"/>
    </row>
    <row r="4268" spans="69:69" x14ac:dyDescent="0.25">
      <c r="BQ4268" s="136"/>
    </row>
    <row r="4269" spans="69:69" x14ac:dyDescent="0.25">
      <c r="BQ4269" s="136"/>
    </row>
    <row r="4270" spans="69:69" x14ac:dyDescent="0.25">
      <c r="BQ4270" s="136"/>
    </row>
    <row r="4271" spans="69:69" x14ac:dyDescent="0.25">
      <c r="BQ4271" s="136"/>
    </row>
    <row r="4272" spans="69:69" x14ac:dyDescent="0.25">
      <c r="BQ4272" s="136"/>
    </row>
    <row r="4273" spans="69:69" x14ac:dyDescent="0.25">
      <c r="BQ4273" s="136"/>
    </row>
    <row r="4274" spans="69:69" x14ac:dyDescent="0.25">
      <c r="BQ4274" s="136"/>
    </row>
    <row r="4275" spans="69:69" x14ac:dyDescent="0.25">
      <c r="BQ4275" s="136"/>
    </row>
    <row r="4276" spans="69:69" x14ac:dyDescent="0.25">
      <c r="BQ4276" s="136"/>
    </row>
    <row r="4277" spans="69:69" x14ac:dyDescent="0.25">
      <c r="BQ4277" s="136"/>
    </row>
    <row r="4278" spans="69:69" x14ac:dyDescent="0.25">
      <c r="BQ4278" s="136"/>
    </row>
    <row r="4279" spans="69:69" x14ac:dyDescent="0.25">
      <c r="BQ4279" s="136"/>
    </row>
    <row r="4280" spans="69:69" x14ac:dyDescent="0.25">
      <c r="BQ4280" s="136"/>
    </row>
    <row r="4281" spans="69:69" x14ac:dyDescent="0.25">
      <c r="BQ4281" s="136"/>
    </row>
    <row r="4282" spans="69:69" x14ac:dyDescent="0.25">
      <c r="BQ4282" s="136"/>
    </row>
    <row r="4283" spans="69:69" x14ac:dyDescent="0.25">
      <c r="BQ4283" s="136"/>
    </row>
    <row r="4284" spans="69:69" x14ac:dyDescent="0.25">
      <c r="BQ4284" s="136"/>
    </row>
    <row r="4285" spans="69:69" x14ac:dyDescent="0.25">
      <c r="BQ4285" s="136"/>
    </row>
    <row r="4286" spans="69:69" x14ac:dyDescent="0.25">
      <c r="BQ4286" s="136"/>
    </row>
    <row r="4287" spans="69:69" x14ac:dyDescent="0.25">
      <c r="BQ4287" s="136"/>
    </row>
    <row r="4288" spans="69:69" x14ac:dyDescent="0.25">
      <c r="BQ4288" s="136"/>
    </row>
    <row r="4289" spans="69:69" x14ac:dyDescent="0.25">
      <c r="BQ4289" s="136"/>
    </row>
    <row r="4290" spans="69:69" x14ac:dyDescent="0.25">
      <c r="BQ4290" s="136"/>
    </row>
    <row r="4291" spans="69:69" x14ac:dyDescent="0.25">
      <c r="BQ4291" s="136"/>
    </row>
    <row r="4292" spans="69:69" x14ac:dyDescent="0.25">
      <c r="BQ4292" s="136"/>
    </row>
    <row r="4293" spans="69:69" x14ac:dyDescent="0.25">
      <c r="BQ4293" s="136"/>
    </row>
    <row r="4294" spans="69:69" x14ac:dyDescent="0.25">
      <c r="BQ4294" s="136"/>
    </row>
    <row r="4295" spans="69:69" x14ac:dyDescent="0.25">
      <c r="BQ4295" s="136"/>
    </row>
    <row r="4296" spans="69:69" x14ac:dyDescent="0.25">
      <c r="BQ4296" s="136"/>
    </row>
    <row r="4297" spans="69:69" x14ac:dyDescent="0.25">
      <c r="BQ4297" s="136"/>
    </row>
    <row r="4298" spans="69:69" x14ac:dyDescent="0.25">
      <c r="BQ4298" s="136"/>
    </row>
    <row r="4299" spans="69:69" x14ac:dyDescent="0.25">
      <c r="BQ4299" s="136"/>
    </row>
    <row r="4300" spans="69:69" x14ac:dyDescent="0.25">
      <c r="BQ4300" s="136"/>
    </row>
    <row r="4301" spans="69:69" x14ac:dyDescent="0.25">
      <c r="BQ4301" s="136"/>
    </row>
    <row r="4302" spans="69:69" x14ac:dyDescent="0.25">
      <c r="BQ4302" s="136"/>
    </row>
    <row r="4303" spans="69:69" x14ac:dyDescent="0.25">
      <c r="BQ4303" s="136"/>
    </row>
    <row r="4304" spans="69:69" x14ac:dyDescent="0.25">
      <c r="BQ4304" s="136"/>
    </row>
    <row r="4305" spans="69:69" x14ac:dyDescent="0.25">
      <c r="BQ4305" s="136"/>
    </row>
    <row r="4306" spans="69:69" x14ac:dyDescent="0.25">
      <c r="BQ4306" s="136"/>
    </row>
    <row r="4307" spans="69:69" x14ac:dyDescent="0.25">
      <c r="BQ4307" s="136"/>
    </row>
    <row r="4308" spans="69:69" x14ac:dyDescent="0.25">
      <c r="BQ4308" s="136"/>
    </row>
    <row r="4309" spans="69:69" x14ac:dyDescent="0.25">
      <c r="BQ4309" s="136"/>
    </row>
    <row r="4310" spans="69:69" x14ac:dyDescent="0.25">
      <c r="BQ4310" s="136"/>
    </row>
    <row r="4311" spans="69:69" x14ac:dyDescent="0.25">
      <c r="BQ4311" s="136"/>
    </row>
    <row r="4312" spans="69:69" x14ac:dyDescent="0.25">
      <c r="BQ4312" s="136"/>
    </row>
    <row r="4313" spans="69:69" x14ac:dyDescent="0.25">
      <c r="BQ4313" s="136"/>
    </row>
    <row r="4314" spans="69:69" x14ac:dyDescent="0.25">
      <c r="BQ4314" s="136"/>
    </row>
    <row r="4315" spans="69:69" x14ac:dyDescent="0.25">
      <c r="BQ4315" s="136"/>
    </row>
    <row r="4316" spans="69:69" x14ac:dyDescent="0.25">
      <c r="BQ4316" s="136"/>
    </row>
    <row r="4317" spans="69:69" x14ac:dyDescent="0.25">
      <c r="BQ4317" s="136"/>
    </row>
    <row r="4318" spans="69:69" x14ac:dyDescent="0.25">
      <c r="BQ4318" s="136"/>
    </row>
    <row r="4319" spans="69:69" x14ac:dyDescent="0.25">
      <c r="BQ4319" s="136"/>
    </row>
    <row r="4320" spans="69:69" x14ac:dyDescent="0.25">
      <c r="BQ4320" s="136"/>
    </row>
    <row r="4321" spans="69:69" x14ac:dyDescent="0.25">
      <c r="BQ4321" s="136"/>
    </row>
    <row r="4322" spans="69:69" x14ac:dyDescent="0.25">
      <c r="BQ4322" s="136"/>
    </row>
    <row r="4323" spans="69:69" x14ac:dyDescent="0.25">
      <c r="BQ4323" s="136"/>
    </row>
    <row r="4324" spans="69:69" x14ac:dyDescent="0.25">
      <c r="BQ4324" s="136"/>
    </row>
    <row r="4325" spans="69:69" x14ac:dyDescent="0.25">
      <c r="BQ4325" s="136"/>
    </row>
    <row r="4326" spans="69:69" x14ac:dyDescent="0.25">
      <c r="BQ4326" s="136"/>
    </row>
    <row r="4327" spans="69:69" x14ac:dyDescent="0.25">
      <c r="BQ4327" s="136"/>
    </row>
    <row r="4328" spans="69:69" x14ac:dyDescent="0.25">
      <c r="BQ4328" s="136"/>
    </row>
    <row r="4329" spans="69:69" x14ac:dyDescent="0.25">
      <c r="BQ4329" s="136"/>
    </row>
    <row r="4330" spans="69:69" x14ac:dyDescent="0.25">
      <c r="BQ4330" s="136"/>
    </row>
    <row r="4331" spans="69:69" x14ac:dyDescent="0.25">
      <c r="BQ4331" s="136"/>
    </row>
    <row r="4332" spans="69:69" x14ac:dyDescent="0.25">
      <c r="BQ4332" s="136"/>
    </row>
    <row r="4333" spans="69:69" x14ac:dyDescent="0.25">
      <c r="BQ4333" s="136"/>
    </row>
    <row r="4334" spans="69:69" x14ac:dyDescent="0.25">
      <c r="BQ4334" s="136"/>
    </row>
    <row r="4335" spans="69:69" x14ac:dyDescent="0.25">
      <c r="BQ4335" s="136"/>
    </row>
    <row r="4336" spans="69:69" x14ac:dyDescent="0.25">
      <c r="BQ4336" s="136"/>
    </row>
    <row r="4337" spans="69:69" x14ac:dyDescent="0.25">
      <c r="BQ4337" s="136"/>
    </row>
    <row r="4338" spans="69:69" x14ac:dyDescent="0.25">
      <c r="BQ4338" s="136"/>
    </row>
    <row r="4339" spans="69:69" x14ac:dyDescent="0.25">
      <c r="BQ4339" s="136"/>
    </row>
    <row r="4340" spans="69:69" x14ac:dyDescent="0.25">
      <c r="BQ4340" s="136"/>
    </row>
    <row r="4341" spans="69:69" x14ac:dyDescent="0.25">
      <c r="BQ4341" s="136"/>
    </row>
    <row r="4342" spans="69:69" x14ac:dyDescent="0.25">
      <c r="BQ4342" s="136"/>
    </row>
    <row r="4343" spans="69:69" x14ac:dyDescent="0.25">
      <c r="BQ4343" s="136"/>
    </row>
    <row r="4344" spans="69:69" x14ac:dyDescent="0.25">
      <c r="BQ4344" s="136"/>
    </row>
    <row r="4345" spans="69:69" x14ac:dyDescent="0.25">
      <c r="BQ4345" s="136"/>
    </row>
    <row r="4346" spans="69:69" x14ac:dyDescent="0.25">
      <c r="BQ4346" s="136"/>
    </row>
    <row r="4347" spans="69:69" x14ac:dyDescent="0.25">
      <c r="BQ4347" s="136"/>
    </row>
    <row r="4348" spans="69:69" x14ac:dyDescent="0.25">
      <c r="BQ4348" s="136"/>
    </row>
    <row r="4349" spans="69:69" x14ac:dyDescent="0.25">
      <c r="BQ4349" s="136"/>
    </row>
    <row r="4350" spans="69:69" x14ac:dyDescent="0.25">
      <c r="BQ4350" s="136"/>
    </row>
    <row r="4351" spans="69:69" x14ac:dyDescent="0.25">
      <c r="BQ4351" s="136"/>
    </row>
    <row r="4352" spans="69:69" x14ac:dyDescent="0.25">
      <c r="BQ4352" s="136"/>
    </row>
    <row r="4353" spans="69:69" x14ac:dyDescent="0.25">
      <c r="BQ4353" s="136"/>
    </row>
    <row r="4354" spans="69:69" x14ac:dyDescent="0.25">
      <c r="BQ4354" s="136"/>
    </row>
    <row r="4355" spans="69:69" x14ac:dyDescent="0.25">
      <c r="BQ4355" s="136"/>
    </row>
    <row r="4356" spans="69:69" x14ac:dyDescent="0.25">
      <c r="BQ4356" s="136"/>
    </row>
    <row r="4357" spans="69:69" x14ac:dyDescent="0.25">
      <c r="BQ4357" s="136"/>
    </row>
    <row r="4358" spans="69:69" x14ac:dyDescent="0.25">
      <c r="BQ4358" s="136"/>
    </row>
    <row r="4359" spans="69:69" x14ac:dyDescent="0.25">
      <c r="BQ4359" s="136"/>
    </row>
    <row r="4360" spans="69:69" x14ac:dyDescent="0.25">
      <c r="BQ4360" s="136"/>
    </row>
    <row r="4361" spans="69:69" x14ac:dyDescent="0.25">
      <c r="BQ4361" s="136"/>
    </row>
    <row r="4362" spans="69:69" x14ac:dyDescent="0.25">
      <c r="BQ4362" s="136"/>
    </row>
    <row r="4363" spans="69:69" x14ac:dyDescent="0.25">
      <c r="BQ4363" s="136"/>
    </row>
    <row r="4364" spans="69:69" x14ac:dyDescent="0.25">
      <c r="BQ4364" s="136"/>
    </row>
    <row r="4365" spans="69:69" x14ac:dyDescent="0.25">
      <c r="BQ4365" s="136"/>
    </row>
    <row r="4366" spans="69:69" x14ac:dyDescent="0.25">
      <c r="BQ4366" s="136"/>
    </row>
    <row r="4367" spans="69:69" x14ac:dyDescent="0.25">
      <c r="BQ4367" s="136"/>
    </row>
    <row r="4368" spans="69:69" x14ac:dyDescent="0.25">
      <c r="BQ4368" s="136"/>
    </row>
    <row r="4369" spans="69:69" x14ac:dyDescent="0.25">
      <c r="BQ4369" s="136"/>
    </row>
    <row r="4370" spans="69:69" x14ac:dyDescent="0.25">
      <c r="BQ4370" s="136"/>
    </row>
    <row r="4371" spans="69:69" x14ac:dyDescent="0.25">
      <c r="BQ4371" s="136"/>
    </row>
    <row r="4372" spans="69:69" x14ac:dyDescent="0.25">
      <c r="BQ4372" s="136"/>
    </row>
    <row r="4373" spans="69:69" x14ac:dyDescent="0.25">
      <c r="BQ4373" s="136"/>
    </row>
    <row r="4374" spans="69:69" x14ac:dyDescent="0.25">
      <c r="BQ4374" s="136"/>
    </row>
    <row r="4375" spans="69:69" x14ac:dyDescent="0.25">
      <c r="BQ4375" s="136"/>
    </row>
    <row r="4376" spans="69:69" x14ac:dyDescent="0.25">
      <c r="BQ4376" s="136"/>
    </row>
    <row r="4377" spans="69:69" x14ac:dyDescent="0.25">
      <c r="BQ4377" s="136"/>
    </row>
    <row r="4378" spans="69:69" x14ac:dyDescent="0.25">
      <c r="BQ4378" s="136"/>
    </row>
    <row r="4379" spans="69:69" x14ac:dyDescent="0.25">
      <c r="BQ4379" s="136"/>
    </row>
    <row r="4380" spans="69:69" x14ac:dyDescent="0.25">
      <c r="BQ4380" s="136"/>
    </row>
    <row r="4381" spans="69:69" x14ac:dyDescent="0.25">
      <c r="BQ4381" s="136"/>
    </row>
    <row r="4382" spans="69:69" x14ac:dyDescent="0.25">
      <c r="BQ4382" s="136"/>
    </row>
    <row r="4383" spans="69:69" x14ac:dyDescent="0.25">
      <c r="BQ4383" s="136"/>
    </row>
    <row r="4384" spans="69:69" x14ac:dyDescent="0.25">
      <c r="BQ4384" s="136"/>
    </row>
    <row r="4385" spans="69:69" x14ac:dyDescent="0.25">
      <c r="BQ4385" s="136"/>
    </row>
    <row r="4386" spans="69:69" x14ac:dyDescent="0.25">
      <c r="BQ4386" s="136"/>
    </row>
    <row r="4387" spans="69:69" x14ac:dyDescent="0.25">
      <c r="BQ4387" s="136"/>
    </row>
    <row r="4388" spans="69:69" x14ac:dyDescent="0.25">
      <c r="BQ4388" s="136"/>
    </row>
    <row r="4389" spans="69:69" x14ac:dyDescent="0.25">
      <c r="BQ4389" s="136"/>
    </row>
    <row r="4390" spans="69:69" x14ac:dyDescent="0.25">
      <c r="BQ4390" s="136"/>
    </row>
    <row r="4391" spans="69:69" x14ac:dyDescent="0.25">
      <c r="BQ4391" s="136"/>
    </row>
    <row r="4392" spans="69:69" x14ac:dyDescent="0.25">
      <c r="BQ4392" s="136"/>
    </row>
    <row r="4393" spans="69:69" x14ac:dyDescent="0.25">
      <c r="BQ4393" s="136"/>
    </row>
    <row r="4394" spans="69:69" x14ac:dyDescent="0.25">
      <c r="BQ4394" s="136"/>
    </row>
    <row r="4395" spans="69:69" x14ac:dyDescent="0.25">
      <c r="BQ4395" s="136"/>
    </row>
    <row r="4396" spans="69:69" x14ac:dyDescent="0.25">
      <c r="BQ4396" s="136"/>
    </row>
    <row r="4397" spans="69:69" x14ac:dyDescent="0.25">
      <c r="BQ4397" s="136"/>
    </row>
    <row r="4398" spans="69:69" x14ac:dyDescent="0.25">
      <c r="BQ4398" s="136"/>
    </row>
    <row r="4399" spans="69:69" x14ac:dyDescent="0.25">
      <c r="BQ4399" s="136"/>
    </row>
    <row r="4400" spans="69:69" x14ac:dyDescent="0.25">
      <c r="BQ4400" s="136"/>
    </row>
    <row r="4401" spans="69:69" x14ac:dyDescent="0.25">
      <c r="BQ4401" s="136"/>
    </row>
    <row r="4402" spans="69:69" x14ac:dyDescent="0.25">
      <c r="BQ4402" s="136"/>
    </row>
    <row r="4403" spans="69:69" x14ac:dyDescent="0.25">
      <c r="BQ4403" s="136"/>
    </row>
    <row r="4404" spans="69:69" x14ac:dyDescent="0.25">
      <c r="BQ4404" s="136"/>
    </row>
    <row r="4405" spans="69:69" x14ac:dyDescent="0.25">
      <c r="BQ4405" s="136"/>
    </row>
    <row r="4406" spans="69:69" x14ac:dyDescent="0.25">
      <c r="BQ4406" s="136"/>
    </row>
    <row r="4407" spans="69:69" x14ac:dyDescent="0.25">
      <c r="BQ4407" s="136"/>
    </row>
    <row r="4408" spans="69:69" x14ac:dyDescent="0.25">
      <c r="BQ4408" s="136"/>
    </row>
    <row r="4409" spans="69:69" x14ac:dyDescent="0.25">
      <c r="BQ4409" s="136"/>
    </row>
    <row r="4410" spans="69:69" x14ac:dyDescent="0.25">
      <c r="BQ4410" s="136"/>
    </row>
    <row r="4411" spans="69:69" x14ac:dyDescent="0.25">
      <c r="BQ4411" s="136"/>
    </row>
    <row r="4412" spans="69:69" x14ac:dyDescent="0.25">
      <c r="BQ4412" s="136"/>
    </row>
    <row r="4413" spans="69:69" x14ac:dyDescent="0.25">
      <c r="BQ4413" s="136"/>
    </row>
    <row r="4414" spans="69:69" x14ac:dyDescent="0.25">
      <c r="BQ4414" s="136"/>
    </row>
    <row r="4415" spans="69:69" x14ac:dyDescent="0.25">
      <c r="BQ4415" s="136"/>
    </row>
    <row r="4416" spans="69:69" x14ac:dyDescent="0.25">
      <c r="BQ4416" s="136"/>
    </row>
    <row r="4417" spans="69:69" x14ac:dyDescent="0.25">
      <c r="BQ4417" s="136"/>
    </row>
    <row r="4418" spans="69:69" x14ac:dyDescent="0.25">
      <c r="BQ4418" s="136"/>
    </row>
    <row r="4419" spans="69:69" x14ac:dyDescent="0.25">
      <c r="BQ4419" s="136"/>
    </row>
    <row r="4420" spans="69:69" x14ac:dyDescent="0.25">
      <c r="BQ4420" s="136"/>
    </row>
    <row r="4421" spans="69:69" x14ac:dyDescent="0.25">
      <c r="BQ4421" s="136"/>
    </row>
    <row r="4422" spans="69:69" x14ac:dyDescent="0.25">
      <c r="BQ4422" s="136"/>
    </row>
    <row r="4423" spans="69:69" x14ac:dyDescent="0.25">
      <c r="BQ4423" s="136"/>
    </row>
    <row r="4424" spans="69:69" x14ac:dyDescent="0.25">
      <c r="BQ4424" s="136"/>
    </row>
    <row r="4425" spans="69:69" x14ac:dyDescent="0.25">
      <c r="BQ4425" s="136"/>
    </row>
    <row r="4426" spans="69:69" x14ac:dyDescent="0.25">
      <c r="BQ4426" s="136"/>
    </row>
    <row r="4427" spans="69:69" x14ac:dyDescent="0.25">
      <c r="BQ4427" s="136"/>
    </row>
    <row r="4428" spans="69:69" x14ac:dyDescent="0.25">
      <c r="BQ4428" s="136"/>
    </row>
    <row r="4429" spans="69:69" x14ac:dyDescent="0.25">
      <c r="BQ4429" s="136"/>
    </row>
    <row r="4430" spans="69:69" x14ac:dyDescent="0.25">
      <c r="BQ4430" s="136"/>
    </row>
    <row r="4431" spans="69:69" x14ac:dyDescent="0.25">
      <c r="BQ4431" s="136"/>
    </row>
    <row r="4432" spans="69:69" x14ac:dyDescent="0.25">
      <c r="BQ4432" s="136"/>
    </row>
    <row r="4433" spans="69:69" x14ac:dyDescent="0.25">
      <c r="BQ4433" s="136"/>
    </row>
    <row r="4434" spans="69:69" x14ac:dyDescent="0.25">
      <c r="BQ4434" s="136"/>
    </row>
    <row r="4435" spans="69:69" x14ac:dyDescent="0.25">
      <c r="BQ4435" s="136"/>
    </row>
    <row r="4436" spans="69:69" x14ac:dyDescent="0.25">
      <c r="BQ4436" s="136"/>
    </row>
    <row r="4437" spans="69:69" x14ac:dyDescent="0.25">
      <c r="BQ4437" s="136"/>
    </row>
    <row r="4438" spans="69:69" x14ac:dyDescent="0.25">
      <c r="BQ4438" s="136"/>
    </row>
    <row r="4439" spans="69:69" x14ac:dyDescent="0.25">
      <c r="BQ4439" s="136"/>
    </row>
    <row r="4440" spans="69:69" x14ac:dyDescent="0.25">
      <c r="BQ4440" s="136"/>
    </row>
    <row r="4441" spans="69:69" x14ac:dyDescent="0.25">
      <c r="BQ4441" s="136"/>
    </row>
    <row r="4442" spans="69:69" x14ac:dyDescent="0.25">
      <c r="BQ4442" s="136"/>
    </row>
    <row r="4443" spans="69:69" x14ac:dyDescent="0.25">
      <c r="BQ4443" s="136"/>
    </row>
    <row r="4444" spans="69:69" x14ac:dyDescent="0.25">
      <c r="BQ4444" s="136"/>
    </row>
    <row r="4445" spans="69:69" x14ac:dyDescent="0.25">
      <c r="BQ4445" s="136"/>
    </row>
    <row r="4446" spans="69:69" x14ac:dyDescent="0.25">
      <c r="BQ4446" s="136"/>
    </row>
    <row r="4447" spans="69:69" x14ac:dyDescent="0.25">
      <c r="BQ4447" s="136"/>
    </row>
    <row r="4448" spans="69:69" x14ac:dyDescent="0.25">
      <c r="BQ4448" s="136"/>
    </row>
    <row r="4449" spans="69:69" x14ac:dyDescent="0.25">
      <c r="BQ4449" s="136"/>
    </row>
    <row r="4450" spans="69:69" x14ac:dyDescent="0.25">
      <c r="BQ4450" s="136"/>
    </row>
    <row r="4451" spans="69:69" x14ac:dyDescent="0.25">
      <c r="BQ4451" s="136"/>
    </row>
    <row r="4452" spans="69:69" x14ac:dyDescent="0.25">
      <c r="BQ4452" s="136"/>
    </row>
    <row r="4453" spans="69:69" x14ac:dyDescent="0.25">
      <c r="BQ4453" s="136"/>
    </row>
    <row r="4454" spans="69:69" x14ac:dyDescent="0.25">
      <c r="BQ4454" s="136"/>
    </row>
    <row r="4455" spans="69:69" x14ac:dyDescent="0.25">
      <c r="BQ4455" s="136"/>
    </row>
    <row r="4456" spans="69:69" x14ac:dyDescent="0.25">
      <c r="BQ4456" s="136"/>
    </row>
    <row r="4457" spans="69:69" x14ac:dyDescent="0.25">
      <c r="BQ4457" s="136"/>
    </row>
    <row r="4458" spans="69:69" x14ac:dyDescent="0.25">
      <c r="BQ4458" s="136"/>
    </row>
    <row r="4459" spans="69:69" x14ac:dyDescent="0.25">
      <c r="BQ4459" s="136"/>
    </row>
    <row r="4460" spans="69:69" x14ac:dyDescent="0.25">
      <c r="BQ4460" s="136"/>
    </row>
    <row r="4461" spans="69:69" x14ac:dyDescent="0.25">
      <c r="BQ4461" s="136"/>
    </row>
    <row r="4462" spans="69:69" x14ac:dyDescent="0.25">
      <c r="BQ4462" s="136"/>
    </row>
    <row r="4463" spans="69:69" x14ac:dyDescent="0.25">
      <c r="BQ4463" s="136"/>
    </row>
    <row r="4464" spans="69:69" x14ac:dyDescent="0.25">
      <c r="BQ4464" s="136"/>
    </row>
    <row r="4465" spans="69:69" x14ac:dyDescent="0.25">
      <c r="BQ4465" s="136"/>
    </row>
    <row r="4466" spans="69:69" x14ac:dyDescent="0.25">
      <c r="BQ4466" s="136"/>
    </row>
    <row r="4467" spans="69:69" x14ac:dyDescent="0.25">
      <c r="BQ4467" s="136"/>
    </row>
    <row r="4468" spans="69:69" x14ac:dyDescent="0.25">
      <c r="BQ4468" s="136"/>
    </row>
    <row r="4469" spans="69:69" x14ac:dyDescent="0.25">
      <c r="BQ4469" s="136"/>
    </row>
    <row r="4470" spans="69:69" x14ac:dyDescent="0.25">
      <c r="BQ4470" s="136"/>
    </row>
    <row r="4471" spans="69:69" x14ac:dyDescent="0.25">
      <c r="BQ4471" s="136"/>
    </row>
    <row r="4472" spans="69:69" x14ac:dyDescent="0.25">
      <c r="BQ4472" s="136"/>
    </row>
    <row r="4473" spans="69:69" x14ac:dyDescent="0.25">
      <c r="BQ4473" s="136"/>
    </row>
    <row r="4474" spans="69:69" x14ac:dyDescent="0.25">
      <c r="BQ4474" s="136"/>
    </row>
    <row r="4475" spans="69:69" x14ac:dyDescent="0.25">
      <c r="BQ4475" s="136"/>
    </row>
    <row r="4476" spans="69:69" x14ac:dyDescent="0.25">
      <c r="BQ4476" s="136"/>
    </row>
    <row r="4477" spans="69:69" x14ac:dyDescent="0.25">
      <c r="BQ4477" s="136"/>
    </row>
    <row r="4478" spans="69:69" x14ac:dyDescent="0.25">
      <c r="BQ4478" s="136"/>
    </row>
    <row r="4479" spans="69:69" x14ac:dyDescent="0.25">
      <c r="BQ4479" s="136"/>
    </row>
    <row r="4480" spans="69:69" x14ac:dyDescent="0.25">
      <c r="BQ4480" s="136"/>
    </row>
    <row r="4481" spans="69:69" x14ac:dyDescent="0.25">
      <c r="BQ4481" s="136"/>
    </row>
    <row r="4482" spans="69:69" x14ac:dyDescent="0.25">
      <c r="BQ4482" s="136"/>
    </row>
    <row r="4483" spans="69:69" x14ac:dyDescent="0.25">
      <c r="BQ4483" s="136"/>
    </row>
    <row r="4484" spans="69:69" x14ac:dyDescent="0.25">
      <c r="BQ4484" s="136"/>
    </row>
    <row r="4485" spans="69:69" x14ac:dyDescent="0.25">
      <c r="BQ4485" s="136"/>
    </row>
    <row r="4486" spans="69:69" x14ac:dyDescent="0.25">
      <c r="BQ4486" s="136"/>
    </row>
    <row r="4487" spans="69:69" x14ac:dyDescent="0.25">
      <c r="BQ4487" s="136"/>
    </row>
    <row r="4488" spans="69:69" x14ac:dyDescent="0.25">
      <c r="BQ4488" s="136"/>
    </row>
    <row r="4489" spans="69:69" x14ac:dyDescent="0.25">
      <c r="BQ4489" s="136"/>
    </row>
    <row r="4490" spans="69:69" x14ac:dyDescent="0.25">
      <c r="BQ4490" s="136"/>
    </row>
    <row r="4491" spans="69:69" x14ac:dyDescent="0.25">
      <c r="BQ4491" s="136"/>
    </row>
    <row r="4492" spans="69:69" x14ac:dyDescent="0.25">
      <c r="BQ4492" s="136"/>
    </row>
    <row r="4493" spans="69:69" x14ac:dyDescent="0.25">
      <c r="BQ4493" s="136"/>
    </row>
    <row r="4494" spans="69:69" x14ac:dyDescent="0.25">
      <c r="BQ4494" s="136"/>
    </row>
    <row r="4495" spans="69:69" x14ac:dyDescent="0.25">
      <c r="BQ4495" s="136"/>
    </row>
    <row r="4496" spans="69:69" x14ac:dyDescent="0.25">
      <c r="BQ4496" s="136"/>
    </row>
    <row r="4497" spans="69:69" x14ac:dyDescent="0.25">
      <c r="BQ4497" s="136"/>
    </row>
    <row r="4498" spans="69:69" x14ac:dyDescent="0.25">
      <c r="BQ4498" s="136"/>
    </row>
    <row r="4499" spans="69:69" x14ac:dyDescent="0.25">
      <c r="BQ4499" s="136"/>
    </row>
    <row r="4500" spans="69:69" x14ac:dyDescent="0.25">
      <c r="BQ4500" s="136"/>
    </row>
    <row r="4501" spans="69:69" x14ac:dyDescent="0.25">
      <c r="BQ4501" s="136"/>
    </row>
    <row r="4502" spans="69:69" x14ac:dyDescent="0.25">
      <c r="BQ4502" s="136"/>
    </row>
    <row r="4503" spans="69:69" x14ac:dyDescent="0.25">
      <c r="BQ4503" s="136"/>
    </row>
    <row r="4504" spans="69:69" x14ac:dyDescent="0.25">
      <c r="BQ4504" s="136"/>
    </row>
    <row r="4505" spans="69:69" x14ac:dyDescent="0.25">
      <c r="BQ4505" s="136"/>
    </row>
    <row r="4506" spans="69:69" x14ac:dyDescent="0.25">
      <c r="BQ4506" s="136"/>
    </row>
    <row r="4507" spans="69:69" x14ac:dyDescent="0.25">
      <c r="BQ4507" s="136"/>
    </row>
    <row r="4508" spans="69:69" x14ac:dyDescent="0.25">
      <c r="BQ4508" s="136"/>
    </row>
    <row r="4509" spans="69:69" x14ac:dyDescent="0.25">
      <c r="BQ4509" s="136"/>
    </row>
    <row r="4510" spans="69:69" x14ac:dyDescent="0.25">
      <c r="BQ4510" s="136"/>
    </row>
    <row r="4511" spans="69:69" x14ac:dyDescent="0.25">
      <c r="BQ4511" s="136"/>
    </row>
    <row r="4512" spans="69:69" x14ac:dyDescent="0.25">
      <c r="BQ4512" s="136"/>
    </row>
    <row r="4513" spans="69:69" x14ac:dyDescent="0.25">
      <c r="BQ4513" s="136"/>
    </row>
    <row r="4514" spans="69:69" x14ac:dyDescent="0.25">
      <c r="BQ4514" s="136"/>
    </row>
    <row r="4515" spans="69:69" x14ac:dyDescent="0.25">
      <c r="BQ4515" s="136"/>
    </row>
    <row r="4516" spans="69:69" x14ac:dyDescent="0.25">
      <c r="BQ4516" s="136"/>
    </row>
    <row r="4517" spans="69:69" x14ac:dyDescent="0.25">
      <c r="BQ4517" s="136"/>
    </row>
    <row r="4518" spans="69:69" x14ac:dyDescent="0.25">
      <c r="BQ4518" s="136"/>
    </row>
    <row r="4519" spans="69:69" x14ac:dyDescent="0.25">
      <c r="BQ4519" s="136"/>
    </row>
    <row r="4520" spans="69:69" x14ac:dyDescent="0.25">
      <c r="BQ4520" s="136"/>
    </row>
    <row r="4521" spans="69:69" x14ac:dyDescent="0.25">
      <c r="BQ4521" s="136"/>
    </row>
    <row r="4522" spans="69:69" x14ac:dyDescent="0.25">
      <c r="BQ4522" s="136"/>
    </row>
    <row r="4523" spans="69:69" x14ac:dyDescent="0.25">
      <c r="BQ4523" s="136"/>
    </row>
    <row r="4524" spans="69:69" x14ac:dyDescent="0.25">
      <c r="BQ4524" s="136"/>
    </row>
    <row r="4525" spans="69:69" x14ac:dyDescent="0.25">
      <c r="BQ4525" s="136"/>
    </row>
    <row r="4526" spans="69:69" x14ac:dyDescent="0.25">
      <c r="BQ4526" s="136"/>
    </row>
    <row r="4527" spans="69:69" x14ac:dyDescent="0.25">
      <c r="BQ4527" s="136"/>
    </row>
    <row r="4528" spans="69:69" x14ac:dyDescent="0.25">
      <c r="BQ4528" s="136"/>
    </row>
    <row r="4529" spans="69:69" x14ac:dyDescent="0.25">
      <c r="BQ4529" s="136"/>
    </row>
    <row r="4530" spans="69:69" x14ac:dyDescent="0.25">
      <c r="BQ4530" s="136"/>
    </row>
    <row r="4531" spans="69:69" x14ac:dyDescent="0.25">
      <c r="BQ4531" s="136"/>
    </row>
    <row r="4532" spans="69:69" x14ac:dyDescent="0.25">
      <c r="BQ4532" s="136"/>
    </row>
    <row r="4533" spans="69:69" x14ac:dyDescent="0.25">
      <c r="BQ4533" s="136"/>
    </row>
    <row r="4534" spans="69:69" x14ac:dyDescent="0.25">
      <c r="BQ4534" s="136"/>
    </row>
    <row r="4535" spans="69:69" x14ac:dyDescent="0.25">
      <c r="BQ4535" s="136"/>
    </row>
    <row r="4536" spans="69:69" x14ac:dyDescent="0.25">
      <c r="BQ4536" s="136"/>
    </row>
    <row r="4537" spans="69:69" x14ac:dyDescent="0.25">
      <c r="BQ4537" s="136"/>
    </row>
    <row r="4538" spans="69:69" x14ac:dyDescent="0.25">
      <c r="BQ4538" s="136"/>
    </row>
    <row r="4539" spans="69:69" x14ac:dyDescent="0.25">
      <c r="BQ4539" s="136"/>
    </row>
    <row r="4540" spans="69:69" x14ac:dyDescent="0.25">
      <c r="BQ4540" s="136"/>
    </row>
    <row r="4541" spans="69:69" x14ac:dyDescent="0.25">
      <c r="BQ4541" s="136"/>
    </row>
    <row r="4542" spans="69:69" x14ac:dyDescent="0.25">
      <c r="BQ4542" s="136"/>
    </row>
    <row r="4543" spans="69:69" x14ac:dyDescent="0.25">
      <c r="BQ4543" s="136"/>
    </row>
    <row r="4544" spans="69:69" x14ac:dyDescent="0.25">
      <c r="BQ4544" s="136"/>
    </row>
    <row r="4545" spans="69:69" x14ac:dyDescent="0.25">
      <c r="BQ4545" s="136"/>
    </row>
    <row r="4546" spans="69:69" x14ac:dyDescent="0.25">
      <c r="BQ4546" s="136"/>
    </row>
    <row r="4547" spans="69:69" x14ac:dyDescent="0.25">
      <c r="BQ4547" s="136"/>
    </row>
    <row r="4548" spans="69:69" x14ac:dyDescent="0.25">
      <c r="BQ4548" s="136"/>
    </row>
    <row r="4549" spans="69:69" x14ac:dyDescent="0.25">
      <c r="BQ4549" s="136"/>
    </row>
    <row r="4550" spans="69:69" x14ac:dyDescent="0.25">
      <c r="BQ4550" s="136"/>
    </row>
    <row r="4551" spans="69:69" x14ac:dyDescent="0.25">
      <c r="BQ4551" s="136"/>
    </row>
    <row r="4552" spans="69:69" x14ac:dyDescent="0.25">
      <c r="BQ4552" s="136"/>
    </row>
    <row r="4553" spans="69:69" x14ac:dyDescent="0.25">
      <c r="BQ4553" s="136"/>
    </row>
    <row r="4554" spans="69:69" x14ac:dyDescent="0.25">
      <c r="BQ4554" s="136"/>
    </row>
    <row r="4555" spans="69:69" x14ac:dyDescent="0.25">
      <c r="BQ4555" s="136"/>
    </row>
    <row r="4556" spans="69:69" x14ac:dyDescent="0.25">
      <c r="BQ4556" s="136"/>
    </row>
    <row r="4557" spans="69:69" x14ac:dyDescent="0.25">
      <c r="BQ4557" s="136"/>
    </row>
    <row r="4558" spans="69:69" x14ac:dyDescent="0.25">
      <c r="BQ4558" s="136"/>
    </row>
    <row r="4559" spans="69:69" x14ac:dyDescent="0.25">
      <c r="BQ4559" s="136"/>
    </row>
    <row r="4560" spans="69:69" x14ac:dyDescent="0.25">
      <c r="BQ4560" s="136"/>
    </row>
    <row r="4561" spans="69:69" x14ac:dyDescent="0.25">
      <c r="BQ4561" s="136"/>
    </row>
    <row r="4562" spans="69:69" x14ac:dyDescent="0.25">
      <c r="BQ4562" s="136"/>
    </row>
    <row r="4563" spans="69:69" x14ac:dyDescent="0.25">
      <c r="BQ4563" s="136"/>
    </row>
    <row r="4564" spans="69:69" x14ac:dyDescent="0.25">
      <c r="BQ4564" s="136"/>
    </row>
    <row r="4565" spans="69:69" x14ac:dyDescent="0.25">
      <c r="BQ4565" s="136"/>
    </row>
    <row r="4566" spans="69:69" x14ac:dyDescent="0.25">
      <c r="BQ4566" s="136"/>
    </row>
    <row r="4567" spans="69:69" x14ac:dyDescent="0.25">
      <c r="BQ4567" s="136"/>
    </row>
    <row r="4568" spans="69:69" x14ac:dyDescent="0.25">
      <c r="BQ4568" s="136"/>
    </row>
    <row r="4569" spans="69:69" x14ac:dyDescent="0.25">
      <c r="BQ4569" s="136"/>
    </row>
    <row r="4570" spans="69:69" x14ac:dyDescent="0.25">
      <c r="BQ4570" s="136"/>
    </row>
    <row r="4571" spans="69:69" x14ac:dyDescent="0.25">
      <c r="BQ4571" s="136"/>
    </row>
    <row r="4572" spans="69:69" x14ac:dyDescent="0.25">
      <c r="BQ4572" s="136"/>
    </row>
    <row r="4573" spans="69:69" x14ac:dyDescent="0.25">
      <c r="BQ4573" s="136"/>
    </row>
    <row r="4574" spans="69:69" x14ac:dyDescent="0.25">
      <c r="BQ4574" s="136"/>
    </row>
    <row r="4575" spans="69:69" x14ac:dyDescent="0.25">
      <c r="BQ4575" s="136"/>
    </row>
    <row r="4576" spans="69:69" x14ac:dyDescent="0.25">
      <c r="BQ4576" s="136"/>
    </row>
    <row r="4577" spans="69:69" x14ac:dyDescent="0.25">
      <c r="BQ4577" s="136"/>
    </row>
    <row r="4578" spans="69:69" x14ac:dyDescent="0.25">
      <c r="BQ4578" s="136"/>
    </row>
    <row r="4579" spans="69:69" x14ac:dyDescent="0.25">
      <c r="BQ4579" s="136"/>
    </row>
    <row r="4580" spans="69:69" x14ac:dyDescent="0.25">
      <c r="BQ4580" s="136"/>
    </row>
    <row r="4581" spans="69:69" x14ac:dyDescent="0.25">
      <c r="BQ4581" s="136"/>
    </row>
    <row r="4582" spans="69:69" x14ac:dyDescent="0.25">
      <c r="BQ4582" s="136"/>
    </row>
    <row r="4583" spans="69:69" x14ac:dyDescent="0.25">
      <c r="BQ4583" s="136"/>
    </row>
    <row r="4584" spans="69:69" x14ac:dyDescent="0.25">
      <c r="BQ4584" s="136"/>
    </row>
    <row r="4585" spans="69:69" x14ac:dyDescent="0.25">
      <c r="BQ4585" s="136"/>
    </row>
    <row r="4586" spans="69:69" x14ac:dyDescent="0.25">
      <c r="BQ4586" s="136"/>
    </row>
    <row r="4587" spans="69:69" x14ac:dyDescent="0.25">
      <c r="BQ4587" s="136"/>
    </row>
    <row r="4588" spans="69:69" x14ac:dyDescent="0.25">
      <c r="BQ4588" s="136"/>
    </row>
    <row r="4589" spans="69:69" x14ac:dyDescent="0.25">
      <c r="BQ4589" s="136"/>
    </row>
    <row r="4590" spans="69:69" x14ac:dyDescent="0.25">
      <c r="BQ4590" s="136"/>
    </row>
    <row r="4591" spans="69:69" x14ac:dyDescent="0.25">
      <c r="BQ4591" s="136"/>
    </row>
    <row r="4592" spans="69:69" x14ac:dyDescent="0.25">
      <c r="BQ4592" s="136"/>
    </row>
    <row r="4593" spans="69:69" x14ac:dyDescent="0.25">
      <c r="BQ4593" s="136"/>
    </row>
    <row r="4594" spans="69:69" x14ac:dyDescent="0.25">
      <c r="BQ4594" s="136"/>
    </row>
    <row r="4595" spans="69:69" x14ac:dyDescent="0.25">
      <c r="BQ4595" s="136"/>
    </row>
    <row r="4596" spans="69:69" x14ac:dyDescent="0.25">
      <c r="BQ4596" s="136"/>
    </row>
    <row r="4597" spans="69:69" x14ac:dyDescent="0.25">
      <c r="BQ4597" s="136"/>
    </row>
    <row r="4598" spans="69:69" x14ac:dyDescent="0.25">
      <c r="BQ4598" s="136"/>
    </row>
    <row r="4599" spans="69:69" x14ac:dyDescent="0.25">
      <c r="BQ4599" s="136"/>
    </row>
    <row r="4600" spans="69:69" x14ac:dyDescent="0.25">
      <c r="BQ4600" s="136"/>
    </row>
    <row r="4601" spans="69:69" x14ac:dyDescent="0.25">
      <c r="BQ4601" s="136"/>
    </row>
    <row r="4602" spans="69:69" x14ac:dyDescent="0.25">
      <c r="BQ4602" s="136"/>
    </row>
    <row r="4603" spans="69:69" x14ac:dyDescent="0.25">
      <c r="BQ4603" s="136"/>
    </row>
    <row r="4604" spans="69:69" x14ac:dyDescent="0.25">
      <c r="BQ4604" s="136"/>
    </row>
    <row r="4605" spans="69:69" x14ac:dyDescent="0.25">
      <c r="BQ4605" s="136"/>
    </row>
    <row r="4606" spans="69:69" x14ac:dyDescent="0.25">
      <c r="BQ4606" s="136"/>
    </row>
    <row r="4607" spans="69:69" x14ac:dyDescent="0.25">
      <c r="BQ4607" s="136"/>
    </row>
    <row r="4608" spans="69:69" x14ac:dyDescent="0.25">
      <c r="BQ4608" s="136"/>
    </row>
    <row r="4609" spans="69:69" x14ac:dyDescent="0.25">
      <c r="BQ4609" s="136"/>
    </row>
    <row r="4610" spans="69:69" x14ac:dyDescent="0.25">
      <c r="BQ4610" s="136"/>
    </row>
    <row r="4611" spans="69:69" x14ac:dyDescent="0.25">
      <c r="BQ4611" s="136"/>
    </row>
    <row r="4612" spans="69:69" x14ac:dyDescent="0.25">
      <c r="BQ4612" s="136"/>
    </row>
    <row r="4613" spans="69:69" x14ac:dyDescent="0.25">
      <c r="BQ4613" s="136"/>
    </row>
    <row r="4614" spans="69:69" x14ac:dyDescent="0.25">
      <c r="BQ4614" s="136"/>
    </row>
    <row r="4615" spans="69:69" x14ac:dyDescent="0.25">
      <c r="BQ4615" s="136"/>
    </row>
    <row r="4616" spans="69:69" x14ac:dyDescent="0.25">
      <c r="BQ4616" s="136"/>
    </row>
    <row r="4617" spans="69:69" x14ac:dyDescent="0.25">
      <c r="BQ4617" s="136"/>
    </row>
    <row r="4618" spans="69:69" x14ac:dyDescent="0.25">
      <c r="BQ4618" s="136"/>
    </row>
    <row r="4619" spans="69:69" x14ac:dyDescent="0.25">
      <c r="BQ4619" s="136"/>
    </row>
    <row r="4620" spans="69:69" x14ac:dyDescent="0.25">
      <c r="BQ4620" s="136"/>
    </row>
    <row r="4621" spans="69:69" x14ac:dyDescent="0.25">
      <c r="BQ4621" s="136"/>
    </row>
    <row r="4622" spans="69:69" x14ac:dyDescent="0.25">
      <c r="BQ4622" s="136"/>
    </row>
    <row r="4623" spans="69:69" x14ac:dyDescent="0.25">
      <c r="BQ4623" s="136"/>
    </row>
    <row r="4624" spans="69:69" x14ac:dyDescent="0.25">
      <c r="BQ4624" s="136"/>
    </row>
    <row r="4625" spans="69:69" x14ac:dyDescent="0.25">
      <c r="BQ4625" s="136"/>
    </row>
    <row r="4626" spans="69:69" x14ac:dyDescent="0.25">
      <c r="BQ4626" s="136"/>
    </row>
    <row r="4627" spans="69:69" x14ac:dyDescent="0.25">
      <c r="BQ4627" s="136"/>
    </row>
    <row r="4628" spans="69:69" x14ac:dyDescent="0.25">
      <c r="BQ4628" s="136"/>
    </row>
    <row r="4629" spans="69:69" x14ac:dyDescent="0.25">
      <c r="BQ4629" s="136"/>
    </row>
    <row r="4630" spans="69:69" x14ac:dyDescent="0.25">
      <c r="BQ4630" s="136"/>
    </row>
    <row r="4631" spans="69:69" x14ac:dyDescent="0.25">
      <c r="BQ4631" s="136"/>
    </row>
    <row r="4632" spans="69:69" x14ac:dyDescent="0.25">
      <c r="BQ4632" s="136"/>
    </row>
    <row r="4633" spans="69:69" x14ac:dyDescent="0.25">
      <c r="BQ4633" s="136"/>
    </row>
    <row r="4634" spans="69:69" x14ac:dyDescent="0.25">
      <c r="BQ4634" s="136"/>
    </row>
    <row r="4635" spans="69:69" x14ac:dyDescent="0.25">
      <c r="BQ4635" s="136"/>
    </row>
    <row r="4636" spans="69:69" x14ac:dyDescent="0.25">
      <c r="BQ4636" s="136"/>
    </row>
    <row r="4637" spans="69:69" x14ac:dyDescent="0.25">
      <c r="BQ4637" s="136"/>
    </row>
    <row r="4638" spans="69:69" x14ac:dyDescent="0.25">
      <c r="BQ4638" s="136"/>
    </row>
    <row r="4639" spans="69:69" x14ac:dyDescent="0.25">
      <c r="BQ4639" s="136"/>
    </row>
    <row r="4640" spans="69:69" x14ac:dyDescent="0.25">
      <c r="BQ4640" s="136"/>
    </row>
    <row r="4641" spans="69:69" x14ac:dyDescent="0.25">
      <c r="BQ4641" s="136"/>
    </row>
    <row r="4642" spans="69:69" x14ac:dyDescent="0.25">
      <c r="BQ4642" s="136"/>
    </row>
    <row r="4643" spans="69:69" x14ac:dyDescent="0.25">
      <c r="BQ4643" s="136"/>
    </row>
    <row r="4644" spans="69:69" x14ac:dyDescent="0.25">
      <c r="BQ4644" s="136"/>
    </row>
    <row r="4645" spans="69:69" x14ac:dyDescent="0.25">
      <c r="BQ4645" s="136"/>
    </row>
    <row r="4646" spans="69:69" x14ac:dyDescent="0.25">
      <c r="BQ4646" s="136"/>
    </row>
    <row r="4647" spans="69:69" x14ac:dyDescent="0.25">
      <c r="BQ4647" s="136"/>
    </row>
    <row r="4648" spans="69:69" x14ac:dyDescent="0.25">
      <c r="BQ4648" s="136"/>
    </row>
    <row r="4649" spans="69:69" x14ac:dyDescent="0.25">
      <c r="BQ4649" s="136"/>
    </row>
    <row r="4650" spans="69:69" x14ac:dyDescent="0.25">
      <c r="BQ4650" s="136"/>
    </row>
    <row r="4651" spans="69:69" x14ac:dyDescent="0.25">
      <c r="BQ4651" s="136"/>
    </row>
    <row r="4652" spans="69:69" x14ac:dyDescent="0.25">
      <c r="BQ4652" s="136"/>
    </row>
    <row r="4653" spans="69:69" x14ac:dyDescent="0.25">
      <c r="BQ4653" s="136"/>
    </row>
    <row r="4654" spans="69:69" x14ac:dyDescent="0.25">
      <c r="BQ4654" s="136"/>
    </row>
    <row r="4655" spans="69:69" x14ac:dyDescent="0.25">
      <c r="BQ4655" s="136"/>
    </row>
    <row r="4656" spans="69:69" x14ac:dyDescent="0.25">
      <c r="BQ4656" s="136"/>
    </row>
    <row r="4657" spans="69:69" x14ac:dyDescent="0.25">
      <c r="BQ4657" s="136"/>
    </row>
    <row r="4658" spans="69:69" x14ac:dyDescent="0.25">
      <c r="BQ4658" s="136"/>
    </row>
    <row r="4659" spans="69:69" x14ac:dyDescent="0.25">
      <c r="BQ4659" s="136"/>
    </row>
    <row r="4660" spans="69:69" x14ac:dyDescent="0.25">
      <c r="BQ4660" s="136"/>
    </row>
    <row r="4661" spans="69:69" x14ac:dyDescent="0.25">
      <c r="BQ4661" s="136"/>
    </row>
    <row r="4662" spans="69:69" x14ac:dyDescent="0.25">
      <c r="BQ4662" s="136"/>
    </row>
    <row r="4663" spans="69:69" x14ac:dyDescent="0.25">
      <c r="BQ4663" s="136"/>
    </row>
    <row r="4664" spans="69:69" x14ac:dyDescent="0.25">
      <c r="BQ4664" s="136"/>
    </row>
    <row r="4665" spans="69:69" x14ac:dyDescent="0.25">
      <c r="BQ4665" s="136"/>
    </row>
    <row r="4666" spans="69:69" x14ac:dyDescent="0.25">
      <c r="BQ4666" s="136"/>
    </row>
    <row r="4667" spans="69:69" x14ac:dyDescent="0.25">
      <c r="BQ4667" s="136"/>
    </row>
    <row r="4668" spans="69:69" x14ac:dyDescent="0.25">
      <c r="BQ4668" s="136"/>
    </row>
    <row r="4669" spans="69:69" x14ac:dyDescent="0.25">
      <c r="BQ4669" s="136"/>
    </row>
    <row r="4670" spans="69:69" x14ac:dyDescent="0.25">
      <c r="BQ4670" s="136"/>
    </row>
    <row r="4671" spans="69:69" x14ac:dyDescent="0.25">
      <c r="BQ4671" s="136"/>
    </row>
    <row r="4672" spans="69:69" x14ac:dyDescent="0.25">
      <c r="BQ4672" s="136"/>
    </row>
    <row r="4673" spans="69:69" x14ac:dyDescent="0.25">
      <c r="BQ4673" s="136"/>
    </row>
    <row r="4674" spans="69:69" x14ac:dyDescent="0.25">
      <c r="BQ4674" s="136"/>
    </row>
    <row r="4675" spans="69:69" x14ac:dyDescent="0.25">
      <c r="BQ4675" s="136"/>
    </row>
    <row r="4676" spans="69:69" x14ac:dyDescent="0.25">
      <c r="BQ4676" s="136"/>
    </row>
    <row r="4677" spans="69:69" x14ac:dyDescent="0.25">
      <c r="BQ4677" s="136"/>
    </row>
    <row r="4678" spans="69:69" x14ac:dyDescent="0.25">
      <c r="BQ4678" s="136"/>
    </row>
    <row r="4679" spans="69:69" x14ac:dyDescent="0.25">
      <c r="BQ4679" s="136"/>
    </row>
    <row r="4680" spans="69:69" x14ac:dyDescent="0.25">
      <c r="BQ4680" s="136"/>
    </row>
    <row r="4681" spans="69:69" x14ac:dyDescent="0.25">
      <c r="BQ4681" s="136"/>
    </row>
    <row r="4682" spans="69:69" x14ac:dyDescent="0.25">
      <c r="BQ4682" s="136"/>
    </row>
    <row r="4683" spans="69:69" x14ac:dyDescent="0.25">
      <c r="BQ4683" s="136"/>
    </row>
    <row r="4684" spans="69:69" x14ac:dyDescent="0.25">
      <c r="BQ4684" s="136"/>
    </row>
    <row r="4685" spans="69:69" x14ac:dyDescent="0.25">
      <c r="BQ4685" s="136"/>
    </row>
    <row r="4686" spans="69:69" x14ac:dyDescent="0.25">
      <c r="BQ4686" s="136"/>
    </row>
    <row r="4687" spans="69:69" x14ac:dyDescent="0.25">
      <c r="BQ4687" s="136"/>
    </row>
    <row r="4688" spans="69:69" x14ac:dyDescent="0.25">
      <c r="BQ4688" s="136"/>
    </row>
    <row r="4689" spans="69:69" x14ac:dyDescent="0.25">
      <c r="BQ4689" s="136"/>
    </row>
    <row r="4690" spans="69:69" x14ac:dyDescent="0.25">
      <c r="BQ4690" s="136"/>
    </row>
    <row r="4691" spans="69:69" x14ac:dyDescent="0.25">
      <c r="BQ4691" s="136"/>
    </row>
    <row r="4692" spans="69:69" x14ac:dyDescent="0.25">
      <c r="BQ4692" s="136"/>
    </row>
    <row r="4693" spans="69:69" x14ac:dyDescent="0.25">
      <c r="BQ4693" s="136"/>
    </row>
    <row r="4694" spans="69:69" x14ac:dyDescent="0.25">
      <c r="BQ4694" s="136"/>
    </row>
    <row r="4695" spans="69:69" x14ac:dyDescent="0.25">
      <c r="BQ4695" s="136"/>
    </row>
    <row r="4696" spans="69:69" x14ac:dyDescent="0.25">
      <c r="BQ4696" s="136"/>
    </row>
    <row r="4697" spans="69:69" x14ac:dyDescent="0.25">
      <c r="BQ4697" s="136"/>
    </row>
    <row r="4698" spans="69:69" x14ac:dyDescent="0.25">
      <c r="BQ4698" s="136"/>
    </row>
    <row r="4699" spans="69:69" x14ac:dyDescent="0.25">
      <c r="BQ4699" s="136"/>
    </row>
    <row r="4700" spans="69:69" x14ac:dyDescent="0.25">
      <c r="BQ4700" s="136"/>
    </row>
    <row r="4701" spans="69:69" x14ac:dyDescent="0.25">
      <c r="BQ4701" s="136"/>
    </row>
    <row r="4702" spans="69:69" x14ac:dyDescent="0.25">
      <c r="BQ4702" s="136"/>
    </row>
    <row r="4703" spans="69:69" x14ac:dyDescent="0.25">
      <c r="BQ4703" s="136"/>
    </row>
    <row r="4704" spans="69:69" x14ac:dyDescent="0.25">
      <c r="BQ4704" s="136"/>
    </row>
    <row r="4705" spans="69:69" x14ac:dyDescent="0.25">
      <c r="BQ4705" s="136"/>
    </row>
    <row r="4706" spans="69:69" x14ac:dyDescent="0.25">
      <c r="BQ4706" s="136"/>
    </row>
    <row r="4707" spans="69:69" x14ac:dyDescent="0.25">
      <c r="BQ4707" s="136"/>
    </row>
    <row r="4708" spans="69:69" x14ac:dyDescent="0.25">
      <c r="BQ4708" s="136"/>
    </row>
    <row r="4709" spans="69:69" x14ac:dyDescent="0.25">
      <c r="BQ4709" s="136"/>
    </row>
    <row r="4710" spans="69:69" x14ac:dyDescent="0.25">
      <c r="BQ4710" s="136"/>
    </row>
    <row r="4711" spans="69:69" x14ac:dyDescent="0.25">
      <c r="BQ4711" s="136"/>
    </row>
    <row r="4712" spans="69:69" x14ac:dyDescent="0.25">
      <c r="BQ4712" s="136"/>
    </row>
    <row r="4713" spans="69:69" x14ac:dyDescent="0.25">
      <c r="BQ4713" s="136"/>
    </row>
    <row r="4714" spans="69:69" x14ac:dyDescent="0.25">
      <c r="BQ4714" s="136"/>
    </row>
    <row r="4715" spans="69:69" x14ac:dyDescent="0.25">
      <c r="BQ4715" s="136"/>
    </row>
    <row r="4716" spans="69:69" x14ac:dyDescent="0.25">
      <c r="BQ4716" s="136"/>
    </row>
    <row r="4717" spans="69:69" x14ac:dyDescent="0.25">
      <c r="BQ4717" s="136"/>
    </row>
    <row r="4718" spans="69:69" x14ac:dyDescent="0.25">
      <c r="BQ4718" s="136"/>
    </row>
    <row r="4719" spans="69:69" x14ac:dyDescent="0.25">
      <c r="BQ4719" s="136"/>
    </row>
    <row r="4720" spans="69:69" x14ac:dyDescent="0.25">
      <c r="BQ4720" s="136"/>
    </row>
    <row r="4721" spans="69:69" x14ac:dyDescent="0.25">
      <c r="BQ4721" s="136"/>
    </row>
    <row r="4722" spans="69:69" x14ac:dyDescent="0.25">
      <c r="BQ4722" s="136"/>
    </row>
    <row r="4723" spans="69:69" x14ac:dyDescent="0.25">
      <c r="BQ4723" s="136"/>
    </row>
    <row r="4724" spans="69:69" x14ac:dyDescent="0.25">
      <c r="BQ4724" s="136"/>
    </row>
    <row r="4725" spans="69:69" x14ac:dyDescent="0.25">
      <c r="BQ4725" s="136"/>
    </row>
    <row r="4726" spans="69:69" x14ac:dyDescent="0.25">
      <c r="BQ4726" s="136"/>
    </row>
    <row r="4727" spans="69:69" x14ac:dyDescent="0.25">
      <c r="BQ4727" s="136"/>
    </row>
    <row r="4728" spans="69:69" x14ac:dyDescent="0.25">
      <c r="BQ4728" s="136"/>
    </row>
    <row r="4729" spans="69:69" x14ac:dyDescent="0.25">
      <c r="BQ4729" s="136"/>
    </row>
    <row r="4730" spans="69:69" x14ac:dyDescent="0.25">
      <c r="BQ4730" s="136"/>
    </row>
    <row r="4731" spans="69:69" x14ac:dyDescent="0.25">
      <c r="BQ4731" s="136"/>
    </row>
    <row r="4732" spans="69:69" x14ac:dyDescent="0.25">
      <c r="BQ4732" s="136"/>
    </row>
    <row r="4733" spans="69:69" x14ac:dyDescent="0.25">
      <c r="BQ4733" s="136"/>
    </row>
    <row r="4734" spans="69:69" x14ac:dyDescent="0.25">
      <c r="BQ4734" s="136"/>
    </row>
    <row r="4735" spans="69:69" x14ac:dyDescent="0.25">
      <c r="BQ4735" s="136"/>
    </row>
    <row r="4736" spans="69:69" x14ac:dyDescent="0.25">
      <c r="BQ4736" s="136"/>
    </row>
    <row r="4737" spans="69:69" x14ac:dyDescent="0.25">
      <c r="BQ4737" s="136"/>
    </row>
    <row r="4738" spans="69:69" x14ac:dyDescent="0.25">
      <c r="BQ4738" s="136"/>
    </row>
    <row r="4739" spans="69:69" x14ac:dyDescent="0.25">
      <c r="BQ4739" s="136"/>
    </row>
    <row r="4740" spans="69:69" x14ac:dyDescent="0.25">
      <c r="BQ4740" s="136"/>
    </row>
    <row r="4741" spans="69:69" x14ac:dyDescent="0.25">
      <c r="BQ4741" s="136"/>
    </row>
    <row r="4742" spans="69:69" x14ac:dyDescent="0.25">
      <c r="BQ4742" s="136"/>
    </row>
    <row r="4743" spans="69:69" x14ac:dyDescent="0.25">
      <c r="BQ4743" s="136"/>
    </row>
    <row r="4744" spans="69:69" x14ac:dyDescent="0.25">
      <c r="BQ4744" s="136"/>
    </row>
    <row r="4745" spans="69:69" x14ac:dyDescent="0.25">
      <c r="BQ4745" s="136"/>
    </row>
    <row r="4746" spans="69:69" x14ac:dyDescent="0.25">
      <c r="BQ4746" s="136"/>
    </row>
    <row r="4747" spans="69:69" x14ac:dyDescent="0.25">
      <c r="BQ4747" s="136"/>
    </row>
    <row r="4748" spans="69:69" x14ac:dyDescent="0.25">
      <c r="BQ4748" s="136"/>
    </row>
    <row r="4749" spans="69:69" x14ac:dyDescent="0.25">
      <c r="BQ4749" s="136"/>
    </row>
    <row r="4750" spans="69:69" x14ac:dyDescent="0.25">
      <c r="BQ4750" s="136"/>
    </row>
    <row r="4751" spans="69:69" x14ac:dyDescent="0.25">
      <c r="BQ4751" s="136"/>
    </row>
    <row r="4752" spans="69:69" x14ac:dyDescent="0.25">
      <c r="BQ4752" s="136"/>
    </row>
    <row r="4753" spans="69:69" x14ac:dyDescent="0.25">
      <c r="BQ4753" s="136"/>
    </row>
    <row r="4754" spans="69:69" x14ac:dyDescent="0.25">
      <c r="BQ4754" s="136"/>
    </row>
    <row r="4755" spans="69:69" x14ac:dyDescent="0.25">
      <c r="BQ4755" s="136"/>
    </row>
    <row r="4756" spans="69:69" x14ac:dyDescent="0.25">
      <c r="BQ4756" s="136"/>
    </row>
    <row r="4757" spans="69:69" x14ac:dyDescent="0.25">
      <c r="BQ4757" s="136"/>
    </row>
    <row r="4758" spans="69:69" x14ac:dyDescent="0.25">
      <c r="BQ4758" s="136"/>
    </row>
    <row r="4759" spans="69:69" x14ac:dyDescent="0.25">
      <c r="BQ4759" s="136"/>
    </row>
    <row r="4760" spans="69:69" x14ac:dyDescent="0.25">
      <c r="BQ4760" s="136"/>
    </row>
    <row r="4761" spans="69:69" x14ac:dyDescent="0.25">
      <c r="BQ4761" s="136"/>
    </row>
    <row r="4762" spans="69:69" x14ac:dyDescent="0.25">
      <c r="BQ4762" s="136"/>
    </row>
    <row r="4763" spans="69:69" x14ac:dyDescent="0.25">
      <c r="BQ4763" s="136"/>
    </row>
    <row r="4764" spans="69:69" x14ac:dyDescent="0.25">
      <c r="BQ4764" s="136"/>
    </row>
    <row r="4765" spans="69:69" x14ac:dyDescent="0.25">
      <c r="BQ4765" s="136"/>
    </row>
    <row r="4766" spans="69:69" x14ac:dyDescent="0.25">
      <c r="BQ4766" s="136"/>
    </row>
    <row r="4767" spans="69:69" x14ac:dyDescent="0.25">
      <c r="BQ4767" s="136"/>
    </row>
    <row r="4768" spans="69:69" x14ac:dyDescent="0.25">
      <c r="BQ4768" s="136"/>
    </row>
    <row r="4769" spans="69:69" x14ac:dyDescent="0.25">
      <c r="BQ4769" s="136"/>
    </row>
    <row r="4770" spans="69:69" x14ac:dyDescent="0.25">
      <c r="BQ4770" s="136"/>
    </row>
    <row r="4771" spans="69:69" x14ac:dyDescent="0.25">
      <c r="BQ4771" s="136"/>
    </row>
    <row r="4772" spans="69:69" x14ac:dyDescent="0.25">
      <c r="BQ4772" s="136"/>
    </row>
    <row r="4773" spans="69:69" x14ac:dyDescent="0.25">
      <c r="BQ4773" s="136"/>
    </row>
    <row r="4774" spans="69:69" x14ac:dyDescent="0.25">
      <c r="BQ4774" s="136"/>
    </row>
    <row r="4775" spans="69:69" x14ac:dyDescent="0.25">
      <c r="BQ4775" s="136"/>
    </row>
    <row r="4776" spans="69:69" x14ac:dyDescent="0.25">
      <c r="BQ4776" s="136"/>
    </row>
    <row r="4777" spans="69:69" x14ac:dyDescent="0.25">
      <c r="BQ4777" s="136"/>
    </row>
    <row r="4778" spans="69:69" x14ac:dyDescent="0.25">
      <c r="BQ4778" s="136"/>
    </row>
    <row r="4779" spans="69:69" x14ac:dyDescent="0.25">
      <c r="BQ4779" s="136"/>
    </row>
    <row r="4780" spans="69:69" x14ac:dyDescent="0.25">
      <c r="BQ4780" s="136"/>
    </row>
    <row r="4781" spans="69:69" x14ac:dyDescent="0.25">
      <c r="BQ4781" s="136"/>
    </row>
    <row r="4782" spans="69:69" x14ac:dyDescent="0.25">
      <c r="BQ4782" s="136"/>
    </row>
    <row r="4783" spans="69:69" x14ac:dyDescent="0.25">
      <c r="BQ4783" s="136"/>
    </row>
    <row r="4784" spans="69:69" x14ac:dyDescent="0.25">
      <c r="BQ4784" s="136"/>
    </row>
    <row r="4785" spans="69:69" x14ac:dyDescent="0.25">
      <c r="BQ4785" s="136"/>
    </row>
    <row r="4786" spans="69:69" x14ac:dyDescent="0.25">
      <c r="BQ4786" s="136"/>
    </row>
    <row r="4787" spans="69:69" x14ac:dyDescent="0.25">
      <c r="BQ4787" s="136"/>
    </row>
    <row r="4788" spans="69:69" x14ac:dyDescent="0.25">
      <c r="BQ4788" s="136"/>
    </row>
    <row r="4789" spans="69:69" x14ac:dyDescent="0.25">
      <c r="BQ4789" s="136"/>
    </row>
    <row r="4790" spans="69:69" x14ac:dyDescent="0.25">
      <c r="BQ4790" s="136"/>
    </row>
    <row r="4791" spans="69:69" x14ac:dyDescent="0.25">
      <c r="BQ4791" s="136"/>
    </row>
    <row r="4792" spans="69:69" x14ac:dyDescent="0.25">
      <c r="BQ4792" s="136"/>
    </row>
    <row r="4793" spans="69:69" x14ac:dyDescent="0.25">
      <c r="BQ4793" s="136"/>
    </row>
    <row r="4794" spans="69:69" x14ac:dyDescent="0.25">
      <c r="BQ4794" s="136"/>
    </row>
    <row r="4795" spans="69:69" x14ac:dyDescent="0.25">
      <c r="BQ4795" s="136"/>
    </row>
    <row r="4796" spans="69:69" x14ac:dyDescent="0.25">
      <c r="BQ4796" s="136"/>
    </row>
    <row r="4797" spans="69:69" x14ac:dyDescent="0.25">
      <c r="BQ4797" s="136"/>
    </row>
    <row r="4798" spans="69:69" x14ac:dyDescent="0.25">
      <c r="BQ4798" s="136"/>
    </row>
    <row r="4799" spans="69:69" x14ac:dyDescent="0.25">
      <c r="BQ4799" s="136"/>
    </row>
    <row r="4800" spans="69:69" x14ac:dyDescent="0.25">
      <c r="BQ4800" s="136"/>
    </row>
    <row r="4801" spans="69:69" x14ac:dyDescent="0.25">
      <c r="BQ4801" s="136"/>
    </row>
    <row r="4802" spans="69:69" x14ac:dyDescent="0.25">
      <c r="BQ4802" s="136"/>
    </row>
    <row r="4803" spans="69:69" x14ac:dyDescent="0.25">
      <c r="BQ4803" s="136"/>
    </row>
    <row r="4804" spans="69:69" x14ac:dyDescent="0.25">
      <c r="BQ4804" s="136"/>
    </row>
    <row r="4805" spans="69:69" x14ac:dyDescent="0.25">
      <c r="BQ4805" s="136"/>
    </row>
    <row r="4806" spans="69:69" x14ac:dyDescent="0.25">
      <c r="BQ4806" s="136"/>
    </row>
    <row r="4807" spans="69:69" x14ac:dyDescent="0.25">
      <c r="BQ4807" s="136"/>
    </row>
    <row r="4808" spans="69:69" x14ac:dyDescent="0.25">
      <c r="BQ4808" s="136"/>
    </row>
    <row r="4809" spans="69:69" x14ac:dyDescent="0.25">
      <c r="BQ4809" s="136"/>
    </row>
    <row r="4810" spans="69:69" x14ac:dyDescent="0.25">
      <c r="BQ4810" s="136"/>
    </row>
    <row r="4811" spans="69:69" x14ac:dyDescent="0.25">
      <c r="BQ4811" s="136"/>
    </row>
    <row r="4812" spans="69:69" x14ac:dyDescent="0.25">
      <c r="BQ4812" s="136"/>
    </row>
    <row r="4813" spans="69:69" x14ac:dyDescent="0.25">
      <c r="BQ4813" s="136"/>
    </row>
    <row r="4814" spans="69:69" x14ac:dyDescent="0.25">
      <c r="BQ4814" s="136"/>
    </row>
    <row r="4815" spans="69:69" x14ac:dyDescent="0.25">
      <c r="BQ4815" s="136"/>
    </row>
    <row r="4816" spans="69:69" x14ac:dyDescent="0.25">
      <c r="BQ4816" s="136"/>
    </row>
    <row r="4817" spans="69:69" x14ac:dyDescent="0.25">
      <c r="BQ4817" s="136"/>
    </row>
    <row r="4818" spans="69:69" x14ac:dyDescent="0.25">
      <c r="BQ4818" s="136"/>
    </row>
    <row r="4819" spans="69:69" x14ac:dyDescent="0.25">
      <c r="BQ4819" s="136"/>
    </row>
    <row r="4820" spans="69:69" x14ac:dyDescent="0.25">
      <c r="BQ4820" s="136"/>
    </row>
    <row r="4821" spans="69:69" x14ac:dyDescent="0.25">
      <c r="BQ4821" s="136"/>
    </row>
    <row r="4822" spans="69:69" x14ac:dyDescent="0.25">
      <c r="BQ4822" s="136"/>
    </row>
    <row r="4823" spans="69:69" x14ac:dyDescent="0.25">
      <c r="BQ4823" s="136"/>
    </row>
    <row r="4824" spans="69:69" x14ac:dyDescent="0.25">
      <c r="BQ4824" s="136"/>
    </row>
    <row r="4825" spans="69:69" x14ac:dyDescent="0.25">
      <c r="BQ4825" s="136"/>
    </row>
    <row r="4826" spans="69:69" x14ac:dyDescent="0.25">
      <c r="BQ4826" s="136"/>
    </row>
    <row r="4827" spans="69:69" x14ac:dyDescent="0.25">
      <c r="BQ4827" s="136"/>
    </row>
    <row r="4828" spans="69:69" x14ac:dyDescent="0.25">
      <c r="BQ4828" s="136"/>
    </row>
    <row r="4829" spans="69:69" x14ac:dyDescent="0.25">
      <c r="BQ4829" s="136"/>
    </row>
    <row r="4830" spans="69:69" x14ac:dyDescent="0.25">
      <c r="BQ4830" s="136"/>
    </row>
    <row r="4831" spans="69:69" x14ac:dyDescent="0.25">
      <c r="BQ4831" s="136"/>
    </row>
    <row r="4832" spans="69:69" x14ac:dyDescent="0.25">
      <c r="BQ4832" s="136"/>
    </row>
    <row r="4833" spans="69:69" x14ac:dyDescent="0.25">
      <c r="BQ4833" s="136"/>
    </row>
    <row r="4834" spans="69:69" x14ac:dyDescent="0.25">
      <c r="BQ4834" s="136"/>
    </row>
    <row r="4835" spans="69:69" x14ac:dyDescent="0.25">
      <c r="BQ4835" s="136"/>
    </row>
    <row r="4836" spans="69:69" x14ac:dyDescent="0.25">
      <c r="BQ4836" s="136"/>
    </row>
    <row r="4837" spans="69:69" x14ac:dyDescent="0.25">
      <c r="BQ4837" s="136"/>
    </row>
    <row r="4838" spans="69:69" x14ac:dyDescent="0.25">
      <c r="BQ4838" s="136"/>
    </row>
    <row r="4839" spans="69:69" x14ac:dyDescent="0.25">
      <c r="BQ4839" s="136"/>
    </row>
    <row r="4840" spans="69:69" x14ac:dyDescent="0.25">
      <c r="BQ4840" s="136"/>
    </row>
    <row r="4841" spans="69:69" x14ac:dyDescent="0.25">
      <c r="BQ4841" s="136"/>
    </row>
    <row r="4842" spans="69:69" x14ac:dyDescent="0.25">
      <c r="BQ4842" s="136"/>
    </row>
    <row r="4843" spans="69:69" x14ac:dyDescent="0.25">
      <c r="BQ4843" s="136"/>
    </row>
    <row r="4844" spans="69:69" x14ac:dyDescent="0.25">
      <c r="BQ4844" s="136"/>
    </row>
    <row r="4845" spans="69:69" x14ac:dyDescent="0.25">
      <c r="BQ4845" s="136"/>
    </row>
    <row r="4846" spans="69:69" x14ac:dyDescent="0.25">
      <c r="BQ4846" s="136"/>
    </row>
    <row r="4847" spans="69:69" x14ac:dyDescent="0.25">
      <c r="BQ4847" s="136"/>
    </row>
    <row r="4848" spans="69:69" x14ac:dyDescent="0.25">
      <c r="BQ4848" s="136"/>
    </row>
    <row r="4849" spans="69:69" x14ac:dyDescent="0.25">
      <c r="BQ4849" s="136"/>
    </row>
    <row r="4850" spans="69:69" x14ac:dyDescent="0.25">
      <c r="BQ4850" s="136"/>
    </row>
    <row r="4851" spans="69:69" x14ac:dyDescent="0.25">
      <c r="BQ4851" s="136"/>
    </row>
    <row r="4852" spans="69:69" x14ac:dyDescent="0.25">
      <c r="BQ4852" s="136"/>
    </row>
    <row r="4853" spans="69:69" x14ac:dyDescent="0.25">
      <c r="BQ4853" s="136"/>
    </row>
    <row r="4854" spans="69:69" x14ac:dyDescent="0.25">
      <c r="BQ4854" s="136"/>
    </row>
    <row r="4855" spans="69:69" x14ac:dyDescent="0.25">
      <c r="BQ4855" s="136"/>
    </row>
    <row r="4856" spans="69:69" x14ac:dyDescent="0.25">
      <c r="BQ4856" s="136"/>
    </row>
    <row r="4857" spans="69:69" x14ac:dyDescent="0.25">
      <c r="BQ4857" s="136"/>
    </row>
    <row r="4858" spans="69:69" x14ac:dyDescent="0.25">
      <c r="BQ4858" s="136"/>
    </row>
    <row r="4859" spans="69:69" x14ac:dyDescent="0.25">
      <c r="BQ4859" s="136"/>
    </row>
    <row r="4860" spans="69:69" x14ac:dyDescent="0.25">
      <c r="BQ4860" s="136"/>
    </row>
    <row r="4861" spans="69:69" x14ac:dyDescent="0.25">
      <c r="BQ4861" s="136"/>
    </row>
    <row r="4862" spans="69:69" x14ac:dyDescent="0.25">
      <c r="BQ4862" s="136"/>
    </row>
    <row r="4863" spans="69:69" x14ac:dyDescent="0.25">
      <c r="BQ4863" s="136"/>
    </row>
    <row r="4864" spans="69:69" x14ac:dyDescent="0.25">
      <c r="BQ4864" s="136"/>
    </row>
    <row r="4865" spans="69:69" x14ac:dyDescent="0.25">
      <c r="BQ4865" s="136"/>
    </row>
    <row r="4866" spans="69:69" x14ac:dyDescent="0.25">
      <c r="BQ4866" s="136"/>
    </row>
    <row r="4867" spans="69:69" x14ac:dyDescent="0.25">
      <c r="BQ4867" s="136"/>
    </row>
    <row r="4868" spans="69:69" x14ac:dyDescent="0.25">
      <c r="BQ4868" s="136"/>
    </row>
    <row r="4869" spans="69:69" x14ac:dyDescent="0.25">
      <c r="BQ4869" s="136"/>
    </row>
    <row r="4870" spans="69:69" x14ac:dyDescent="0.25">
      <c r="BQ4870" s="136"/>
    </row>
    <row r="4871" spans="69:69" x14ac:dyDescent="0.25">
      <c r="BQ4871" s="136"/>
    </row>
    <row r="4872" spans="69:69" x14ac:dyDescent="0.25">
      <c r="BQ4872" s="136"/>
    </row>
    <row r="4873" spans="69:69" x14ac:dyDescent="0.25">
      <c r="BQ4873" s="136"/>
    </row>
    <row r="4874" spans="69:69" x14ac:dyDescent="0.25">
      <c r="BQ4874" s="136"/>
    </row>
    <row r="4875" spans="69:69" x14ac:dyDescent="0.25">
      <c r="BQ4875" s="136"/>
    </row>
    <row r="4876" spans="69:69" x14ac:dyDescent="0.25">
      <c r="BQ4876" s="136"/>
    </row>
    <row r="4877" spans="69:69" x14ac:dyDescent="0.25">
      <c r="BQ4877" s="136"/>
    </row>
    <row r="4878" spans="69:69" x14ac:dyDescent="0.25">
      <c r="BQ4878" s="136"/>
    </row>
    <row r="4879" spans="69:69" x14ac:dyDescent="0.25">
      <c r="BQ4879" s="136"/>
    </row>
    <row r="4880" spans="69:69" x14ac:dyDescent="0.25">
      <c r="BQ4880" s="136"/>
    </row>
    <row r="4881" spans="69:69" x14ac:dyDescent="0.25">
      <c r="BQ4881" s="136"/>
    </row>
    <row r="4882" spans="69:69" x14ac:dyDescent="0.25">
      <c r="BQ4882" s="136"/>
    </row>
    <row r="4883" spans="69:69" x14ac:dyDescent="0.25">
      <c r="BQ4883" s="136"/>
    </row>
    <row r="4884" spans="69:69" x14ac:dyDescent="0.25">
      <c r="BQ4884" s="136"/>
    </row>
    <row r="4885" spans="69:69" x14ac:dyDescent="0.25">
      <c r="BQ4885" s="136"/>
    </row>
    <row r="4886" spans="69:69" x14ac:dyDescent="0.25">
      <c r="BQ4886" s="136"/>
    </row>
    <row r="4887" spans="69:69" x14ac:dyDescent="0.25">
      <c r="BQ4887" s="136"/>
    </row>
    <row r="4888" spans="69:69" x14ac:dyDescent="0.25">
      <c r="BQ4888" s="136"/>
    </row>
    <row r="4889" spans="69:69" x14ac:dyDescent="0.25">
      <c r="BQ4889" s="136"/>
    </row>
    <row r="4890" spans="69:69" x14ac:dyDescent="0.25">
      <c r="BQ4890" s="136"/>
    </row>
    <row r="4891" spans="69:69" x14ac:dyDescent="0.25">
      <c r="BQ4891" s="136"/>
    </row>
    <row r="4892" spans="69:69" x14ac:dyDescent="0.25">
      <c r="BQ4892" s="136"/>
    </row>
    <row r="4893" spans="69:69" x14ac:dyDescent="0.25">
      <c r="BQ4893" s="136"/>
    </row>
    <row r="4894" spans="69:69" x14ac:dyDescent="0.25">
      <c r="BQ4894" s="136"/>
    </row>
    <row r="4895" spans="69:69" x14ac:dyDescent="0.25">
      <c r="BQ4895" s="136"/>
    </row>
    <row r="4896" spans="69:69" x14ac:dyDescent="0.25">
      <c r="BQ4896" s="136"/>
    </row>
    <row r="4897" spans="69:69" x14ac:dyDescent="0.25">
      <c r="BQ4897" s="136"/>
    </row>
    <row r="4898" spans="69:69" x14ac:dyDescent="0.25">
      <c r="BQ4898" s="136"/>
    </row>
    <row r="4899" spans="69:69" x14ac:dyDescent="0.25">
      <c r="BQ4899" s="136"/>
    </row>
    <row r="4900" spans="69:69" x14ac:dyDescent="0.25">
      <c r="BQ4900" s="136"/>
    </row>
    <row r="4901" spans="69:69" x14ac:dyDescent="0.25">
      <c r="BQ4901" s="136"/>
    </row>
    <row r="4902" spans="69:69" x14ac:dyDescent="0.25">
      <c r="BQ4902" s="136"/>
    </row>
    <row r="4903" spans="69:69" x14ac:dyDescent="0.25">
      <c r="BQ4903" s="136"/>
    </row>
    <row r="4904" spans="69:69" x14ac:dyDescent="0.25">
      <c r="BQ4904" s="136"/>
    </row>
    <row r="4905" spans="69:69" x14ac:dyDescent="0.25">
      <c r="BQ4905" s="136"/>
    </row>
    <row r="4906" spans="69:69" x14ac:dyDescent="0.25">
      <c r="BQ4906" s="136"/>
    </row>
    <row r="4907" spans="69:69" x14ac:dyDescent="0.25">
      <c r="BQ4907" s="136"/>
    </row>
    <row r="4908" spans="69:69" x14ac:dyDescent="0.25">
      <c r="BQ4908" s="136"/>
    </row>
    <row r="4909" spans="69:69" x14ac:dyDescent="0.25">
      <c r="BQ4909" s="136"/>
    </row>
    <row r="4910" spans="69:69" x14ac:dyDescent="0.25">
      <c r="BQ4910" s="136"/>
    </row>
    <row r="4911" spans="69:69" x14ac:dyDescent="0.25">
      <c r="BQ4911" s="136"/>
    </row>
    <row r="4912" spans="69:69" x14ac:dyDescent="0.25">
      <c r="BQ4912" s="136"/>
    </row>
    <row r="4913" spans="69:69" x14ac:dyDescent="0.25">
      <c r="BQ4913" s="136"/>
    </row>
    <row r="4914" spans="69:69" x14ac:dyDescent="0.25">
      <c r="BQ4914" s="136"/>
    </row>
    <row r="4915" spans="69:69" x14ac:dyDescent="0.25">
      <c r="BQ4915" s="136"/>
    </row>
    <row r="4916" spans="69:69" x14ac:dyDescent="0.25">
      <c r="BQ4916" s="136"/>
    </row>
    <row r="4917" spans="69:69" x14ac:dyDescent="0.25">
      <c r="BQ4917" s="136"/>
    </row>
    <row r="4918" spans="69:69" x14ac:dyDescent="0.25">
      <c r="BQ4918" s="136"/>
    </row>
    <row r="4919" spans="69:69" x14ac:dyDescent="0.25">
      <c r="BQ4919" s="136"/>
    </row>
    <row r="4920" spans="69:69" x14ac:dyDescent="0.25">
      <c r="BQ4920" s="136"/>
    </row>
    <row r="4921" spans="69:69" x14ac:dyDescent="0.25">
      <c r="BQ4921" s="136"/>
    </row>
    <row r="4922" spans="69:69" x14ac:dyDescent="0.25">
      <c r="BQ4922" s="136"/>
    </row>
    <row r="4923" spans="69:69" x14ac:dyDescent="0.25">
      <c r="BQ4923" s="136"/>
    </row>
    <row r="4924" spans="69:69" x14ac:dyDescent="0.25">
      <c r="BQ4924" s="136"/>
    </row>
    <row r="4925" spans="69:69" x14ac:dyDescent="0.25">
      <c r="BQ4925" s="136"/>
    </row>
    <row r="4926" spans="69:69" x14ac:dyDescent="0.25">
      <c r="BQ4926" s="136"/>
    </row>
    <row r="4927" spans="69:69" x14ac:dyDescent="0.25">
      <c r="BQ4927" s="136"/>
    </row>
    <row r="4928" spans="69:69" x14ac:dyDescent="0.25">
      <c r="BQ4928" s="136"/>
    </row>
    <row r="4929" spans="69:69" x14ac:dyDescent="0.25">
      <c r="BQ4929" s="136"/>
    </row>
    <row r="4930" spans="69:69" x14ac:dyDescent="0.25">
      <c r="BQ4930" s="136"/>
    </row>
    <row r="4931" spans="69:69" x14ac:dyDescent="0.25">
      <c r="BQ4931" s="136"/>
    </row>
    <row r="4932" spans="69:69" x14ac:dyDescent="0.25">
      <c r="BQ4932" s="136"/>
    </row>
    <row r="4933" spans="69:69" x14ac:dyDescent="0.25">
      <c r="BQ4933" s="136"/>
    </row>
    <row r="4934" spans="69:69" x14ac:dyDescent="0.25">
      <c r="BQ4934" s="136"/>
    </row>
    <row r="4935" spans="69:69" x14ac:dyDescent="0.25">
      <c r="BQ4935" s="136"/>
    </row>
    <row r="4936" spans="69:69" x14ac:dyDescent="0.25">
      <c r="BQ4936" s="136"/>
    </row>
    <row r="4937" spans="69:69" x14ac:dyDescent="0.25">
      <c r="BQ4937" s="136"/>
    </row>
    <row r="4938" spans="69:69" x14ac:dyDescent="0.25">
      <c r="BQ4938" s="136"/>
    </row>
    <row r="4939" spans="69:69" x14ac:dyDescent="0.25">
      <c r="BQ4939" s="136"/>
    </row>
    <row r="4940" spans="69:69" x14ac:dyDescent="0.25">
      <c r="BQ4940" s="136"/>
    </row>
    <row r="4941" spans="69:69" x14ac:dyDescent="0.25">
      <c r="BQ4941" s="136"/>
    </row>
    <row r="4942" spans="69:69" x14ac:dyDescent="0.25">
      <c r="BQ4942" s="136"/>
    </row>
    <row r="4943" spans="69:69" x14ac:dyDescent="0.25">
      <c r="BQ4943" s="136"/>
    </row>
    <row r="4944" spans="69:69" x14ac:dyDescent="0.25">
      <c r="BQ4944" s="136"/>
    </row>
    <row r="4945" spans="69:69" x14ac:dyDescent="0.25">
      <c r="BQ4945" s="136"/>
    </row>
    <row r="4946" spans="69:69" x14ac:dyDescent="0.25">
      <c r="BQ4946" s="136"/>
    </row>
    <row r="4947" spans="69:69" x14ac:dyDescent="0.25">
      <c r="BQ4947" s="136"/>
    </row>
    <row r="4948" spans="69:69" x14ac:dyDescent="0.25">
      <c r="BQ4948" s="136"/>
    </row>
    <row r="4949" spans="69:69" x14ac:dyDescent="0.25">
      <c r="BQ4949" s="136"/>
    </row>
    <row r="4950" spans="69:69" x14ac:dyDescent="0.25">
      <c r="BQ4950" s="136"/>
    </row>
    <row r="4951" spans="69:69" x14ac:dyDescent="0.25">
      <c r="BQ4951" s="136"/>
    </row>
    <row r="4952" spans="69:69" x14ac:dyDescent="0.25">
      <c r="BQ4952" s="136"/>
    </row>
    <row r="4953" spans="69:69" x14ac:dyDescent="0.25">
      <c r="BQ4953" s="136"/>
    </row>
    <row r="4954" spans="69:69" x14ac:dyDescent="0.25">
      <c r="BQ4954" s="136"/>
    </row>
    <row r="4955" spans="69:69" x14ac:dyDescent="0.25">
      <c r="BQ4955" s="136"/>
    </row>
    <row r="4956" spans="69:69" x14ac:dyDescent="0.25">
      <c r="BQ4956" s="136"/>
    </row>
    <row r="4957" spans="69:69" x14ac:dyDescent="0.25">
      <c r="BQ4957" s="136"/>
    </row>
    <row r="4958" spans="69:69" x14ac:dyDescent="0.25">
      <c r="BQ4958" s="136"/>
    </row>
    <row r="4959" spans="69:69" x14ac:dyDescent="0.25">
      <c r="BQ4959" s="136"/>
    </row>
    <row r="4960" spans="69:69" x14ac:dyDescent="0.25">
      <c r="BQ4960" s="136"/>
    </row>
    <row r="4961" spans="69:69" x14ac:dyDescent="0.25">
      <c r="BQ4961" s="136"/>
    </row>
    <row r="4962" spans="69:69" x14ac:dyDescent="0.25">
      <c r="BQ4962" s="136"/>
    </row>
    <row r="4963" spans="69:69" x14ac:dyDescent="0.25">
      <c r="BQ4963" s="136"/>
    </row>
    <row r="4964" spans="69:69" x14ac:dyDescent="0.25">
      <c r="BQ4964" s="136"/>
    </row>
    <row r="4965" spans="69:69" x14ac:dyDescent="0.25">
      <c r="BQ4965" s="136"/>
    </row>
    <row r="4966" spans="69:69" x14ac:dyDescent="0.25">
      <c r="BQ4966" s="136"/>
    </row>
    <row r="4967" spans="69:69" x14ac:dyDescent="0.25">
      <c r="BQ4967" s="136"/>
    </row>
    <row r="4968" spans="69:69" x14ac:dyDescent="0.25">
      <c r="BQ4968" s="136"/>
    </row>
    <row r="4969" spans="69:69" x14ac:dyDescent="0.25">
      <c r="BQ4969" s="136"/>
    </row>
    <row r="4970" spans="69:69" x14ac:dyDescent="0.25">
      <c r="BQ4970" s="136"/>
    </row>
    <row r="4971" spans="69:69" x14ac:dyDescent="0.25">
      <c r="BQ4971" s="136"/>
    </row>
    <row r="4972" spans="69:69" x14ac:dyDescent="0.25">
      <c r="BQ4972" s="136"/>
    </row>
    <row r="4973" spans="69:69" x14ac:dyDescent="0.25">
      <c r="BQ4973" s="136"/>
    </row>
    <row r="4974" spans="69:69" x14ac:dyDescent="0.25">
      <c r="BQ4974" s="136"/>
    </row>
    <row r="4975" spans="69:69" x14ac:dyDescent="0.25">
      <c r="BQ4975" s="136"/>
    </row>
    <row r="4976" spans="69:69" x14ac:dyDescent="0.25">
      <c r="BQ4976" s="136"/>
    </row>
    <row r="4977" spans="69:69" x14ac:dyDescent="0.25">
      <c r="BQ4977" s="136"/>
    </row>
    <row r="4978" spans="69:69" x14ac:dyDescent="0.25">
      <c r="BQ4978" s="136"/>
    </row>
    <row r="4979" spans="69:69" x14ac:dyDescent="0.25">
      <c r="BQ4979" s="136"/>
    </row>
    <row r="4980" spans="69:69" x14ac:dyDescent="0.25">
      <c r="BQ4980" s="136"/>
    </row>
    <row r="4981" spans="69:69" x14ac:dyDescent="0.25">
      <c r="BQ4981" s="136"/>
    </row>
    <row r="4982" spans="69:69" x14ac:dyDescent="0.25">
      <c r="BQ4982" s="136"/>
    </row>
    <row r="4983" spans="69:69" x14ac:dyDescent="0.25">
      <c r="BQ4983" s="136"/>
    </row>
    <row r="4984" spans="69:69" x14ac:dyDescent="0.25">
      <c r="BQ4984" s="136"/>
    </row>
    <row r="4985" spans="69:69" x14ac:dyDescent="0.25">
      <c r="BQ4985" s="136"/>
    </row>
    <row r="4986" spans="69:69" x14ac:dyDescent="0.25">
      <c r="BQ4986" s="136"/>
    </row>
    <row r="4987" spans="69:69" x14ac:dyDescent="0.25">
      <c r="BQ4987" s="136"/>
    </row>
    <row r="4988" spans="69:69" x14ac:dyDescent="0.25">
      <c r="BQ4988" s="136"/>
    </row>
    <row r="4989" spans="69:69" x14ac:dyDescent="0.25">
      <c r="BQ4989" s="136"/>
    </row>
    <row r="4990" spans="69:69" x14ac:dyDescent="0.25">
      <c r="BQ4990" s="136"/>
    </row>
    <row r="4991" spans="69:69" x14ac:dyDescent="0.25">
      <c r="BQ4991" s="136"/>
    </row>
    <row r="4992" spans="69:69" x14ac:dyDescent="0.25">
      <c r="BQ4992" s="136"/>
    </row>
    <row r="4993" spans="69:69" x14ac:dyDescent="0.25">
      <c r="BQ4993" s="136"/>
    </row>
    <row r="4994" spans="69:69" x14ac:dyDescent="0.25">
      <c r="BQ4994" s="136"/>
    </row>
    <row r="4995" spans="69:69" x14ac:dyDescent="0.25">
      <c r="BQ4995" s="136"/>
    </row>
    <row r="4996" spans="69:69" x14ac:dyDescent="0.25">
      <c r="BQ4996" s="136"/>
    </row>
    <row r="4997" spans="69:69" x14ac:dyDescent="0.25">
      <c r="BQ4997" s="136"/>
    </row>
    <row r="4998" spans="69:69" x14ac:dyDescent="0.25">
      <c r="BQ4998" s="136"/>
    </row>
    <row r="4999" spans="69:69" x14ac:dyDescent="0.25">
      <c r="BQ4999" s="136"/>
    </row>
    <row r="5000" spans="69:69" x14ac:dyDescent="0.25">
      <c r="BQ5000" s="136"/>
    </row>
    <row r="5001" spans="69:69" x14ac:dyDescent="0.25">
      <c r="BQ5001" s="136"/>
    </row>
    <row r="5002" spans="69:69" x14ac:dyDescent="0.25">
      <c r="BQ5002" s="136"/>
    </row>
    <row r="5003" spans="69:69" x14ac:dyDescent="0.25">
      <c r="BQ5003" s="136"/>
    </row>
    <row r="5004" spans="69:69" x14ac:dyDescent="0.25">
      <c r="BQ5004" s="136"/>
    </row>
    <row r="5005" spans="69:69" x14ac:dyDescent="0.25">
      <c r="BQ5005" s="136"/>
    </row>
    <row r="5006" spans="69:69" x14ac:dyDescent="0.25">
      <c r="BQ5006" s="136"/>
    </row>
    <row r="5007" spans="69:69" x14ac:dyDescent="0.25">
      <c r="BQ5007" s="136"/>
    </row>
    <row r="5008" spans="69:69" x14ac:dyDescent="0.25">
      <c r="BQ5008" s="136"/>
    </row>
    <row r="5009" spans="69:69" x14ac:dyDescent="0.25">
      <c r="BQ5009" s="136"/>
    </row>
    <row r="5010" spans="69:69" x14ac:dyDescent="0.25">
      <c r="BQ5010" s="136"/>
    </row>
    <row r="5011" spans="69:69" x14ac:dyDescent="0.25">
      <c r="BQ5011" s="136"/>
    </row>
    <row r="5012" spans="69:69" x14ac:dyDescent="0.25">
      <c r="BQ5012" s="136"/>
    </row>
    <row r="5013" spans="69:69" x14ac:dyDescent="0.25">
      <c r="BQ5013" s="136"/>
    </row>
    <row r="5014" spans="69:69" x14ac:dyDescent="0.25">
      <c r="BQ5014" s="136"/>
    </row>
    <row r="5015" spans="69:69" x14ac:dyDescent="0.25">
      <c r="BQ5015" s="136"/>
    </row>
    <row r="5016" spans="69:69" x14ac:dyDescent="0.25">
      <c r="BQ5016" s="136"/>
    </row>
    <row r="5017" spans="69:69" x14ac:dyDescent="0.25">
      <c r="BQ5017" s="136"/>
    </row>
    <row r="5018" spans="69:69" x14ac:dyDescent="0.25">
      <c r="BQ5018" s="136"/>
    </row>
    <row r="5019" spans="69:69" x14ac:dyDescent="0.25">
      <c r="BQ5019" s="136"/>
    </row>
    <row r="5020" spans="69:69" x14ac:dyDescent="0.25">
      <c r="BQ5020" s="136"/>
    </row>
    <row r="5021" spans="69:69" x14ac:dyDescent="0.25">
      <c r="BQ5021" s="136"/>
    </row>
    <row r="5022" spans="69:69" x14ac:dyDescent="0.25">
      <c r="BQ5022" s="136"/>
    </row>
    <row r="5023" spans="69:69" x14ac:dyDescent="0.25">
      <c r="BQ5023" s="136"/>
    </row>
    <row r="5024" spans="69:69" x14ac:dyDescent="0.25">
      <c r="BQ5024" s="136"/>
    </row>
    <row r="5025" spans="69:69" x14ac:dyDescent="0.25">
      <c r="BQ5025" s="136"/>
    </row>
    <row r="5026" spans="69:69" x14ac:dyDescent="0.25">
      <c r="BQ5026" s="136"/>
    </row>
    <row r="5027" spans="69:69" x14ac:dyDescent="0.25">
      <c r="BQ5027" s="136"/>
    </row>
    <row r="5028" spans="69:69" x14ac:dyDescent="0.25">
      <c r="BQ5028" s="136"/>
    </row>
    <row r="5029" spans="69:69" x14ac:dyDescent="0.25">
      <c r="BQ5029" s="136"/>
    </row>
    <row r="5030" spans="69:69" x14ac:dyDescent="0.25">
      <c r="BQ5030" s="136"/>
    </row>
    <row r="5031" spans="69:69" x14ac:dyDescent="0.25">
      <c r="BQ5031" s="136"/>
    </row>
    <row r="5032" spans="69:69" x14ac:dyDescent="0.25">
      <c r="BQ5032" s="136"/>
    </row>
    <row r="5033" spans="69:69" x14ac:dyDescent="0.25">
      <c r="BQ5033" s="136"/>
    </row>
    <row r="5034" spans="69:69" x14ac:dyDescent="0.25">
      <c r="BQ5034" s="136"/>
    </row>
    <row r="5035" spans="69:69" x14ac:dyDescent="0.25">
      <c r="BQ5035" s="136"/>
    </row>
    <row r="5036" spans="69:69" x14ac:dyDescent="0.25">
      <c r="BQ5036" s="136"/>
    </row>
    <row r="5037" spans="69:69" x14ac:dyDescent="0.25">
      <c r="BQ5037" s="136"/>
    </row>
    <row r="5038" spans="69:69" x14ac:dyDescent="0.25">
      <c r="BQ5038" s="136"/>
    </row>
    <row r="5039" spans="69:69" x14ac:dyDescent="0.25">
      <c r="BQ5039" s="136"/>
    </row>
    <row r="5040" spans="69:69" x14ac:dyDescent="0.25">
      <c r="BQ5040" s="136"/>
    </row>
    <row r="5041" spans="69:69" x14ac:dyDescent="0.25">
      <c r="BQ5041" s="136"/>
    </row>
    <row r="5042" spans="69:69" x14ac:dyDescent="0.25">
      <c r="BQ5042" s="136"/>
    </row>
    <row r="5043" spans="69:69" x14ac:dyDescent="0.25">
      <c r="BQ5043" s="136"/>
    </row>
    <row r="5044" spans="69:69" x14ac:dyDescent="0.25">
      <c r="BQ5044" s="136"/>
    </row>
    <row r="5045" spans="69:69" x14ac:dyDescent="0.25">
      <c r="BQ5045" s="136"/>
    </row>
    <row r="5046" spans="69:69" x14ac:dyDescent="0.25">
      <c r="BQ5046" s="136"/>
    </row>
    <row r="5047" spans="69:69" x14ac:dyDescent="0.25">
      <c r="BQ5047" s="136"/>
    </row>
    <row r="5048" spans="69:69" x14ac:dyDescent="0.25">
      <c r="BQ5048" s="136"/>
    </row>
    <row r="5049" spans="69:69" x14ac:dyDescent="0.25">
      <c r="BQ5049" s="136"/>
    </row>
    <row r="5050" spans="69:69" x14ac:dyDescent="0.25">
      <c r="BQ5050" s="136"/>
    </row>
    <row r="5051" spans="69:69" x14ac:dyDescent="0.25">
      <c r="BQ5051" s="136"/>
    </row>
    <row r="5052" spans="69:69" x14ac:dyDescent="0.25">
      <c r="BQ5052" s="136"/>
    </row>
    <row r="5053" spans="69:69" x14ac:dyDescent="0.25">
      <c r="BQ5053" s="136"/>
    </row>
    <row r="5054" spans="69:69" x14ac:dyDescent="0.25">
      <c r="BQ5054" s="136"/>
    </row>
    <row r="5055" spans="69:69" x14ac:dyDescent="0.25">
      <c r="BQ5055" s="136"/>
    </row>
    <row r="5056" spans="69:69" x14ac:dyDescent="0.25">
      <c r="BQ5056" s="136"/>
    </row>
    <row r="5057" spans="69:69" x14ac:dyDescent="0.25">
      <c r="BQ5057" s="136"/>
    </row>
    <row r="5058" spans="69:69" x14ac:dyDescent="0.25">
      <c r="BQ5058" s="136"/>
    </row>
    <row r="5059" spans="69:69" x14ac:dyDescent="0.25">
      <c r="BQ5059" s="136"/>
    </row>
    <row r="5060" spans="69:69" x14ac:dyDescent="0.25">
      <c r="BQ5060" s="136"/>
    </row>
    <row r="5061" spans="69:69" x14ac:dyDescent="0.25">
      <c r="BQ5061" s="136"/>
    </row>
    <row r="5062" spans="69:69" x14ac:dyDescent="0.25">
      <c r="BQ5062" s="136"/>
    </row>
    <row r="5063" spans="69:69" x14ac:dyDescent="0.25">
      <c r="BQ5063" s="136"/>
    </row>
    <row r="5064" spans="69:69" x14ac:dyDescent="0.25">
      <c r="BQ5064" s="136"/>
    </row>
    <row r="5065" spans="69:69" x14ac:dyDescent="0.25">
      <c r="BQ5065" s="136"/>
    </row>
    <row r="5066" spans="69:69" x14ac:dyDescent="0.25">
      <c r="BQ5066" s="136"/>
    </row>
    <row r="5067" spans="69:69" x14ac:dyDescent="0.25">
      <c r="BQ5067" s="136"/>
    </row>
    <row r="5068" spans="69:69" x14ac:dyDescent="0.25">
      <c r="BQ5068" s="136"/>
    </row>
    <row r="5069" spans="69:69" x14ac:dyDescent="0.25">
      <c r="BQ5069" s="136"/>
    </row>
    <row r="5070" spans="69:69" x14ac:dyDescent="0.25">
      <c r="BQ5070" s="136"/>
    </row>
    <row r="5071" spans="69:69" x14ac:dyDescent="0.25">
      <c r="BQ5071" s="136"/>
    </row>
    <row r="5072" spans="69:69" x14ac:dyDescent="0.25">
      <c r="BQ5072" s="136"/>
    </row>
    <row r="5073" spans="69:69" x14ac:dyDescent="0.25">
      <c r="BQ5073" s="136"/>
    </row>
    <row r="5074" spans="69:69" x14ac:dyDescent="0.25">
      <c r="BQ5074" s="136"/>
    </row>
    <row r="5075" spans="69:69" x14ac:dyDescent="0.25">
      <c r="BQ5075" s="136"/>
    </row>
    <row r="5076" spans="69:69" x14ac:dyDescent="0.25">
      <c r="BQ5076" s="136"/>
    </row>
    <row r="5077" spans="69:69" x14ac:dyDescent="0.25">
      <c r="BQ5077" s="136"/>
    </row>
    <row r="5078" spans="69:69" x14ac:dyDescent="0.25">
      <c r="BQ5078" s="136"/>
    </row>
    <row r="5079" spans="69:69" x14ac:dyDescent="0.25">
      <c r="BQ5079" s="136"/>
    </row>
    <row r="5080" spans="69:69" x14ac:dyDescent="0.25">
      <c r="BQ5080" s="136"/>
    </row>
    <row r="5081" spans="69:69" x14ac:dyDescent="0.25">
      <c r="BQ5081" s="136"/>
    </row>
    <row r="5082" spans="69:69" x14ac:dyDescent="0.25">
      <c r="BQ5082" s="136"/>
    </row>
    <row r="5083" spans="69:69" x14ac:dyDescent="0.25">
      <c r="BQ5083" s="136"/>
    </row>
    <row r="5084" spans="69:69" x14ac:dyDescent="0.25">
      <c r="BQ5084" s="136"/>
    </row>
    <row r="5085" spans="69:69" x14ac:dyDescent="0.25">
      <c r="BQ5085" s="136"/>
    </row>
    <row r="5086" spans="69:69" x14ac:dyDescent="0.25">
      <c r="BQ5086" s="136"/>
    </row>
    <row r="5087" spans="69:69" x14ac:dyDescent="0.25">
      <c r="BQ5087" s="136"/>
    </row>
    <row r="5088" spans="69:69" x14ac:dyDescent="0.25">
      <c r="BQ5088" s="136"/>
    </row>
    <row r="5089" spans="69:69" x14ac:dyDescent="0.25">
      <c r="BQ5089" s="136"/>
    </row>
    <row r="5090" spans="69:69" x14ac:dyDescent="0.25">
      <c r="BQ5090" s="136"/>
    </row>
    <row r="5091" spans="69:69" x14ac:dyDescent="0.25">
      <c r="BQ5091" s="136"/>
    </row>
    <row r="5092" spans="69:69" x14ac:dyDescent="0.25">
      <c r="BQ5092" s="136"/>
    </row>
    <row r="5093" spans="69:69" x14ac:dyDescent="0.25">
      <c r="BQ5093" s="136"/>
    </row>
    <row r="5094" spans="69:69" x14ac:dyDescent="0.25">
      <c r="BQ5094" s="136"/>
    </row>
    <row r="5095" spans="69:69" x14ac:dyDescent="0.25">
      <c r="BQ5095" s="136"/>
    </row>
    <row r="5096" spans="69:69" x14ac:dyDescent="0.25">
      <c r="BQ5096" s="136"/>
    </row>
    <row r="5097" spans="69:69" x14ac:dyDescent="0.25">
      <c r="BQ5097" s="136"/>
    </row>
    <row r="5098" spans="69:69" x14ac:dyDescent="0.25">
      <c r="BQ5098" s="136"/>
    </row>
    <row r="5099" spans="69:69" x14ac:dyDescent="0.25">
      <c r="BQ5099" s="136"/>
    </row>
    <row r="5100" spans="69:69" x14ac:dyDescent="0.25">
      <c r="BQ5100" s="136"/>
    </row>
    <row r="5101" spans="69:69" x14ac:dyDescent="0.25">
      <c r="BQ5101" s="136"/>
    </row>
    <row r="5102" spans="69:69" x14ac:dyDescent="0.25">
      <c r="BQ5102" s="136"/>
    </row>
    <row r="5103" spans="69:69" x14ac:dyDescent="0.25">
      <c r="BQ5103" s="136"/>
    </row>
    <row r="5104" spans="69:69" x14ac:dyDescent="0.25">
      <c r="BQ5104" s="136"/>
    </row>
    <row r="5105" spans="69:69" x14ac:dyDescent="0.25">
      <c r="BQ5105" s="136"/>
    </row>
    <row r="5106" spans="69:69" x14ac:dyDescent="0.25">
      <c r="BQ5106" s="136"/>
    </row>
    <row r="5107" spans="69:69" x14ac:dyDescent="0.25">
      <c r="BQ5107" s="136"/>
    </row>
    <row r="5108" spans="69:69" x14ac:dyDescent="0.25">
      <c r="BQ5108" s="136"/>
    </row>
    <row r="5109" spans="69:69" x14ac:dyDescent="0.25">
      <c r="BQ5109" s="136"/>
    </row>
    <row r="5110" spans="69:69" x14ac:dyDescent="0.25">
      <c r="BQ5110" s="136"/>
    </row>
    <row r="5111" spans="69:69" x14ac:dyDescent="0.25">
      <c r="BQ5111" s="136"/>
    </row>
    <row r="5112" spans="69:69" x14ac:dyDescent="0.25">
      <c r="BQ5112" s="136"/>
    </row>
    <row r="5113" spans="69:69" x14ac:dyDescent="0.25">
      <c r="BQ5113" s="136"/>
    </row>
    <row r="5114" spans="69:69" x14ac:dyDescent="0.25">
      <c r="BQ5114" s="136"/>
    </row>
    <row r="5115" spans="69:69" x14ac:dyDescent="0.25">
      <c r="BQ5115" s="136"/>
    </row>
    <row r="5116" spans="69:69" x14ac:dyDescent="0.25">
      <c r="BQ5116" s="136"/>
    </row>
    <row r="5117" spans="69:69" x14ac:dyDescent="0.25">
      <c r="BQ5117" s="136"/>
    </row>
    <row r="5118" spans="69:69" x14ac:dyDescent="0.25">
      <c r="BQ5118" s="136"/>
    </row>
    <row r="5119" spans="69:69" x14ac:dyDescent="0.25">
      <c r="BQ5119" s="136"/>
    </row>
    <row r="5120" spans="69:69" x14ac:dyDescent="0.25">
      <c r="BQ5120" s="136"/>
    </row>
    <row r="5121" spans="69:69" x14ac:dyDescent="0.25">
      <c r="BQ5121" s="136"/>
    </row>
    <row r="5122" spans="69:69" x14ac:dyDescent="0.25">
      <c r="BQ5122" s="136"/>
    </row>
    <row r="5123" spans="69:69" x14ac:dyDescent="0.25">
      <c r="BQ5123" s="136"/>
    </row>
    <row r="5124" spans="69:69" x14ac:dyDescent="0.25">
      <c r="BQ5124" s="136"/>
    </row>
    <row r="5125" spans="69:69" x14ac:dyDescent="0.25">
      <c r="BQ5125" s="136"/>
    </row>
    <row r="5126" spans="69:69" x14ac:dyDescent="0.25">
      <c r="BQ5126" s="136"/>
    </row>
    <row r="5127" spans="69:69" x14ac:dyDescent="0.25">
      <c r="BQ5127" s="136"/>
    </row>
    <row r="5128" spans="69:69" x14ac:dyDescent="0.25">
      <c r="BQ5128" s="136"/>
    </row>
    <row r="5129" spans="69:69" x14ac:dyDescent="0.25">
      <c r="BQ5129" s="136"/>
    </row>
    <row r="5130" spans="69:69" x14ac:dyDescent="0.25">
      <c r="BQ5130" s="136"/>
    </row>
    <row r="5131" spans="69:69" x14ac:dyDescent="0.25">
      <c r="BQ5131" s="136"/>
    </row>
    <row r="5132" spans="69:69" x14ac:dyDescent="0.25">
      <c r="BQ5132" s="136"/>
    </row>
    <row r="5133" spans="69:69" x14ac:dyDescent="0.25">
      <c r="BQ5133" s="136"/>
    </row>
    <row r="5134" spans="69:69" x14ac:dyDescent="0.25">
      <c r="BQ5134" s="136"/>
    </row>
    <row r="5135" spans="69:69" x14ac:dyDescent="0.25">
      <c r="BQ5135" s="136"/>
    </row>
    <row r="5136" spans="69:69" x14ac:dyDescent="0.25">
      <c r="BQ5136" s="136"/>
    </row>
    <row r="5137" spans="69:69" x14ac:dyDescent="0.25">
      <c r="BQ5137" s="136"/>
    </row>
    <row r="5138" spans="69:69" x14ac:dyDescent="0.25">
      <c r="BQ5138" s="136"/>
    </row>
    <row r="5139" spans="69:69" x14ac:dyDescent="0.25">
      <c r="BQ5139" s="136"/>
    </row>
    <row r="5140" spans="69:69" x14ac:dyDescent="0.25">
      <c r="BQ5140" s="136"/>
    </row>
    <row r="5141" spans="69:69" x14ac:dyDescent="0.25">
      <c r="BQ5141" s="136"/>
    </row>
    <row r="5142" spans="69:69" x14ac:dyDescent="0.25">
      <c r="BQ5142" s="136"/>
    </row>
    <row r="5143" spans="69:69" x14ac:dyDescent="0.25">
      <c r="BQ5143" s="136"/>
    </row>
    <row r="5144" spans="69:69" x14ac:dyDescent="0.25">
      <c r="BQ5144" s="136"/>
    </row>
    <row r="5145" spans="69:69" x14ac:dyDescent="0.25">
      <c r="BQ5145" s="136"/>
    </row>
    <row r="5146" spans="69:69" x14ac:dyDescent="0.25">
      <c r="BQ5146" s="136"/>
    </row>
    <row r="5147" spans="69:69" x14ac:dyDescent="0.25">
      <c r="BQ5147" s="136"/>
    </row>
    <row r="5148" spans="69:69" x14ac:dyDescent="0.25">
      <c r="BQ5148" s="136"/>
    </row>
    <row r="5149" spans="69:69" x14ac:dyDescent="0.25">
      <c r="BQ5149" s="136"/>
    </row>
    <row r="5150" spans="69:69" x14ac:dyDescent="0.25">
      <c r="BQ5150" s="136"/>
    </row>
    <row r="5151" spans="69:69" x14ac:dyDescent="0.25">
      <c r="BQ5151" s="136"/>
    </row>
    <row r="5152" spans="69:69" x14ac:dyDescent="0.25">
      <c r="BQ5152" s="136"/>
    </row>
    <row r="5153" spans="69:69" x14ac:dyDescent="0.25">
      <c r="BQ5153" s="136"/>
    </row>
    <row r="5154" spans="69:69" x14ac:dyDescent="0.25">
      <c r="BQ5154" s="136"/>
    </row>
    <row r="5155" spans="69:69" x14ac:dyDescent="0.25">
      <c r="BQ5155" s="136"/>
    </row>
    <row r="5156" spans="69:69" x14ac:dyDescent="0.25">
      <c r="BQ5156" s="136"/>
    </row>
    <row r="5157" spans="69:69" x14ac:dyDescent="0.25">
      <c r="BQ5157" s="136"/>
    </row>
    <row r="5158" spans="69:69" x14ac:dyDescent="0.25">
      <c r="BQ5158" s="136"/>
    </row>
    <row r="5159" spans="69:69" x14ac:dyDescent="0.25">
      <c r="BQ5159" s="136"/>
    </row>
    <row r="5160" spans="69:69" x14ac:dyDescent="0.25">
      <c r="BQ5160" s="136"/>
    </row>
    <row r="5161" spans="69:69" x14ac:dyDescent="0.25">
      <c r="BQ5161" s="136"/>
    </row>
    <row r="5162" spans="69:69" x14ac:dyDescent="0.25">
      <c r="BQ5162" s="136"/>
    </row>
    <row r="5163" spans="69:69" x14ac:dyDescent="0.25">
      <c r="BQ5163" s="136"/>
    </row>
    <row r="5164" spans="69:69" x14ac:dyDescent="0.25">
      <c r="BQ5164" s="136"/>
    </row>
    <row r="5165" spans="69:69" x14ac:dyDescent="0.25">
      <c r="BQ5165" s="136"/>
    </row>
    <row r="5166" spans="69:69" x14ac:dyDescent="0.25">
      <c r="BQ5166" s="136"/>
    </row>
    <row r="5167" spans="69:69" x14ac:dyDescent="0.25">
      <c r="BQ5167" s="136"/>
    </row>
    <row r="5168" spans="69:69" x14ac:dyDescent="0.25">
      <c r="BQ5168" s="136"/>
    </row>
    <row r="5169" spans="69:69" x14ac:dyDescent="0.25">
      <c r="BQ5169" s="136"/>
    </row>
    <row r="5170" spans="69:69" x14ac:dyDescent="0.25">
      <c r="BQ5170" s="136"/>
    </row>
    <row r="5171" spans="69:69" x14ac:dyDescent="0.25">
      <c r="BQ5171" s="136"/>
    </row>
    <row r="5172" spans="69:69" x14ac:dyDescent="0.25">
      <c r="BQ5172" s="136"/>
    </row>
    <row r="5173" spans="69:69" x14ac:dyDescent="0.25">
      <c r="BQ5173" s="136"/>
    </row>
    <row r="5174" spans="69:69" x14ac:dyDescent="0.25">
      <c r="BQ5174" s="136"/>
    </row>
    <row r="5175" spans="69:69" x14ac:dyDescent="0.25">
      <c r="BQ5175" s="136"/>
    </row>
    <row r="5176" spans="69:69" x14ac:dyDescent="0.25">
      <c r="BQ5176" s="136"/>
    </row>
    <row r="5177" spans="69:69" x14ac:dyDescent="0.25">
      <c r="BQ5177" s="136"/>
    </row>
    <row r="5178" spans="69:69" x14ac:dyDescent="0.25">
      <c r="BQ5178" s="136"/>
    </row>
    <row r="5179" spans="69:69" x14ac:dyDescent="0.25">
      <c r="BQ5179" s="136"/>
    </row>
    <row r="5180" spans="69:69" x14ac:dyDescent="0.25">
      <c r="BQ5180" s="136"/>
    </row>
    <row r="5181" spans="69:69" x14ac:dyDescent="0.25">
      <c r="BQ5181" s="136"/>
    </row>
    <row r="5182" spans="69:69" x14ac:dyDescent="0.25">
      <c r="BQ5182" s="136"/>
    </row>
    <row r="5183" spans="69:69" x14ac:dyDescent="0.25">
      <c r="BQ5183" s="136"/>
    </row>
    <row r="5184" spans="69:69" x14ac:dyDescent="0.25">
      <c r="BQ5184" s="136"/>
    </row>
    <row r="5185" spans="69:69" x14ac:dyDescent="0.25">
      <c r="BQ5185" s="136"/>
    </row>
    <row r="5186" spans="69:69" x14ac:dyDescent="0.25">
      <c r="BQ5186" s="136"/>
    </row>
    <row r="5187" spans="69:69" x14ac:dyDescent="0.25">
      <c r="BQ5187" s="136"/>
    </row>
    <row r="5188" spans="69:69" x14ac:dyDescent="0.25">
      <c r="BQ5188" s="136"/>
    </row>
    <row r="5189" spans="69:69" x14ac:dyDescent="0.25">
      <c r="BQ5189" s="136"/>
    </row>
    <row r="5190" spans="69:69" x14ac:dyDescent="0.25">
      <c r="BQ5190" s="136"/>
    </row>
    <row r="5191" spans="69:69" x14ac:dyDescent="0.25">
      <c r="BQ5191" s="136"/>
    </row>
    <row r="5192" spans="69:69" x14ac:dyDescent="0.25">
      <c r="BQ5192" s="136"/>
    </row>
    <row r="5193" spans="69:69" x14ac:dyDescent="0.25">
      <c r="BQ5193" s="136"/>
    </row>
    <row r="5194" spans="69:69" x14ac:dyDescent="0.25">
      <c r="BQ5194" s="136"/>
    </row>
    <row r="5195" spans="69:69" x14ac:dyDescent="0.25">
      <c r="BQ5195" s="136"/>
    </row>
    <row r="5196" spans="69:69" x14ac:dyDescent="0.25">
      <c r="BQ5196" s="136"/>
    </row>
    <row r="5197" spans="69:69" x14ac:dyDescent="0.25">
      <c r="BQ5197" s="136"/>
    </row>
    <row r="5198" spans="69:69" x14ac:dyDescent="0.25">
      <c r="BQ5198" s="136"/>
    </row>
    <row r="5199" spans="69:69" x14ac:dyDescent="0.25">
      <c r="BQ5199" s="136"/>
    </row>
    <row r="5200" spans="69:69" x14ac:dyDescent="0.25">
      <c r="BQ5200" s="136"/>
    </row>
    <row r="5201" spans="69:69" x14ac:dyDescent="0.25">
      <c r="BQ5201" s="136"/>
    </row>
    <row r="5202" spans="69:69" x14ac:dyDescent="0.25">
      <c r="BQ5202" s="136"/>
    </row>
    <row r="5203" spans="69:69" x14ac:dyDescent="0.25">
      <c r="BQ5203" s="136"/>
    </row>
    <row r="5204" spans="69:69" x14ac:dyDescent="0.25">
      <c r="BQ5204" s="136"/>
    </row>
    <row r="5205" spans="69:69" x14ac:dyDescent="0.25">
      <c r="BQ5205" s="136"/>
    </row>
    <row r="5206" spans="69:69" x14ac:dyDescent="0.25">
      <c r="BQ5206" s="136"/>
    </row>
    <row r="5207" spans="69:69" x14ac:dyDescent="0.25">
      <c r="BQ5207" s="136"/>
    </row>
    <row r="5208" spans="69:69" x14ac:dyDescent="0.25">
      <c r="BQ5208" s="136"/>
    </row>
    <row r="5209" spans="69:69" x14ac:dyDescent="0.25">
      <c r="BQ5209" s="136"/>
    </row>
    <row r="5210" spans="69:69" x14ac:dyDescent="0.25">
      <c r="BQ5210" s="136"/>
    </row>
    <row r="5211" spans="69:69" x14ac:dyDescent="0.25">
      <c r="BQ5211" s="136"/>
    </row>
    <row r="5212" spans="69:69" x14ac:dyDescent="0.25">
      <c r="BQ5212" s="136"/>
    </row>
    <row r="5213" spans="69:69" x14ac:dyDescent="0.25">
      <c r="BQ5213" s="136"/>
    </row>
    <row r="5214" spans="69:69" x14ac:dyDescent="0.25">
      <c r="BQ5214" s="136"/>
    </row>
    <row r="5215" spans="69:69" x14ac:dyDescent="0.25">
      <c r="BQ5215" s="136"/>
    </row>
    <row r="5216" spans="69:69" x14ac:dyDescent="0.25">
      <c r="BQ5216" s="136"/>
    </row>
    <row r="5217" spans="69:69" x14ac:dyDescent="0.25">
      <c r="BQ5217" s="136"/>
    </row>
    <row r="5218" spans="69:69" x14ac:dyDescent="0.25">
      <c r="BQ5218" s="136"/>
    </row>
    <row r="5219" spans="69:69" x14ac:dyDescent="0.25">
      <c r="BQ5219" s="136"/>
    </row>
    <row r="5220" spans="69:69" x14ac:dyDescent="0.25">
      <c r="BQ5220" s="136"/>
    </row>
    <row r="5221" spans="69:69" x14ac:dyDescent="0.25">
      <c r="BQ5221" s="136"/>
    </row>
    <row r="5222" spans="69:69" x14ac:dyDescent="0.25">
      <c r="BQ5222" s="136"/>
    </row>
    <row r="5223" spans="69:69" x14ac:dyDescent="0.25">
      <c r="BQ5223" s="136"/>
    </row>
    <row r="5224" spans="69:69" x14ac:dyDescent="0.25">
      <c r="BQ5224" s="136"/>
    </row>
    <row r="5225" spans="69:69" x14ac:dyDescent="0.25">
      <c r="BQ5225" s="136"/>
    </row>
    <row r="5226" spans="69:69" x14ac:dyDescent="0.25">
      <c r="BQ5226" s="136"/>
    </row>
    <row r="5227" spans="69:69" x14ac:dyDescent="0.25">
      <c r="BQ5227" s="136"/>
    </row>
    <row r="5228" spans="69:69" x14ac:dyDescent="0.25">
      <c r="BQ5228" s="136"/>
    </row>
    <row r="5229" spans="69:69" x14ac:dyDescent="0.25">
      <c r="BQ5229" s="136"/>
    </row>
    <row r="5230" spans="69:69" x14ac:dyDescent="0.25">
      <c r="BQ5230" s="136"/>
    </row>
    <row r="5231" spans="69:69" x14ac:dyDescent="0.25">
      <c r="BQ5231" s="136"/>
    </row>
    <row r="5232" spans="69:69" x14ac:dyDescent="0.25">
      <c r="BQ5232" s="136"/>
    </row>
    <row r="5233" spans="69:69" x14ac:dyDescent="0.25">
      <c r="BQ5233" s="136"/>
    </row>
    <row r="5234" spans="69:69" x14ac:dyDescent="0.25">
      <c r="BQ5234" s="136"/>
    </row>
    <row r="5235" spans="69:69" x14ac:dyDescent="0.25">
      <c r="BQ5235" s="136"/>
    </row>
    <row r="5236" spans="69:69" x14ac:dyDescent="0.25">
      <c r="BQ5236" s="136"/>
    </row>
    <row r="5237" spans="69:69" x14ac:dyDescent="0.25">
      <c r="BQ5237" s="136"/>
    </row>
    <row r="5238" spans="69:69" x14ac:dyDescent="0.25">
      <c r="BQ5238" s="136"/>
    </row>
    <row r="5239" spans="69:69" x14ac:dyDescent="0.25">
      <c r="BQ5239" s="136"/>
    </row>
    <row r="5240" spans="69:69" x14ac:dyDescent="0.25">
      <c r="BQ5240" s="136"/>
    </row>
    <row r="5241" spans="69:69" x14ac:dyDescent="0.25">
      <c r="BQ5241" s="136"/>
    </row>
    <row r="5242" spans="69:69" x14ac:dyDescent="0.25">
      <c r="BQ5242" s="136"/>
    </row>
    <row r="5243" spans="69:69" x14ac:dyDescent="0.25">
      <c r="BQ5243" s="136"/>
    </row>
    <row r="5244" spans="69:69" x14ac:dyDescent="0.25">
      <c r="BQ5244" s="136"/>
    </row>
    <row r="5245" spans="69:69" x14ac:dyDescent="0.25">
      <c r="BQ5245" s="136"/>
    </row>
    <row r="5246" spans="69:69" x14ac:dyDescent="0.25">
      <c r="BQ5246" s="136"/>
    </row>
    <row r="5247" spans="69:69" x14ac:dyDescent="0.25">
      <c r="BQ5247" s="136"/>
    </row>
    <row r="5248" spans="69:69" x14ac:dyDescent="0.25">
      <c r="BQ5248" s="136"/>
    </row>
    <row r="5249" spans="69:69" x14ac:dyDescent="0.25">
      <c r="BQ5249" s="136"/>
    </row>
    <row r="5250" spans="69:69" x14ac:dyDescent="0.25">
      <c r="BQ5250" s="136"/>
    </row>
    <row r="5251" spans="69:69" x14ac:dyDescent="0.25">
      <c r="BQ5251" s="136"/>
    </row>
    <row r="5252" spans="69:69" x14ac:dyDescent="0.25">
      <c r="BQ5252" s="136"/>
    </row>
    <row r="5253" spans="69:69" x14ac:dyDescent="0.25">
      <c r="BQ5253" s="136"/>
    </row>
    <row r="5254" spans="69:69" x14ac:dyDescent="0.25">
      <c r="BQ5254" s="136"/>
    </row>
    <row r="5255" spans="69:69" x14ac:dyDescent="0.25">
      <c r="BQ5255" s="136"/>
    </row>
    <row r="5256" spans="69:69" x14ac:dyDescent="0.25">
      <c r="BQ5256" s="136"/>
    </row>
    <row r="5257" spans="69:69" x14ac:dyDescent="0.25">
      <c r="BQ5257" s="136"/>
    </row>
    <row r="5258" spans="69:69" x14ac:dyDescent="0.25">
      <c r="BQ5258" s="136"/>
    </row>
    <row r="5259" spans="69:69" x14ac:dyDescent="0.25">
      <c r="BQ5259" s="136"/>
    </row>
    <row r="5260" spans="69:69" x14ac:dyDescent="0.25">
      <c r="BQ5260" s="136"/>
    </row>
    <row r="5261" spans="69:69" x14ac:dyDescent="0.25">
      <c r="BQ5261" s="136"/>
    </row>
    <row r="5262" spans="69:69" x14ac:dyDescent="0.25">
      <c r="BQ5262" s="136"/>
    </row>
    <row r="5263" spans="69:69" x14ac:dyDescent="0.25">
      <c r="BQ5263" s="136"/>
    </row>
    <row r="5264" spans="69:69" x14ac:dyDescent="0.25">
      <c r="BQ5264" s="136"/>
    </row>
    <row r="5265" spans="69:69" x14ac:dyDescent="0.25">
      <c r="BQ5265" s="136"/>
    </row>
    <row r="5266" spans="69:69" x14ac:dyDescent="0.25">
      <c r="BQ5266" s="136"/>
    </row>
    <row r="5267" spans="69:69" x14ac:dyDescent="0.25">
      <c r="BQ5267" s="136"/>
    </row>
    <row r="5268" spans="69:69" x14ac:dyDescent="0.25">
      <c r="BQ5268" s="136"/>
    </row>
    <row r="5269" spans="69:69" x14ac:dyDescent="0.25">
      <c r="BQ5269" s="136"/>
    </row>
    <row r="5270" spans="69:69" x14ac:dyDescent="0.25">
      <c r="BQ5270" s="136"/>
    </row>
    <row r="5271" spans="69:69" x14ac:dyDescent="0.25">
      <c r="BQ5271" s="136"/>
    </row>
    <row r="5272" spans="69:69" x14ac:dyDescent="0.25">
      <c r="BQ5272" s="136"/>
    </row>
    <row r="5273" spans="69:69" x14ac:dyDescent="0.25">
      <c r="BQ5273" s="136"/>
    </row>
    <row r="5274" spans="69:69" x14ac:dyDescent="0.25">
      <c r="BQ5274" s="136"/>
    </row>
    <row r="5275" spans="69:69" x14ac:dyDescent="0.25">
      <c r="BQ5275" s="136"/>
    </row>
    <row r="5276" spans="69:69" x14ac:dyDescent="0.25">
      <c r="BQ5276" s="136"/>
    </row>
    <row r="5277" spans="69:69" x14ac:dyDescent="0.25">
      <c r="BQ5277" s="136"/>
    </row>
    <row r="5278" spans="69:69" x14ac:dyDescent="0.25">
      <c r="BQ5278" s="136"/>
    </row>
    <row r="5279" spans="69:69" x14ac:dyDescent="0.25">
      <c r="BQ5279" s="136"/>
    </row>
    <row r="5280" spans="69:69" x14ac:dyDescent="0.25">
      <c r="BQ5280" s="136"/>
    </row>
    <row r="5281" spans="69:69" x14ac:dyDescent="0.25">
      <c r="BQ5281" s="136"/>
    </row>
    <row r="5282" spans="69:69" x14ac:dyDescent="0.25">
      <c r="BQ5282" s="136"/>
    </row>
    <row r="5283" spans="69:69" x14ac:dyDescent="0.25">
      <c r="BQ5283" s="136"/>
    </row>
    <row r="5284" spans="69:69" x14ac:dyDescent="0.25">
      <c r="BQ5284" s="136"/>
    </row>
    <row r="5285" spans="69:69" x14ac:dyDescent="0.25">
      <c r="BQ5285" s="136"/>
    </row>
    <row r="5286" spans="69:69" x14ac:dyDescent="0.25">
      <c r="BQ5286" s="136"/>
    </row>
    <row r="5287" spans="69:69" x14ac:dyDescent="0.25">
      <c r="BQ5287" s="136"/>
    </row>
    <row r="5288" spans="69:69" x14ac:dyDescent="0.25">
      <c r="BQ5288" s="136"/>
    </row>
    <row r="5289" spans="69:69" x14ac:dyDescent="0.25">
      <c r="BQ5289" s="136"/>
    </row>
    <row r="5290" spans="69:69" x14ac:dyDescent="0.25">
      <c r="BQ5290" s="136"/>
    </row>
    <row r="5291" spans="69:69" x14ac:dyDescent="0.25">
      <c r="BQ5291" s="136"/>
    </row>
    <row r="5292" spans="69:69" x14ac:dyDescent="0.25">
      <c r="BQ5292" s="136"/>
    </row>
    <row r="5293" spans="69:69" x14ac:dyDescent="0.25">
      <c r="BQ5293" s="136"/>
    </row>
    <row r="5294" spans="69:69" x14ac:dyDescent="0.25">
      <c r="BQ5294" s="136"/>
    </row>
    <row r="5295" spans="69:69" x14ac:dyDescent="0.25">
      <c r="BQ5295" s="136"/>
    </row>
    <row r="5296" spans="69:69" x14ac:dyDescent="0.25">
      <c r="BQ5296" s="136"/>
    </row>
    <row r="5297" spans="69:69" x14ac:dyDescent="0.25">
      <c r="BQ5297" s="136"/>
    </row>
    <row r="5298" spans="69:69" x14ac:dyDescent="0.25">
      <c r="BQ5298" s="136"/>
    </row>
    <row r="5299" spans="69:69" x14ac:dyDescent="0.25">
      <c r="BQ5299" s="136"/>
    </row>
    <row r="5300" spans="69:69" x14ac:dyDescent="0.25">
      <c r="BQ5300" s="136"/>
    </row>
    <row r="5301" spans="69:69" x14ac:dyDescent="0.25">
      <c r="BQ5301" s="136"/>
    </row>
    <row r="5302" spans="69:69" x14ac:dyDescent="0.25">
      <c r="BQ5302" s="136"/>
    </row>
    <row r="5303" spans="69:69" x14ac:dyDescent="0.25">
      <c r="BQ5303" s="136"/>
    </row>
    <row r="5304" spans="69:69" x14ac:dyDescent="0.25">
      <c r="BQ5304" s="136"/>
    </row>
    <row r="5305" spans="69:69" x14ac:dyDescent="0.25">
      <c r="BQ5305" s="136"/>
    </row>
    <row r="5306" spans="69:69" x14ac:dyDescent="0.25">
      <c r="BQ5306" s="136"/>
    </row>
    <row r="5307" spans="69:69" x14ac:dyDescent="0.25">
      <c r="BQ5307" s="136"/>
    </row>
    <row r="5308" spans="69:69" x14ac:dyDescent="0.25">
      <c r="BQ5308" s="136"/>
    </row>
    <row r="5309" spans="69:69" x14ac:dyDescent="0.25">
      <c r="BQ5309" s="136"/>
    </row>
    <row r="5310" spans="69:69" x14ac:dyDescent="0.25">
      <c r="BQ5310" s="136"/>
    </row>
    <row r="5311" spans="69:69" x14ac:dyDescent="0.25">
      <c r="BQ5311" s="136"/>
    </row>
    <row r="5312" spans="69:69" x14ac:dyDescent="0.25">
      <c r="BQ5312" s="136"/>
    </row>
    <row r="5313" spans="69:69" x14ac:dyDescent="0.25">
      <c r="BQ5313" s="136"/>
    </row>
    <row r="5314" spans="69:69" x14ac:dyDescent="0.25">
      <c r="BQ5314" s="136"/>
    </row>
    <row r="5315" spans="69:69" x14ac:dyDescent="0.25">
      <c r="BQ5315" s="136"/>
    </row>
    <row r="5316" spans="69:69" x14ac:dyDescent="0.25">
      <c r="BQ5316" s="136"/>
    </row>
    <row r="5317" spans="69:69" x14ac:dyDescent="0.25">
      <c r="BQ5317" s="136"/>
    </row>
    <row r="5318" spans="69:69" x14ac:dyDescent="0.25">
      <c r="BQ5318" s="136"/>
    </row>
    <row r="5319" spans="69:69" x14ac:dyDescent="0.25">
      <c r="BQ5319" s="136"/>
    </row>
    <row r="5320" spans="69:69" x14ac:dyDescent="0.25">
      <c r="BQ5320" s="136"/>
    </row>
    <row r="5321" spans="69:69" x14ac:dyDescent="0.25">
      <c r="BQ5321" s="136"/>
    </row>
    <row r="5322" spans="69:69" x14ac:dyDescent="0.25">
      <c r="BQ5322" s="136"/>
    </row>
    <row r="5323" spans="69:69" x14ac:dyDescent="0.25">
      <c r="BQ5323" s="136"/>
    </row>
    <row r="5324" spans="69:69" x14ac:dyDescent="0.25">
      <c r="BQ5324" s="136"/>
    </row>
    <row r="5325" spans="69:69" x14ac:dyDescent="0.25">
      <c r="BQ5325" s="136"/>
    </row>
    <row r="5326" spans="69:69" x14ac:dyDescent="0.25">
      <c r="BQ5326" s="136"/>
    </row>
    <row r="5327" spans="69:69" x14ac:dyDescent="0.25">
      <c r="BQ5327" s="136"/>
    </row>
    <row r="5328" spans="69:69" x14ac:dyDescent="0.25">
      <c r="BQ5328" s="136"/>
    </row>
    <row r="5329" spans="69:69" x14ac:dyDescent="0.25">
      <c r="BQ5329" s="136"/>
    </row>
    <row r="5330" spans="69:69" x14ac:dyDescent="0.25">
      <c r="BQ5330" s="136"/>
    </row>
    <row r="5331" spans="69:69" x14ac:dyDescent="0.25">
      <c r="BQ5331" s="136"/>
    </row>
    <row r="5332" spans="69:69" x14ac:dyDescent="0.25">
      <c r="BQ5332" s="136"/>
    </row>
    <row r="5333" spans="69:69" x14ac:dyDescent="0.25">
      <c r="BQ5333" s="136"/>
    </row>
    <row r="5334" spans="69:69" x14ac:dyDescent="0.25">
      <c r="BQ5334" s="136"/>
    </row>
    <row r="5335" spans="69:69" x14ac:dyDescent="0.25">
      <c r="BQ5335" s="136"/>
    </row>
    <row r="5336" spans="69:69" x14ac:dyDescent="0.25">
      <c r="BQ5336" s="136"/>
    </row>
    <row r="5337" spans="69:69" x14ac:dyDescent="0.25">
      <c r="BQ5337" s="136"/>
    </row>
    <row r="5338" spans="69:69" x14ac:dyDescent="0.25">
      <c r="BQ5338" s="136"/>
    </row>
    <row r="5339" spans="69:69" x14ac:dyDescent="0.25">
      <c r="BQ5339" s="136"/>
    </row>
    <row r="5340" spans="69:69" x14ac:dyDescent="0.25">
      <c r="BQ5340" s="136"/>
    </row>
    <row r="5341" spans="69:69" x14ac:dyDescent="0.25">
      <c r="BQ5341" s="136"/>
    </row>
    <row r="5342" spans="69:69" x14ac:dyDescent="0.25">
      <c r="BQ5342" s="136"/>
    </row>
    <row r="5343" spans="69:69" x14ac:dyDescent="0.25">
      <c r="BQ5343" s="136"/>
    </row>
    <row r="5344" spans="69:69" x14ac:dyDescent="0.25">
      <c r="BQ5344" s="136"/>
    </row>
    <row r="5345" spans="69:69" x14ac:dyDescent="0.25">
      <c r="BQ5345" s="136"/>
    </row>
    <row r="5346" spans="69:69" x14ac:dyDescent="0.25">
      <c r="BQ5346" s="136"/>
    </row>
    <row r="5347" spans="69:69" x14ac:dyDescent="0.25">
      <c r="BQ5347" s="136"/>
    </row>
    <row r="5348" spans="69:69" x14ac:dyDescent="0.25">
      <c r="BQ5348" s="136"/>
    </row>
    <row r="5349" spans="69:69" x14ac:dyDescent="0.25">
      <c r="BQ5349" s="136"/>
    </row>
    <row r="5350" spans="69:69" x14ac:dyDescent="0.25">
      <c r="BQ5350" s="136"/>
    </row>
    <row r="5351" spans="69:69" x14ac:dyDescent="0.25">
      <c r="BQ5351" s="136"/>
    </row>
    <row r="5352" spans="69:69" x14ac:dyDescent="0.25">
      <c r="BQ5352" s="136"/>
    </row>
    <row r="5353" spans="69:69" x14ac:dyDescent="0.25">
      <c r="BQ5353" s="136"/>
    </row>
    <row r="5354" spans="69:69" x14ac:dyDescent="0.25">
      <c r="BQ5354" s="136"/>
    </row>
    <row r="5355" spans="69:69" x14ac:dyDescent="0.25">
      <c r="BQ5355" s="136"/>
    </row>
    <row r="5356" spans="69:69" x14ac:dyDescent="0.25">
      <c r="BQ5356" s="136"/>
    </row>
    <row r="5357" spans="69:69" x14ac:dyDescent="0.25">
      <c r="BQ5357" s="136"/>
    </row>
    <row r="5358" spans="69:69" x14ac:dyDescent="0.25">
      <c r="BQ5358" s="136"/>
    </row>
    <row r="5359" spans="69:69" x14ac:dyDescent="0.25">
      <c r="BQ5359" s="136"/>
    </row>
    <row r="5360" spans="69:69" x14ac:dyDescent="0.25">
      <c r="BQ5360" s="136"/>
    </row>
    <row r="5361" spans="69:69" x14ac:dyDescent="0.25">
      <c r="BQ5361" s="136"/>
    </row>
    <row r="5362" spans="69:69" x14ac:dyDescent="0.25">
      <c r="BQ5362" s="136"/>
    </row>
    <row r="5363" spans="69:69" x14ac:dyDescent="0.25">
      <c r="BQ5363" s="136"/>
    </row>
    <row r="5364" spans="69:69" x14ac:dyDescent="0.25">
      <c r="BQ5364" s="136"/>
    </row>
    <row r="5365" spans="69:69" x14ac:dyDescent="0.25">
      <c r="BQ5365" s="136"/>
    </row>
    <row r="5366" spans="69:69" x14ac:dyDescent="0.25">
      <c r="BQ5366" s="136"/>
    </row>
    <row r="5367" spans="69:69" x14ac:dyDescent="0.25">
      <c r="BQ5367" s="136"/>
    </row>
    <row r="5368" spans="69:69" x14ac:dyDescent="0.25">
      <c r="BQ5368" s="136"/>
    </row>
    <row r="5369" spans="69:69" x14ac:dyDescent="0.25">
      <c r="BQ5369" s="136"/>
    </row>
    <row r="5370" spans="69:69" x14ac:dyDescent="0.25">
      <c r="BQ5370" s="136"/>
    </row>
    <row r="5371" spans="69:69" x14ac:dyDescent="0.25">
      <c r="BQ5371" s="136"/>
    </row>
    <row r="5372" spans="69:69" x14ac:dyDescent="0.25">
      <c r="BQ5372" s="136"/>
    </row>
    <row r="5373" spans="69:69" x14ac:dyDescent="0.25">
      <c r="BQ5373" s="136"/>
    </row>
    <row r="5374" spans="69:69" x14ac:dyDescent="0.25">
      <c r="BQ5374" s="136"/>
    </row>
    <row r="5375" spans="69:69" x14ac:dyDescent="0.25">
      <c r="BQ5375" s="136"/>
    </row>
    <row r="5376" spans="69:69" x14ac:dyDescent="0.25">
      <c r="BQ5376" s="136"/>
    </row>
    <row r="5377" spans="69:69" x14ac:dyDescent="0.25">
      <c r="BQ5377" s="136"/>
    </row>
    <row r="5378" spans="69:69" x14ac:dyDescent="0.25">
      <c r="BQ5378" s="136"/>
    </row>
    <row r="5379" spans="69:69" x14ac:dyDescent="0.25">
      <c r="BQ5379" s="136"/>
    </row>
    <row r="5380" spans="69:69" x14ac:dyDescent="0.25">
      <c r="BQ5380" s="136"/>
    </row>
    <row r="5381" spans="69:69" x14ac:dyDescent="0.25">
      <c r="BQ5381" s="136"/>
    </row>
    <row r="5382" spans="69:69" x14ac:dyDescent="0.25">
      <c r="BQ5382" s="136"/>
    </row>
    <row r="5383" spans="69:69" x14ac:dyDescent="0.25">
      <c r="BQ5383" s="136"/>
    </row>
    <row r="5384" spans="69:69" x14ac:dyDescent="0.25">
      <c r="BQ5384" s="136"/>
    </row>
    <row r="5385" spans="69:69" x14ac:dyDescent="0.25">
      <c r="BQ5385" s="136"/>
    </row>
    <row r="5386" spans="69:69" x14ac:dyDescent="0.25">
      <c r="BQ5386" s="136"/>
    </row>
    <row r="5387" spans="69:69" x14ac:dyDescent="0.25">
      <c r="BQ5387" s="136"/>
    </row>
    <row r="5388" spans="69:69" x14ac:dyDescent="0.25">
      <c r="BQ5388" s="136"/>
    </row>
    <row r="5389" spans="69:69" x14ac:dyDescent="0.25">
      <c r="BQ5389" s="136"/>
    </row>
    <row r="5390" spans="69:69" x14ac:dyDescent="0.25">
      <c r="BQ5390" s="136"/>
    </row>
    <row r="5391" spans="69:69" x14ac:dyDescent="0.25">
      <c r="BQ5391" s="136"/>
    </row>
    <row r="5392" spans="69:69" x14ac:dyDescent="0.25">
      <c r="BQ5392" s="136"/>
    </row>
    <row r="5393" spans="69:69" x14ac:dyDescent="0.25">
      <c r="BQ5393" s="136"/>
    </row>
    <row r="5394" spans="69:69" x14ac:dyDescent="0.25">
      <c r="BQ5394" s="136"/>
    </row>
    <row r="5395" spans="69:69" x14ac:dyDescent="0.25">
      <c r="BQ5395" s="136"/>
    </row>
    <row r="5396" spans="69:69" x14ac:dyDescent="0.25">
      <c r="BQ5396" s="136"/>
    </row>
    <row r="5397" spans="69:69" x14ac:dyDescent="0.25">
      <c r="BQ5397" s="136"/>
    </row>
    <row r="5398" spans="69:69" x14ac:dyDescent="0.25">
      <c r="BQ5398" s="136"/>
    </row>
    <row r="5399" spans="69:69" x14ac:dyDescent="0.25">
      <c r="BQ5399" s="136"/>
    </row>
    <row r="5400" spans="69:69" x14ac:dyDescent="0.25">
      <c r="BQ5400" s="136"/>
    </row>
    <row r="5401" spans="69:69" x14ac:dyDescent="0.25">
      <c r="BQ5401" s="136"/>
    </row>
    <row r="5402" spans="69:69" x14ac:dyDescent="0.25">
      <c r="BQ5402" s="136"/>
    </row>
    <row r="5403" spans="69:69" x14ac:dyDescent="0.25">
      <c r="BQ5403" s="136"/>
    </row>
    <row r="5404" spans="69:69" x14ac:dyDescent="0.25">
      <c r="BQ5404" s="136"/>
    </row>
    <row r="5405" spans="69:69" x14ac:dyDescent="0.25">
      <c r="BQ5405" s="136"/>
    </row>
    <row r="5406" spans="69:69" x14ac:dyDescent="0.25">
      <c r="BQ5406" s="136"/>
    </row>
    <row r="5407" spans="69:69" x14ac:dyDescent="0.25">
      <c r="BQ5407" s="136"/>
    </row>
    <row r="5408" spans="69:69" x14ac:dyDescent="0.25">
      <c r="BQ5408" s="136"/>
    </row>
    <row r="5409" spans="69:69" x14ac:dyDescent="0.25">
      <c r="BQ5409" s="136"/>
    </row>
    <row r="5410" spans="69:69" x14ac:dyDescent="0.25">
      <c r="BQ5410" s="136"/>
    </row>
    <row r="5411" spans="69:69" x14ac:dyDescent="0.25">
      <c r="BQ5411" s="136"/>
    </row>
    <row r="5412" spans="69:69" x14ac:dyDescent="0.25">
      <c r="BQ5412" s="136"/>
    </row>
    <row r="5413" spans="69:69" x14ac:dyDescent="0.25">
      <c r="BQ5413" s="136"/>
    </row>
    <row r="5414" spans="69:69" x14ac:dyDescent="0.25">
      <c r="BQ5414" s="136"/>
    </row>
    <row r="5415" spans="69:69" x14ac:dyDescent="0.25">
      <c r="BQ5415" s="136"/>
    </row>
    <row r="5416" spans="69:69" x14ac:dyDescent="0.25">
      <c r="BQ5416" s="136"/>
    </row>
    <row r="5417" spans="69:69" x14ac:dyDescent="0.25">
      <c r="BQ5417" s="136"/>
    </row>
    <row r="5418" spans="69:69" x14ac:dyDescent="0.25">
      <c r="BQ5418" s="136"/>
    </row>
    <row r="5419" spans="69:69" x14ac:dyDescent="0.25">
      <c r="BQ5419" s="136"/>
    </row>
    <row r="5420" spans="69:69" x14ac:dyDescent="0.25">
      <c r="BQ5420" s="136"/>
    </row>
    <row r="5421" spans="69:69" x14ac:dyDescent="0.25">
      <c r="BQ5421" s="136"/>
    </row>
    <row r="5422" spans="69:69" x14ac:dyDescent="0.25">
      <c r="BQ5422" s="136"/>
    </row>
    <row r="5423" spans="69:69" x14ac:dyDescent="0.25">
      <c r="BQ5423" s="136"/>
    </row>
    <row r="5424" spans="69:69" x14ac:dyDescent="0.25">
      <c r="BQ5424" s="136"/>
    </row>
    <row r="5425" spans="69:69" x14ac:dyDescent="0.25">
      <c r="BQ5425" s="136"/>
    </row>
    <row r="5426" spans="69:69" x14ac:dyDescent="0.25">
      <c r="BQ5426" s="136"/>
    </row>
    <row r="5427" spans="69:69" x14ac:dyDescent="0.25">
      <c r="BQ5427" s="136"/>
    </row>
    <row r="5428" spans="69:69" x14ac:dyDescent="0.25">
      <c r="BQ5428" s="136"/>
    </row>
    <row r="5429" spans="69:69" x14ac:dyDescent="0.25">
      <c r="BQ5429" s="136"/>
    </row>
    <row r="5430" spans="69:69" x14ac:dyDescent="0.25">
      <c r="BQ5430" s="136"/>
    </row>
    <row r="5431" spans="69:69" x14ac:dyDescent="0.25">
      <c r="BQ5431" s="136"/>
    </row>
    <row r="5432" spans="69:69" x14ac:dyDescent="0.25">
      <c r="BQ5432" s="136"/>
    </row>
    <row r="5433" spans="69:69" x14ac:dyDescent="0.25">
      <c r="BQ5433" s="136"/>
    </row>
    <row r="5434" spans="69:69" x14ac:dyDescent="0.25">
      <c r="BQ5434" s="136"/>
    </row>
    <row r="5435" spans="69:69" x14ac:dyDescent="0.25">
      <c r="BQ5435" s="136"/>
    </row>
    <row r="5436" spans="69:69" x14ac:dyDescent="0.25">
      <c r="BQ5436" s="136"/>
    </row>
    <row r="5437" spans="69:69" x14ac:dyDescent="0.25">
      <c r="BQ5437" s="136"/>
    </row>
    <row r="5438" spans="69:69" x14ac:dyDescent="0.25">
      <c r="BQ5438" s="136"/>
    </row>
    <row r="5439" spans="69:69" x14ac:dyDescent="0.25">
      <c r="BQ5439" s="136"/>
    </row>
    <row r="5440" spans="69:69" x14ac:dyDescent="0.25">
      <c r="BQ5440" s="136"/>
    </row>
    <row r="5441" spans="69:69" x14ac:dyDescent="0.25">
      <c r="BQ5441" s="136"/>
    </row>
    <row r="5442" spans="69:69" x14ac:dyDescent="0.25">
      <c r="BQ5442" s="136"/>
    </row>
    <row r="5443" spans="69:69" x14ac:dyDescent="0.25">
      <c r="BQ5443" s="136"/>
    </row>
    <row r="5444" spans="69:69" x14ac:dyDescent="0.25">
      <c r="BQ5444" s="136"/>
    </row>
    <row r="5445" spans="69:69" x14ac:dyDescent="0.25">
      <c r="BQ5445" s="136"/>
    </row>
    <row r="5446" spans="69:69" x14ac:dyDescent="0.25">
      <c r="BQ5446" s="136"/>
    </row>
    <row r="5447" spans="69:69" x14ac:dyDescent="0.25">
      <c r="BQ5447" s="136"/>
    </row>
    <row r="5448" spans="69:69" x14ac:dyDescent="0.25">
      <c r="BQ5448" s="136"/>
    </row>
    <row r="5449" spans="69:69" x14ac:dyDescent="0.25">
      <c r="BQ5449" s="136"/>
    </row>
    <row r="5450" spans="69:69" x14ac:dyDescent="0.25">
      <c r="BQ5450" s="136"/>
    </row>
    <row r="5451" spans="69:69" x14ac:dyDescent="0.25">
      <c r="BQ5451" s="136"/>
    </row>
    <row r="5452" spans="69:69" x14ac:dyDescent="0.25">
      <c r="BQ5452" s="136"/>
    </row>
    <row r="5453" spans="69:69" x14ac:dyDescent="0.25">
      <c r="BQ5453" s="136"/>
    </row>
    <row r="5454" spans="69:69" x14ac:dyDescent="0.25">
      <c r="BQ5454" s="136"/>
    </row>
    <row r="5455" spans="69:69" x14ac:dyDescent="0.25">
      <c r="BQ5455" s="136"/>
    </row>
    <row r="5456" spans="69:69" x14ac:dyDescent="0.25">
      <c r="BQ5456" s="136"/>
    </row>
    <row r="5457" spans="69:69" x14ac:dyDescent="0.25">
      <c r="BQ5457" s="136"/>
    </row>
    <row r="5458" spans="69:69" x14ac:dyDescent="0.25">
      <c r="BQ5458" s="136"/>
    </row>
    <row r="5459" spans="69:69" x14ac:dyDescent="0.25">
      <c r="BQ5459" s="136"/>
    </row>
    <row r="5460" spans="69:69" x14ac:dyDescent="0.25">
      <c r="BQ5460" s="136"/>
    </row>
    <row r="5461" spans="69:69" x14ac:dyDescent="0.25">
      <c r="BQ5461" s="136"/>
    </row>
    <row r="5462" spans="69:69" x14ac:dyDescent="0.25">
      <c r="BQ5462" s="136"/>
    </row>
    <row r="5463" spans="69:69" x14ac:dyDescent="0.25">
      <c r="BQ5463" s="136"/>
    </row>
    <row r="5464" spans="69:69" x14ac:dyDescent="0.25">
      <c r="BQ5464" s="136"/>
    </row>
    <row r="5465" spans="69:69" x14ac:dyDescent="0.25">
      <c r="BQ5465" s="136"/>
    </row>
    <row r="5466" spans="69:69" x14ac:dyDescent="0.25">
      <c r="BQ5466" s="136"/>
    </row>
    <row r="5467" spans="69:69" x14ac:dyDescent="0.25">
      <c r="BQ5467" s="136"/>
    </row>
    <row r="5468" spans="69:69" x14ac:dyDescent="0.25">
      <c r="BQ5468" s="136"/>
    </row>
    <row r="5469" spans="69:69" x14ac:dyDescent="0.25">
      <c r="BQ5469" s="136"/>
    </row>
    <row r="5470" spans="69:69" x14ac:dyDescent="0.25">
      <c r="BQ5470" s="136"/>
    </row>
    <row r="5471" spans="69:69" x14ac:dyDescent="0.25">
      <c r="BQ5471" s="136"/>
    </row>
    <row r="5472" spans="69:69" x14ac:dyDescent="0.25">
      <c r="BQ5472" s="136"/>
    </row>
    <row r="5473" spans="69:69" x14ac:dyDescent="0.25">
      <c r="BQ5473" s="136"/>
    </row>
    <row r="5474" spans="69:69" x14ac:dyDescent="0.25">
      <c r="BQ5474" s="136"/>
    </row>
    <row r="5475" spans="69:69" x14ac:dyDescent="0.25">
      <c r="BQ5475" s="136"/>
    </row>
    <row r="5476" spans="69:69" x14ac:dyDescent="0.25">
      <c r="BQ5476" s="136"/>
    </row>
    <row r="5477" spans="69:69" x14ac:dyDescent="0.25">
      <c r="BQ5477" s="136"/>
    </row>
    <row r="5478" spans="69:69" x14ac:dyDescent="0.25">
      <c r="BQ5478" s="136"/>
    </row>
    <row r="5479" spans="69:69" x14ac:dyDescent="0.25">
      <c r="BQ5479" s="136"/>
    </row>
    <row r="5480" spans="69:69" x14ac:dyDescent="0.25">
      <c r="BQ5480" s="136"/>
    </row>
    <row r="5481" spans="69:69" x14ac:dyDescent="0.25">
      <c r="BQ5481" s="136"/>
    </row>
    <row r="5482" spans="69:69" x14ac:dyDescent="0.25">
      <c r="BQ5482" s="136"/>
    </row>
    <row r="5483" spans="69:69" x14ac:dyDescent="0.25">
      <c r="BQ5483" s="136"/>
    </row>
    <row r="5484" spans="69:69" x14ac:dyDescent="0.25">
      <c r="BQ5484" s="136"/>
    </row>
    <row r="5485" spans="69:69" x14ac:dyDescent="0.25">
      <c r="BQ5485" s="136"/>
    </row>
    <row r="5486" spans="69:69" x14ac:dyDescent="0.25">
      <c r="BQ5486" s="136"/>
    </row>
    <row r="5487" spans="69:69" x14ac:dyDescent="0.25">
      <c r="BQ5487" s="136"/>
    </row>
    <row r="5488" spans="69:69" x14ac:dyDescent="0.25">
      <c r="BQ5488" s="136"/>
    </row>
    <row r="5489" spans="69:69" x14ac:dyDescent="0.25">
      <c r="BQ5489" s="136"/>
    </row>
    <row r="5490" spans="69:69" x14ac:dyDescent="0.25">
      <c r="BQ5490" s="136"/>
    </row>
    <row r="5491" spans="69:69" x14ac:dyDescent="0.25">
      <c r="BQ5491" s="136"/>
    </row>
    <row r="5492" spans="69:69" x14ac:dyDescent="0.25">
      <c r="BQ5492" s="136"/>
    </row>
    <row r="5493" spans="69:69" x14ac:dyDescent="0.25">
      <c r="BQ5493" s="136"/>
    </row>
    <row r="5494" spans="69:69" x14ac:dyDescent="0.25">
      <c r="BQ5494" s="136"/>
    </row>
    <row r="5495" spans="69:69" x14ac:dyDescent="0.25">
      <c r="BQ5495" s="136"/>
    </row>
    <row r="5496" spans="69:69" x14ac:dyDescent="0.25">
      <c r="BQ5496" s="136"/>
    </row>
    <row r="5497" spans="69:69" x14ac:dyDescent="0.25">
      <c r="BQ5497" s="136"/>
    </row>
    <row r="5498" spans="69:69" x14ac:dyDescent="0.25">
      <c r="BQ5498" s="136"/>
    </row>
    <row r="5499" spans="69:69" x14ac:dyDescent="0.25">
      <c r="BQ5499" s="136"/>
    </row>
    <row r="5500" spans="69:69" x14ac:dyDescent="0.25">
      <c r="BQ5500" s="136"/>
    </row>
    <row r="5501" spans="69:69" x14ac:dyDescent="0.25">
      <c r="BQ5501" s="136"/>
    </row>
    <row r="5502" spans="69:69" x14ac:dyDescent="0.25">
      <c r="BQ5502" s="136"/>
    </row>
    <row r="5503" spans="69:69" x14ac:dyDescent="0.25">
      <c r="BQ5503" s="136"/>
    </row>
    <row r="5504" spans="69:69" x14ac:dyDescent="0.25">
      <c r="BQ5504" s="136"/>
    </row>
    <row r="5505" spans="69:69" x14ac:dyDescent="0.25">
      <c r="BQ5505" s="136"/>
    </row>
    <row r="5506" spans="69:69" x14ac:dyDescent="0.25">
      <c r="BQ5506" s="136"/>
    </row>
    <row r="5507" spans="69:69" x14ac:dyDescent="0.25">
      <c r="BQ5507" s="136"/>
    </row>
    <row r="5508" spans="69:69" x14ac:dyDescent="0.25">
      <c r="BQ5508" s="136"/>
    </row>
    <row r="5509" spans="69:69" x14ac:dyDescent="0.25">
      <c r="BQ5509" s="136"/>
    </row>
    <row r="5510" spans="69:69" x14ac:dyDescent="0.25">
      <c r="BQ5510" s="136"/>
    </row>
    <row r="5511" spans="69:69" x14ac:dyDescent="0.25">
      <c r="BQ5511" s="136"/>
    </row>
    <row r="5512" spans="69:69" x14ac:dyDescent="0.25">
      <c r="BQ5512" s="136"/>
    </row>
    <row r="5513" spans="69:69" x14ac:dyDescent="0.25">
      <c r="BQ5513" s="136"/>
    </row>
    <row r="5514" spans="69:69" x14ac:dyDescent="0.25">
      <c r="BQ5514" s="136"/>
    </row>
    <row r="5515" spans="69:69" x14ac:dyDescent="0.25">
      <c r="BQ5515" s="136"/>
    </row>
    <row r="5516" spans="69:69" x14ac:dyDescent="0.25">
      <c r="BQ5516" s="136"/>
    </row>
    <row r="5517" spans="69:69" x14ac:dyDescent="0.25">
      <c r="BQ5517" s="136"/>
    </row>
    <row r="5518" spans="69:69" x14ac:dyDescent="0.25">
      <c r="BQ5518" s="136"/>
    </row>
    <row r="5519" spans="69:69" x14ac:dyDescent="0.25">
      <c r="BQ5519" s="136"/>
    </row>
    <row r="5520" spans="69:69" x14ac:dyDescent="0.25">
      <c r="BQ5520" s="136"/>
    </row>
    <row r="5521" spans="69:69" x14ac:dyDescent="0.25">
      <c r="BQ5521" s="136"/>
    </row>
    <row r="5522" spans="69:69" x14ac:dyDescent="0.25">
      <c r="BQ5522" s="136"/>
    </row>
    <row r="5523" spans="69:69" x14ac:dyDescent="0.25">
      <c r="BQ5523" s="136"/>
    </row>
    <row r="5524" spans="69:69" x14ac:dyDescent="0.25">
      <c r="BQ5524" s="136"/>
    </row>
    <row r="5525" spans="69:69" x14ac:dyDescent="0.25">
      <c r="BQ5525" s="136"/>
    </row>
    <row r="5526" spans="69:69" x14ac:dyDescent="0.25">
      <c r="BQ5526" s="136"/>
    </row>
    <row r="5527" spans="69:69" x14ac:dyDescent="0.25">
      <c r="BQ5527" s="136"/>
    </row>
    <row r="5528" spans="69:69" x14ac:dyDescent="0.25">
      <c r="BQ5528" s="136"/>
    </row>
    <row r="5529" spans="69:69" x14ac:dyDescent="0.25">
      <c r="BQ5529" s="136"/>
    </row>
    <row r="5530" spans="69:69" x14ac:dyDescent="0.25">
      <c r="BQ5530" s="136"/>
    </row>
    <row r="5531" spans="69:69" x14ac:dyDescent="0.25">
      <c r="BQ5531" s="136"/>
    </row>
    <row r="5532" spans="69:69" x14ac:dyDescent="0.25">
      <c r="BQ5532" s="136"/>
    </row>
    <row r="5533" spans="69:69" x14ac:dyDescent="0.25">
      <c r="BQ5533" s="136"/>
    </row>
    <row r="5534" spans="69:69" x14ac:dyDescent="0.25">
      <c r="BQ5534" s="136"/>
    </row>
    <row r="5535" spans="69:69" x14ac:dyDescent="0.25">
      <c r="BQ5535" s="136"/>
    </row>
    <row r="5536" spans="69:69" x14ac:dyDescent="0.25">
      <c r="BQ5536" s="136"/>
    </row>
    <row r="5537" spans="69:69" x14ac:dyDescent="0.25">
      <c r="BQ5537" s="136"/>
    </row>
    <row r="5538" spans="69:69" x14ac:dyDescent="0.25">
      <c r="BQ5538" s="136"/>
    </row>
    <row r="5539" spans="69:69" x14ac:dyDescent="0.25">
      <c r="BQ5539" s="136"/>
    </row>
    <row r="5540" spans="69:69" x14ac:dyDescent="0.25">
      <c r="BQ5540" s="136"/>
    </row>
    <row r="5541" spans="69:69" x14ac:dyDescent="0.25">
      <c r="BQ5541" s="136"/>
    </row>
    <row r="5542" spans="69:69" x14ac:dyDescent="0.25">
      <c r="BQ5542" s="136"/>
    </row>
    <row r="5543" spans="69:69" x14ac:dyDescent="0.25">
      <c r="BQ5543" s="136"/>
    </row>
    <row r="5544" spans="69:69" x14ac:dyDescent="0.25">
      <c r="BQ5544" s="136"/>
    </row>
    <row r="5545" spans="69:69" x14ac:dyDescent="0.25">
      <c r="BQ5545" s="136"/>
    </row>
    <row r="5546" spans="69:69" x14ac:dyDescent="0.25">
      <c r="BQ5546" s="136"/>
    </row>
    <row r="5547" spans="69:69" x14ac:dyDescent="0.25">
      <c r="BQ5547" s="136"/>
    </row>
    <row r="5548" spans="69:69" x14ac:dyDescent="0.25">
      <c r="BQ5548" s="136"/>
    </row>
    <row r="5549" spans="69:69" x14ac:dyDescent="0.25">
      <c r="BQ5549" s="136"/>
    </row>
    <row r="5550" spans="69:69" x14ac:dyDescent="0.25">
      <c r="BQ5550" s="136"/>
    </row>
    <row r="5551" spans="69:69" x14ac:dyDescent="0.25">
      <c r="BQ5551" s="136"/>
    </row>
    <row r="5552" spans="69:69" x14ac:dyDescent="0.25">
      <c r="BQ5552" s="136"/>
    </row>
    <row r="5553" spans="69:69" x14ac:dyDescent="0.25">
      <c r="BQ5553" s="136"/>
    </row>
    <row r="5554" spans="69:69" x14ac:dyDescent="0.25">
      <c r="BQ5554" s="136"/>
    </row>
    <row r="5555" spans="69:69" x14ac:dyDescent="0.25">
      <c r="BQ5555" s="136"/>
    </row>
    <row r="5556" spans="69:69" x14ac:dyDescent="0.25">
      <c r="BQ5556" s="136"/>
    </row>
    <row r="5557" spans="69:69" x14ac:dyDescent="0.25">
      <c r="BQ5557" s="136"/>
    </row>
    <row r="5558" spans="69:69" x14ac:dyDescent="0.25">
      <c r="BQ5558" s="136"/>
    </row>
    <row r="5559" spans="69:69" x14ac:dyDescent="0.25">
      <c r="BQ5559" s="136"/>
    </row>
    <row r="5560" spans="69:69" x14ac:dyDescent="0.25">
      <c r="BQ5560" s="136"/>
    </row>
    <row r="5561" spans="69:69" x14ac:dyDescent="0.25">
      <c r="BQ5561" s="136"/>
    </row>
    <row r="5562" spans="69:69" x14ac:dyDescent="0.25">
      <c r="BQ5562" s="136"/>
    </row>
    <row r="5563" spans="69:69" x14ac:dyDescent="0.25">
      <c r="BQ5563" s="136"/>
    </row>
    <row r="5564" spans="69:69" x14ac:dyDescent="0.25">
      <c r="BQ5564" s="136"/>
    </row>
    <row r="5565" spans="69:69" x14ac:dyDescent="0.25">
      <c r="BQ5565" s="136"/>
    </row>
    <row r="5566" spans="69:69" x14ac:dyDescent="0.25">
      <c r="BQ5566" s="136"/>
    </row>
    <row r="5567" spans="69:69" x14ac:dyDescent="0.25">
      <c r="BQ5567" s="136"/>
    </row>
    <row r="5568" spans="69:69" x14ac:dyDescent="0.25">
      <c r="BQ5568" s="136"/>
    </row>
    <row r="5569" spans="69:69" x14ac:dyDescent="0.25">
      <c r="BQ5569" s="136"/>
    </row>
    <row r="5570" spans="69:69" x14ac:dyDescent="0.25">
      <c r="BQ5570" s="136"/>
    </row>
    <row r="5571" spans="69:69" x14ac:dyDescent="0.25">
      <c r="BQ5571" s="136"/>
    </row>
    <row r="5572" spans="69:69" x14ac:dyDescent="0.25">
      <c r="BQ5572" s="136"/>
    </row>
    <row r="5573" spans="69:69" x14ac:dyDescent="0.25">
      <c r="BQ5573" s="136"/>
    </row>
    <row r="5574" spans="69:69" x14ac:dyDescent="0.25">
      <c r="BQ5574" s="136"/>
    </row>
    <row r="5575" spans="69:69" x14ac:dyDescent="0.25">
      <c r="BQ5575" s="136"/>
    </row>
    <row r="5576" spans="69:69" x14ac:dyDescent="0.25">
      <c r="BQ5576" s="136"/>
    </row>
    <row r="5577" spans="69:69" x14ac:dyDescent="0.25">
      <c r="BQ5577" s="136"/>
    </row>
    <row r="5578" spans="69:69" x14ac:dyDescent="0.25">
      <c r="BQ5578" s="136"/>
    </row>
    <row r="5579" spans="69:69" x14ac:dyDescent="0.25">
      <c r="BQ5579" s="136"/>
    </row>
    <row r="5580" spans="69:69" x14ac:dyDescent="0.25">
      <c r="BQ5580" s="136"/>
    </row>
    <row r="5581" spans="69:69" x14ac:dyDescent="0.25">
      <c r="BQ5581" s="136"/>
    </row>
    <row r="5582" spans="69:69" x14ac:dyDescent="0.25">
      <c r="BQ5582" s="136"/>
    </row>
    <row r="5583" spans="69:69" x14ac:dyDescent="0.25">
      <c r="BQ5583" s="136"/>
    </row>
    <row r="5584" spans="69:69" x14ac:dyDescent="0.25">
      <c r="BQ5584" s="136"/>
    </row>
    <row r="5585" spans="69:69" x14ac:dyDescent="0.25">
      <c r="BQ5585" s="136"/>
    </row>
    <row r="5586" spans="69:69" x14ac:dyDescent="0.25">
      <c r="BQ5586" s="136"/>
    </row>
    <row r="5587" spans="69:69" x14ac:dyDescent="0.25">
      <c r="BQ5587" s="136"/>
    </row>
    <row r="5588" spans="69:69" x14ac:dyDescent="0.25">
      <c r="BQ5588" s="136"/>
    </row>
    <row r="5589" spans="69:69" x14ac:dyDescent="0.25">
      <c r="BQ5589" s="136"/>
    </row>
    <row r="5590" spans="69:69" x14ac:dyDescent="0.25">
      <c r="BQ5590" s="136"/>
    </row>
    <row r="5591" spans="69:69" x14ac:dyDescent="0.25">
      <c r="BQ5591" s="136"/>
    </row>
    <row r="5592" spans="69:69" x14ac:dyDescent="0.25">
      <c r="BQ5592" s="136"/>
    </row>
    <row r="5593" spans="69:69" x14ac:dyDescent="0.25">
      <c r="BQ5593" s="136"/>
    </row>
    <row r="5594" spans="69:69" x14ac:dyDescent="0.25">
      <c r="BQ5594" s="136"/>
    </row>
    <row r="5595" spans="69:69" x14ac:dyDescent="0.25">
      <c r="BQ5595" s="136"/>
    </row>
    <row r="5596" spans="69:69" x14ac:dyDescent="0.25">
      <c r="BQ5596" s="136"/>
    </row>
    <row r="5597" spans="69:69" x14ac:dyDescent="0.25">
      <c r="BQ5597" s="136"/>
    </row>
    <row r="5598" spans="69:69" x14ac:dyDescent="0.25">
      <c r="BQ5598" s="136"/>
    </row>
    <row r="5599" spans="69:69" x14ac:dyDescent="0.25">
      <c r="BQ5599" s="136"/>
    </row>
    <row r="5600" spans="69:69" x14ac:dyDescent="0.25">
      <c r="BQ5600" s="136"/>
    </row>
    <row r="5601" spans="69:69" x14ac:dyDescent="0.25">
      <c r="BQ5601" s="136"/>
    </row>
    <row r="5602" spans="69:69" x14ac:dyDescent="0.25">
      <c r="BQ5602" s="136"/>
    </row>
    <row r="5603" spans="69:69" x14ac:dyDescent="0.25">
      <c r="BQ5603" s="136"/>
    </row>
    <row r="5604" spans="69:69" x14ac:dyDescent="0.25">
      <c r="BQ5604" s="136"/>
    </row>
    <row r="5605" spans="69:69" x14ac:dyDescent="0.25">
      <c r="BQ5605" s="136"/>
    </row>
    <row r="5606" spans="69:69" x14ac:dyDescent="0.25">
      <c r="BQ5606" s="136"/>
    </row>
    <row r="5607" spans="69:69" x14ac:dyDescent="0.25">
      <c r="BQ5607" s="136"/>
    </row>
    <row r="5608" spans="69:69" x14ac:dyDescent="0.25">
      <c r="BQ5608" s="136"/>
    </row>
    <row r="5609" spans="69:69" x14ac:dyDescent="0.25">
      <c r="BQ5609" s="136"/>
    </row>
    <row r="5610" spans="69:69" x14ac:dyDescent="0.25">
      <c r="BQ5610" s="136"/>
    </row>
    <row r="5611" spans="69:69" x14ac:dyDescent="0.25">
      <c r="BQ5611" s="136"/>
    </row>
    <row r="5612" spans="69:69" x14ac:dyDescent="0.25">
      <c r="BQ5612" s="136"/>
    </row>
    <row r="5613" spans="69:69" x14ac:dyDescent="0.25">
      <c r="BQ5613" s="136"/>
    </row>
    <row r="5614" spans="69:69" x14ac:dyDescent="0.25">
      <c r="BQ5614" s="136"/>
    </row>
    <row r="5615" spans="69:69" x14ac:dyDescent="0.25">
      <c r="BQ5615" s="136"/>
    </row>
    <row r="5616" spans="69:69" x14ac:dyDescent="0.25">
      <c r="BQ5616" s="136"/>
    </row>
    <row r="5617" spans="69:69" x14ac:dyDescent="0.25">
      <c r="BQ5617" s="136"/>
    </row>
    <row r="5618" spans="69:69" x14ac:dyDescent="0.25">
      <c r="BQ5618" s="136"/>
    </row>
    <row r="5619" spans="69:69" x14ac:dyDescent="0.25">
      <c r="BQ5619" s="136"/>
    </row>
    <row r="5620" spans="69:69" x14ac:dyDescent="0.25">
      <c r="BQ5620" s="136"/>
    </row>
    <row r="5621" spans="69:69" x14ac:dyDescent="0.25">
      <c r="BQ5621" s="136"/>
    </row>
    <row r="5622" spans="69:69" x14ac:dyDescent="0.25">
      <c r="BQ5622" s="136"/>
    </row>
    <row r="5623" spans="69:69" x14ac:dyDescent="0.25">
      <c r="BQ5623" s="136"/>
    </row>
    <row r="5624" spans="69:69" x14ac:dyDescent="0.25">
      <c r="BQ5624" s="136"/>
    </row>
    <row r="5625" spans="69:69" x14ac:dyDescent="0.25">
      <c r="BQ5625" s="136"/>
    </row>
    <row r="5626" spans="69:69" x14ac:dyDescent="0.25">
      <c r="BQ5626" s="136"/>
    </row>
    <row r="5627" spans="69:69" x14ac:dyDescent="0.25">
      <c r="BQ5627" s="136"/>
    </row>
    <row r="5628" spans="69:69" x14ac:dyDescent="0.25">
      <c r="BQ5628" s="136"/>
    </row>
    <row r="5629" spans="69:69" x14ac:dyDescent="0.25">
      <c r="BQ5629" s="136"/>
    </row>
    <row r="5630" spans="69:69" x14ac:dyDescent="0.25">
      <c r="BQ5630" s="136"/>
    </row>
    <row r="5631" spans="69:69" x14ac:dyDescent="0.25">
      <c r="BQ5631" s="136"/>
    </row>
    <row r="5632" spans="69:69" x14ac:dyDescent="0.25">
      <c r="BQ5632" s="136"/>
    </row>
    <row r="5633" spans="69:69" x14ac:dyDescent="0.25">
      <c r="BQ5633" s="136"/>
    </row>
    <row r="5634" spans="69:69" x14ac:dyDescent="0.25">
      <c r="BQ5634" s="136"/>
    </row>
    <row r="5635" spans="69:69" x14ac:dyDescent="0.25">
      <c r="BQ5635" s="136"/>
    </row>
    <row r="5636" spans="69:69" x14ac:dyDescent="0.25">
      <c r="BQ5636" s="136"/>
    </row>
    <row r="5637" spans="69:69" x14ac:dyDescent="0.25">
      <c r="BQ5637" s="136"/>
    </row>
    <row r="5638" spans="69:69" x14ac:dyDescent="0.25">
      <c r="BQ5638" s="136"/>
    </row>
    <row r="5639" spans="69:69" x14ac:dyDescent="0.25">
      <c r="BQ5639" s="136"/>
    </row>
    <row r="5640" spans="69:69" x14ac:dyDescent="0.25">
      <c r="BQ5640" s="136"/>
    </row>
    <row r="5641" spans="69:69" x14ac:dyDescent="0.25">
      <c r="BQ5641" s="136"/>
    </row>
    <row r="5642" spans="69:69" x14ac:dyDescent="0.25">
      <c r="BQ5642" s="136"/>
    </row>
    <row r="5643" spans="69:69" x14ac:dyDescent="0.25">
      <c r="BQ5643" s="136"/>
    </row>
    <row r="5644" spans="69:69" x14ac:dyDescent="0.25">
      <c r="BQ5644" s="136"/>
    </row>
    <row r="5645" spans="69:69" x14ac:dyDescent="0.25">
      <c r="BQ5645" s="136"/>
    </row>
    <row r="5646" spans="69:69" x14ac:dyDescent="0.25">
      <c r="BQ5646" s="136"/>
    </row>
    <row r="5647" spans="69:69" x14ac:dyDescent="0.25">
      <c r="BQ5647" s="136"/>
    </row>
    <row r="5648" spans="69:69" x14ac:dyDescent="0.25">
      <c r="BQ5648" s="136"/>
    </row>
    <row r="5649" spans="69:69" x14ac:dyDescent="0.25">
      <c r="BQ5649" s="136"/>
    </row>
    <row r="5650" spans="69:69" x14ac:dyDescent="0.25">
      <c r="BQ5650" s="136"/>
    </row>
    <row r="5651" spans="69:69" x14ac:dyDescent="0.25">
      <c r="BQ5651" s="136"/>
    </row>
    <row r="5652" spans="69:69" x14ac:dyDescent="0.25">
      <c r="BQ5652" s="136"/>
    </row>
    <row r="5653" spans="69:69" x14ac:dyDescent="0.25">
      <c r="BQ5653" s="136"/>
    </row>
    <row r="5654" spans="69:69" x14ac:dyDescent="0.25">
      <c r="BQ5654" s="136"/>
    </row>
    <row r="5655" spans="69:69" x14ac:dyDescent="0.25">
      <c r="BQ5655" s="136"/>
    </row>
    <row r="5656" spans="69:69" x14ac:dyDescent="0.25">
      <c r="BQ5656" s="136"/>
    </row>
    <row r="5657" spans="69:69" x14ac:dyDescent="0.25">
      <c r="BQ5657" s="136"/>
    </row>
    <row r="5658" spans="69:69" x14ac:dyDescent="0.25">
      <c r="BQ5658" s="136"/>
    </row>
    <row r="5659" spans="69:69" x14ac:dyDescent="0.25">
      <c r="BQ5659" s="136"/>
    </row>
    <row r="5660" spans="69:69" x14ac:dyDescent="0.25">
      <c r="BQ5660" s="136"/>
    </row>
    <row r="5661" spans="69:69" x14ac:dyDescent="0.25">
      <c r="BQ5661" s="136"/>
    </row>
    <row r="5662" spans="69:69" x14ac:dyDescent="0.25">
      <c r="BQ5662" s="136"/>
    </row>
    <row r="5663" spans="69:69" x14ac:dyDescent="0.25">
      <c r="BQ5663" s="136"/>
    </row>
    <row r="5664" spans="69:69" x14ac:dyDescent="0.25">
      <c r="BQ5664" s="136"/>
    </row>
    <row r="5665" spans="69:69" x14ac:dyDescent="0.25">
      <c r="BQ5665" s="136"/>
    </row>
    <row r="5666" spans="69:69" x14ac:dyDescent="0.25">
      <c r="BQ5666" s="136"/>
    </row>
    <row r="5667" spans="69:69" x14ac:dyDescent="0.25">
      <c r="BQ5667" s="136"/>
    </row>
    <row r="5668" spans="69:69" x14ac:dyDescent="0.25">
      <c r="BQ5668" s="136"/>
    </row>
    <row r="5669" spans="69:69" x14ac:dyDescent="0.25">
      <c r="BQ5669" s="136"/>
    </row>
    <row r="5670" spans="69:69" x14ac:dyDescent="0.25">
      <c r="BQ5670" s="136"/>
    </row>
    <row r="5671" spans="69:69" x14ac:dyDescent="0.25">
      <c r="BQ5671" s="136"/>
    </row>
    <row r="5672" spans="69:69" x14ac:dyDescent="0.25">
      <c r="BQ5672" s="136"/>
    </row>
    <row r="5673" spans="69:69" x14ac:dyDescent="0.25">
      <c r="BQ5673" s="136"/>
    </row>
    <row r="5674" spans="69:69" x14ac:dyDescent="0.25">
      <c r="BQ5674" s="136"/>
    </row>
    <row r="5675" spans="69:69" x14ac:dyDescent="0.25">
      <c r="BQ5675" s="136"/>
    </row>
    <row r="5676" spans="69:69" x14ac:dyDescent="0.25">
      <c r="BQ5676" s="136"/>
    </row>
    <row r="5677" spans="69:69" x14ac:dyDescent="0.25">
      <c r="BQ5677" s="136"/>
    </row>
    <row r="5678" spans="69:69" x14ac:dyDescent="0.25">
      <c r="BQ5678" s="136"/>
    </row>
    <row r="5679" spans="69:69" x14ac:dyDescent="0.25">
      <c r="BQ5679" s="136"/>
    </row>
    <row r="5680" spans="69:69" x14ac:dyDescent="0.25">
      <c r="BQ5680" s="136"/>
    </row>
    <row r="5681" spans="69:69" x14ac:dyDescent="0.25">
      <c r="BQ5681" s="136"/>
    </row>
    <row r="5682" spans="69:69" x14ac:dyDescent="0.25">
      <c r="BQ5682" s="136"/>
    </row>
    <row r="5683" spans="69:69" x14ac:dyDescent="0.25">
      <c r="BQ5683" s="136"/>
    </row>
    <row r="5684" spans="69:69" x14ac:dyDescent="0.25">
      <c r="BQ5684" s="136"/>
    </row>
    <row r="5685" spans="69:69" x14ac:dyDescent="0.25">
      <c r="BQ5685" s="136"/>
    </row>
    <row r="5686" spans="69:69" x14ac:dyDescent="0.25">
      <c r="BQ5686" s="136"/>
    </row>
    <row r="5687" spans="69:69" x14ac:dyDescent="0.25">
      <c r="BQ5687" s="136"/>
    </row>
    <row r="5688" spans="69:69" x14ac:dyDescent="0.25">
      <c r="BQ5688" s="136"/>
    </row>
    <row r="5689" spans="69:69" x14ac:dyDescent="0.25">
      <c r="BQ5689" s="136"/>
    </row>
    <row r="5690" spans="69:69" x14ac:dyDescent="0.25">
      <c r="BQ5690" s="136"/>
    </row>
    <row r="5691" spans="69:69" x14ac:dyDescent="0.25">
      <c r="BQ5691" s="136"/>
    </row>
    <row r="5692" spans="69:69" x14ac:dyDescent="0.25">
      <c r="BQ5692" s="136"/>
    </row>
    <row r="5693" spans="69:69" x14ac:dyDescent="0.25">
      <c r="BQ5693" s="136"/>
    </row>
    <row r="5694" spans="69:69" x14ac:dyDescent="0.25">
      <c r="BQ5694" s="136"/>
    </row>
    <row r="5695" spans="69:69" x14ac:dyDescent="0.25">
      <c r="BQ5695" s="136"/>
    </row>
    <row r="5696" spans="69:69" x14ac:dyDescent="0.25">
      <c r="BQ5696" s="136"/>
    </row>
    <row r="5697" spans="69:69" x14ac:dyDescent="0.25">
      <c r="BQ5697" s="136"/>
    </row>
    <row r="5698" spans="69:69" x14ac:dyDescent="0.25">
      <c r="BQ5698" s="136"/>
    </row>
    <row r="5699" spans="69:69" x14ac:dyDescent="0.25">
      <c r="BQ5699" s="136"/>
    </row>
    <row r="5700" spans="69:69" x14ac:dyDescent="0.25">
      <c r="BQ5700" s="136"/>
    </row>
    <row r="5701" spans="69:69" x14ac:dyDescent="0.25">
      <c r="BQ5701" s="136"/>
    </row>
    <row r="5702" spans="69:69" x14ac:dyDescent="0.25">
      <c r="BQ5702" s="136"/>
    </row>
    <row r="5703" spans="69:69" x14ac:dyDescent="0.25">
      <c r="BQ5703" s="136"/>
    </row>
    <row r="5704" spans="69:69" x14ac:dyDescent="0.25">
      <c r="BQ5704" s="136"/>
    </row>
    <row r="5705" spans="69:69" x14ac:dyDescent="0.25">
      <c r="BQ5705" s="136"/>
    </row>
    <row r="5706" spans="69:69" x14ac:dyDescent="0.25">
      <c r="BQ5706" s="136"/>
    </row>
    <row r="5707" spans="69:69" x14ac:dyDescent="0.25">
      <c r="BQ5707" s="136"/>
    </row>
    <row r="5708" spans="69:69" x14ac:dyDescent="0.25">
      <c r="BQ5708" s="136"/>
    </row>
    <row r="5709" spans="69:69" x14ac:dyDescent="0.25">
      <c r="BQ5709" s="136"/>
    </row>
    <row r="5710" spans="69:69" x14ac:dyDescent="0.25">
      <c r="BQ5710" s="136"/>
    </row>
    <row r="5711" spans="69:69" x14ac:dyDescent="0.25">
      <c r="BQ5711" s="136"/>
    </row>
    <row r="5712" spans="69:69" x14ac:dyDescent="0.25">
      <c r="BQ5712" s="136"/>
    </row>
    <row r="5713" spans="69:69" x14ac:dyDescent="0.25">
      <c r="BQ5713" s="136"/>
    </row>
    <row r="5714" spans="69:69" x14ac:dyDescent="0.25">
      <c r="BQ5714" s="136"/>
    </row>
    <row r="5715" spans="69:69" x14ac:dyDescent="0.25">
      <c r="BQ5715" s="136"/>
    </row>
    <row r="5716" spans="69:69" x14ac:dyDescent="0.25">
      <c r="BQ5716" s="136"/>
    </row>
    <row r="5717" spans="69:69" x14ac:dyDescent="0.25">
      <c r="BQ5717" s="136"/>
    </row>
    <row r="5718" spans="69:69" x14ac:dyDescent="0.25">
      <c r="BQ5718" s="136"/>
    </row>
    <row r="5719" spans="69:69" x14ac:dyDescent="0.25">
      <c r="BQ5719" s="136"/>
    </row>
    <row r="5720" spans="69:69" x14ac:dyDescent="0.25">
      <c r="BQ5720" s="136"/>
    </row>
    <row r="5721" spans="69:69" x14ac:dyDescent="0.25">
      <c r="BQ5721" s="136"/>
    </row>
    <row r="5722" spans="69:69" x14ac:dyDescent="0.25">
      <c r="BQ5722" s="136"/>
    </row>
    <row r="5723" spans="69:69" x14ac:dyDescent="0.25">
      <c r="BQ5723" s="136"/>
    </row>
    <row r="5724" spans="69:69" x14ac:dyDescent="0.25">
      <c r="BQ5724" s="136"/>
    </row>
    <row r="5725" spans="69:69" x14ac:dyDescent="0.25">
      <c r="BQ5725" s="136"/>
    </row>
    <row r="5726" spans="69:69" x14ac:dyDescent="0.25">
      <c r="BQ5726" s="136"/>
    </row>
    <row r="5727" spans="69:69" x14ac:dyDescent="0.25">
      <c r="BQ5727" s="136"/>
    </row>
    <row r="5728" spans="69:69" x14ac:dyDescent="0.25">
      <c r="BQ5728" s="136"/>
    </row>
    <row r="5729" spans="69:69" x14ac:dyDescent="0.25">
      <c r="BQ5729" s="136"/>
    </row>
    <row r="5730" spans="69:69" x14ac:dyDescent="0.25">
      <c r="BQ5730" s="136"/>
    </row>
    <row r="5731" spans="69:69" x14ac:dyDescent="0.25">
      <c r="BQ5731" s="136"/>
    </row>
    <row r="5732" spans="69:69" x14ac:dyDescent="0.25">
      <c r="BQ5732" s="136"/>
    </row>
    <row r="5733" spans="69:69" x14ac:dyDescent="0.25">
      <c r="BQ5733" s="136"/>
    </row>
    <row r="5734" spans="69:69" x14ac:dyDescent="0.25">
      <c r="BQ5734" s="136"/>
    </row>
    <row r="5735" spans="69:69" x14ac:dyDescent="0.25">
      <c r="BQ5735" s="136"/>
    </row>
    <row r="5736" spans="69:69" x14ac:dyDescent="0.25">
      <c r="BQ5736" s="136"/>
    </row>
    <row r="5737" spans="69:69" x14ac:dyDescent="0.25">
      <c r="BQ5737" s="136"/>
    </row>
    <row r="5738" spans="69:69" x14ac:dyDescent="0.25">
      <c r="BQ5738" s="136"/>
    </row>
    <row r="5739" spans="69:69" x14ac:dyDescent="0.25">
      <c r="BQ5739" s="136"/>
    </row>
    <row r="5740" spans="69:69" x14ac:dyDescent="0.25">
      <c r="BQ5740" s="136"/>
    </row>
    <row r="5741" spans="69:69" x14ac:dyDescent="0.25">
      <c r="BQ5741" s="136"/>
    </row>
    <row r="5742" spans="69:69" x14ac:dyDescent="0.25">
      <c r="BQ5742" s="136"/>
    </row>
    <row r="5743" spans="69:69" x14ac:dyDescent="0.25">
      <c r="BQ5743" s="136"/>
    </row>
    <row r="5744" spans="69:69" x14ac:dyDescent="0.25">
      <c r="BQ5744" s="136"/>
    </row>
    <row r="5745" spans="69:69" x14ac:dyDescent="0.25">
      <c r="BQ5745" s="136"/>
    </row>
    <row r="5746" spans="69:69" x14ac:dyDescent="0.25">
      <c r="BQ5746" s="136"/>
    </row>
    <row r="5747" spans="69:69" x14ac:dyDescent="0.25">
      <c r="BQ5747" s="136"/>
    </row>
    <row r="5748" spans="69:69" x14ac:dyDescent="0.25">
      <c r="BQ5748" s="136"/>
    </row>
    <row r="5749" spans="69:69" x14ac:dyDescent="0.25">
      <c r="BQ5749" s="136"/>
    </row>
    <row r="5750" spans="69:69" x14ac:dyDescent="0.25">
      <c r="BQ5750" s="136"/>
    </row>
    <row r="5751" spans="69:69" x14ac:dyDescent="0.25">
      <c r="BQ5751" s="136"/>
    </row>
    <row r="5752" spans="69:69" x14ac:dyDescent="0.25">
      <c r="BQ5752" s="136"/>
    </row>
    <row r="5753" spans="69:69" x14ac:dyDescent="0.25">
      <c r="BQ5753" s="136"/>
    </row>
    <row r="5754" spans="69:69" x14ac:dyDescent="0.25">
      <c r="BQ5754" s="136"/>
    </row>
    <row r="5755" spans="69:69" x14ac:dyDescent="0.25">
      <c r="BQ5755" s="136"/>
    </row>
    <row r="5756" spans="69:69" x14ac:dyDescent="0.25">
      <c r="BQ5756" s="136"/>
    </row>
    <row r="5757" spans="69:69" x14ac:dyDescent="0.25">
      <c r="BQ5757" s="136"/>
    </row>
    <row r="5758" spans="69:69" x14ac:dyDescent="0.25">
      <c r="BQ5758" s="136"/>
    </row>
    <row r="5759" spans="69:69" x14ac:dyDescent="0.25">
      <c r="BQ5759" s="136"/>
    </row>
    <row r="5760" spans="69:69" x14ac:dyDescent="0.25">
      <c r="BQ5760" s="136"/>
    </row>
    <row r="5761" spans="69:69" x14ac:dyDescent="0.25">
      <c r="BQ5761" s="136"/>
    </row>
    <row r="5762" spans="69:69" x14ac:dyDescent="0.25">
      <c r="BQ5762" s="136"/>
    </row>
    <row r="5763" spans="69:69" x14ac:dyDescent="0.25">
      <c r="BQ5763" s="136"/>
    </row>
    <row r="5764" spans="69:69" x14ac:dyDescent="0.25">
      <c r="BQ5764" s="136"/>
    </row>
    <row r="5765" spans="69:69" x14ac:dyDescent="0.25">
      <c r="BQ5765" s="136"/>
    </row>
    <row r="5766" spans="69:69" x14ac:dyDescent="0.25">
      <c r="BQ5766" s="136"/>
    </row>
    <row r="5767" spans="69:69" x14ac:dyDescent="0.25">
      <c r="BQ5767" s="136"/>
    </row>
    <row r="5768" spans="69:69" x14ac:dyDescent="0.25">
      <c r="BQ5768" s="136"/>
    </row>
    <row r="5769" spans="69:69" x14ac:dyDescent="0.25">
      <c r="BQ5769" s="136"/>
    </row>
    <row r="5770" spans="69:69" x14ac:dyDescent="0.25">
      <c r="BQ5770" s="136"/>
    </row>
    <row r="5771" spans="69:69" x14ac:dyDescent="0.25">
      <c r="BQ5771" s="136"/>
    </row>
    <row r="5772" spans="69:69" x14ac:dyDescent="0.25">
      <c r="BQ5772" s="136"/>
    </row>
    <row r="5773" spans="69:69" x14ac:dyDescent="0.25">
      <c r="BQ5773" s="136"/>
    </row>
    <row r="5774" spans="69:69" x14ac:dyDescent="0.25">
      <c r="BQ5774" s="136"/>
    </row>
    <row r="5775" spans="69:69" x14ac:dyDescent="0.25">
      <c r="BQ5775" s="136"/>
    </row>
    <row r="5776" spans="69:69" x14ac:dyDescent="0.25">
      <c r="BQ5776" s="136"/>
    </row>
    <row r="5777" spans="69:69" x14ac:dyDescent="0.25">
      <c r="BQ5777" s="136"/>
    </row>
    <row r="5778" spans="69:69" x14ac:dyDescent="0.25">
      <c r="BQ5778" s="136"/>
    </row>
    <row r="5779" spans="69:69" x14ac:dyDescent="0.25">
      <c r="BQ5779" s="136"/>
    </row>
    <row r="5780" spans="69:69" x14ac:dyDescent="0.25">
      <c r="BQ5780" s="136"/>
    </row>
    <row r="5781" spans="69:69" x14ac:dyDescent="0.25">
      <c r="BQ5781" s="136"/>
    </row>
    <row r="5782" spans="69:69" x14ac:dyDescent="0.25">
      <c r="BQ5782" s="136"/>
    </row>
    <row r="5783" spans="69:69" x14ac:dyDescent="0.25">
      <c r="BQ5783" s="136"/>
    </row>
    <row r="5784" spans="69:69" x14ac:dyDescent="0.25">
      <c r="BQ5784" s="136"/>
    </row>
    <row r="5785" spans="69:69" x14ac:dyDescent="0.25">
      <c r="BQ5785" s="136"/>
    </row>
    <row r="5786" spans="69:69" x14ac:dyDescent="0.25">
      <c r="BQ5786" s="136"/>
    </row>
    <row r="5787" spans="69:69" x14ac:dyDescent="0.25">
      <c r="BQ5787" s="136"/>
    </row>
    <row r="5788" spans="69:69" x14ac:dyDescent="0.25">
      <c r="BQ5788" s="136"/>
    </row>
    <row r="5789" spans="69:69" x14ac:dyDescent="0.25">
      <c r="BQ5789" s="136"/>
    </row>
    <row r="5790" spans="69:69" x14ac:dyDescent="0.25">
      <c r="BQ5790" s="136"/>
    </row>
    <row r="5791" spans="69:69" x14ac:dyDescent="0.25">
      <c r="BQ5791" s="136"/>
    </row>
    <row r="5792" spans="69:69" x14ac:dyDescent="0.25">
      <c r="BQ5792" s="136"/>
    </row>
    <row r="5793" spans="69:69" x14ac:dyDescent="0.25">
      <c r="BQ5793" s="136"/>
    </row>
    <row r="5794" spans="69:69" x14ac:dyDescent="0.25">
      <c r="BQ5794" s="136"/>
    </row>
    <row r="5795" spans="69:69" x14ac:dyDescent="0.25">
      <c r="BQ5795" s="136"/>
    </row>
    <row r="5796" spans="69:69" x14ac:dyDescent="0.25">
      <c r="BQ5796" s="136"/>
    </row>
    <row r="5797" spans="69:69" x14ac:dyDescent="0.25">
      <c r="BQ5797" s="136"/>
    </row>
    <row r="5798" spans="69:69" x14ac:dyDescent="0.25">
      <c r="BQ5798" s="136"/>
    </row>
    <row r="5799" spans="69:69" x14ac:dyDescent="0.25">
      <c r="BQ5799" s="136"/>
    </row>
    <row r="5800" spans="69:69" x14ac:dyDescent="0.25">
      <c r="BQ5800" s="136"/>
    </row>
    <row r="5801" spans="69:69" x14ac:dyDescent="0.25">
      <c r="BQ5801" s="136"/>
    </row>
    <row r="5802" spans="69:69" x14ac:dyDescent="0.25">
      <c r="BQ5802" s="136"/>
    </row>
    <row r="5803" spans="69:69" x14ac:dyDescent="0.25">
      <c r="BQ5803" s="136"/>
    </row>
    <row r="5804" spans="69:69" x14ac:dyDescent="0.25">
      <c r="BQ5804" s="136"/>
    </row>
    <row r="5805" spans="69:69" x14ac:dyDescent="0.25">
      <c r="BQ5805" s="136"/>
    </row>
    <row r="5806" spans="69:69" x14ac:dyDescent="0.25">
      <c r="BQ5806" s="136"/>
    </row>
    <row r="5807" spans="69:69" x14ac:dyDescent="0.25">
      <c r="BQ5807" s="136"/>
    </row>
    <row r="5808" spans="69:69" x14ac:dyDescent="0.25">
      <c r="BQ5808" s="136"/>
    </row>
    <row r="5809" spans="69:69" x14ac:dyDescent="0.25">
      <c r="BQ5809" s="136"/>
    </row>
    <row r="5810" spans="69:69" x14ac:dyDescent="0.25">
      <c r="BQ5810" s="136"/>
    </row>
    <row r="5811" spans="69:69" x14ac:dyDescent="0.25">
      <c r="BQ5811" s="136"/>
    </row>
    <row r="5812" spans="69:69" x14ac:dyDescent="0.25">
      <c r="BQ5812" s="136"/>
    </row>
    <row r="5813" spans="69:69" x14ac:dyDescent="0.25">
      <c r="BQ5813" s="136"/>
    </row>
    <row r="5814" spans="69:69" x14ac:dyDescent="0.25">
      <c r="BQ5814" s="136"/>
    </row>
    <row r="5815" spans="69:69" x14ac:dyDescent="0.25">
      <c r="BQ5815" s="136"/>
    </row>
    <row r="5816" spans="69:69" x14ac:dyDescent="0.25">
      <c r="BQ5816" s="136"/>
    </row>
    <row r="5817" spans="69:69" x14ac:dyDescent="0.25">
      <c r="BQ5817" s="136"/>
    </row>
    <row r="5818" spans="69:69" x14ac:dyDescent="0.25">
      <c r="BQ5818" s="136"/>
    </row>
    <row r="5819" spans="69:69" x14ac:dyDescent="0.25">
      <c r="BQ5819" s="136"/>
    </row>
    <row r="5820" spans="69:69" x14ac:dyDescent="0.25">
      <c r="BQ5820" s="136"/>
    </row>
    <row r="5821" spans="69:69" x14ac:dyDescent="0.25">
      <c r="BQ5821" s="136"/>
    </row>
    <row r="5822" spans="69:69" x14ac:dyDescent="0.25">
      <c r="BQ5822" s="136"/>
    </row>
    <row r="5823" spans="69:69" x14ac:dyDescent="0.25">
      <c r="BQ5823" s="136"/>
    </row>
    <row r="5824" spans="69:69" x14ac:dyDescent="0.25">
      <c r="BQ5824" s="136"/>
    </row>
    <row r="5825" spans="69:69" x14ac:dyDescent="0.25">
      <c r="BQ5825" s="136"/>
    </row>
    <row r="5826" spans="69:69" x14ac:dyDescent="0.25">
      <c r="BQ5826" s="136"/>
    </row>
    <row r="5827" spans="69:69" x14ac:dyDescent="0.25">
      <c r="BQ5827" s="136"/>
    </row>
    <row r="5828" spans="69:69" x14ac:dyDescent="0.25">
      <c r="BQ5828" s="136"/>
    </row>
    <row r="5829" spans="69:69" x14ac:dyDescent="0.25">
      <c r="BQ5829" s="136"/>
    </row>
    <row r="5830" spans="69:69" x14ac:dyDescent="0.25">
      <c r="BQ5830" s="136"/>
    </row>
    <row r="5831" spans="69:69" x14ac:dyDescent="0.25">
      <c r="BQ5831" s="136"/>
    </row>
    <row r="5832" spans="69:69" x14ac:dyDescent="0.25">
      <c r="BQ5832" s="136"/>
    </row>
    <row r="5833" spans="69:69" x14ac:dyDescent="0.25">
      <c r="BQ5833" s="136"/>
    </row>
    <row r="5834" spans="69:69" x14ac:dyDescent="0.25">
      <c r="BQ5834" s="136"/>
    </row>
    <row r="5835" spans="69:69" x14ac:dyDescent="0.25">
      <c r="BQ5835" s="136"/>
    </row>
    <row r="5836" spans="69:69" x14ac:dyDescent="0.25">
      <c r="BQ5836" s="136"/>
    </row>
    <row r="5837" spans="69:69" x14ac:dyDescent="0.25">
      <c r="BQ5837" s="136"/>
    </row>
    <row r="5838" spans="69:69" x14ac:dyDescent="0.25">
      <c r="BQ5838" s="136"/>
    </row>
    <row r="5839" spans="69:69" x14ac:dyDescent="0.25">
      <c r="BQ5839" s="136"/>
    </row>
    <row r="5840" spans="69:69" x14ac:dyDescent="0.25">
      <c r="BQ5840" s="136"/>
    </row>
    <row r="5841" spans="69:69" x14ac:dyDescent="0.25">
      <c r="BQ5841" s="136"/>
    </row>
    <row r="5842" spans="69:69" x14ac:dyDescent="0.25">
      <c r="BQ5842" s="136"/>
    </row>
    <row r="5843" spans="69:69" x14ac:dyDescent="0.25">
      <c r="BQ5843" s="136"/>
    </row>
    <row r="5844" spans="69:69" x14ac:dyDescent="0.25">
      <c r="BQ5844" s="136"/>
    </row>
    <row r="5845" spans="69:69" x14ac:dyDescent="0.25">
      <c r="BQ5845" s="136"/>
    </row>
    <row r="5846" spans="69:69" x14ac:dyDescent="0.25">
      <c r="BQ5846" s="136"/>
    </row>
    <row r="5847" spans="69:69" x14ac:dyDescent="0.25">
      <c r="BQ5847" s="136"/>
    </row>
    <row r="5848" spans="69:69" x14ac:dyDescent="0.25">
      <c r="BQ5848" s="136"/>
    </row>
    <row r="5849" spans="69:69" x14ac:dyDescent="0.25">
      <c r="BQ5849" s="136"/>
    </row>
    <row r="5850" spans="69:69" x14ac:dyDescent="0.25">
      <c r="BQ5850" s="136"/>
    </row>
    <row r="5851" spans="69:69" x14ac:dyDescent="0.25">
      <c r="BQ5851" s="136"/>
    </row>
    <row r="5852" spans="69:69" x14ac:dyDescent="0.25">
      <c r="BQ5852" s="136"/>
    </row>
    <row r="5853" spans="69:69" x14ac:dyDescent="0.25">
      <c r="BQ5853" s="136"/>
    </row>
    <row r="5854" spans="69:69" x14ac:dyDescent="0.25">
      <c r="BQ5854" s="136"/>
    </row>
    <row r="5855" spans="69:69" x14ac:dyDescent="0.25">
      <c r="BQ5855" s="136"/>
    </row>
    <row r="5856" spans="69:69" x14ac:dyDescent="0.25">
      <c r="BQ5856" s="136"/>
    </row>
    <row r="5857" spans="69:69" x14ac:dyDescent="0.25">
      <c r="BQ5857" s="136"/>
    </row>
    <row r="5858" spans="69:69" x14ac:dyDescent="0.25">
      <c r="BQ5858" s="136"/>
    </row>
    <row r="5859" spans="69:69" x14ac:dyDescent="0.25">
      <c r="BQ5859" s="136"/>
    </row>
    <row r="5860" spans="69:69" x14ac:dyDescent="0.25">
      <c r="BQ5860" s="136"/>
    </row>
    <row r="5861" spans="69:69" x14ac:dyDescent="0.25">
      <c r="BQ5861" s="136"/>
    </row>
    <row r="5862" spans="69:69" x14ac:dyDescent="0.25">
      <c r="BQ5862" s="136"/>
    </row>
    <row r="5863" spans="69:69" x14ac:dyDescent="0.25">
      <c r="BQ5863" s="136"/>
    </row>
    <row r="5864" spans="69:69" x14ac:dyDescent="0.25">
      <c r="BQ5864" s="136"/>
    </row>
    <row r="5865" spans="69:69" x14ac:dyDescent="0.25">
      <c r="BQ5865" s="136"/>
    </row>
    <row r="5866" spans="69:69" x14ac:dyDescent="0.25">
      <c r="BQ5866" s="136"/>
    </row>
    <row r="5867" spans="69:69" x14ac:dyDescent="0.25">
      <c r="BQ5867" s="136"/>
    </row>
    <row r="5868" spans="69:69" x14ac:dyDescent="0.25">
      <c r="BQ5868" s="136"/>
    </row>
    <row r="5869" spans="69:69" x14ac:dyDescent="0.25">
      <c r="BQ5869" s="136"/>
    </row>
    <row r="5870" spans="69:69" x14ac:dyDescent="0.25">
      <c r="BQ5870" s="136"/>
    </row>
    <row r="5871" spans="69:69" x14ac:dyDescent="0.25">
      <c r="BQ5871" s="136"/>
    </row>
    <row r="5872" spans="69:69" x14ac:dyDescent="0.25">
      <c r="BQ5872" s="136"/>
    </row>
    <row r="5873" spans="69:69" x14ac:dyDescent="0.25">
      <c r="BQ5873" s="136"/>
    </row>
    <row r="5874" spans="69:69" x14ac:dyDescent="0.25">
      <c r="BQ5874" s="136"/>
    </row>
    <row r="5875" spans="69:69" x14ac:dyDescent="0.25">
      <c r="BQ5875" s="136"/>
    </row>
    <row r="5876" spans="69:69" x14ac:dyDescent="0.25">
      <c r="BQ5876" s="136"/>
    </row>
    <row r="5877" spans="69:69" x14ac:dyDescent="0.25">
      <c r="BQ5877" s="136"/>
    </row>
    <row r="5878" spans="69:69" x14ac:dyDescent="0.25">
      <c r="BQ5878" s="136"/>
    </row>
    <row r="5879" spans="69:69" x14ac:dyDescent="0.25">
      <c r="BQ5879" s="136"/>
    </row>
    <row r="5880" spans="69:69" x14ac:dyDescent="0.25">
      <c r="BQ5880" s="136"/>
    </row>
    <row r="5881" spans="69:69" x14ac:dyDescent="0.25">
      <c r="BQ5881" s="136"/>
    </row>
    <row r="5882" spans="69:69" x14ac:dyDescent="0.25">
      <c r="BQ5882" s="136"/>
    </row>
    <row r="5883" spans="69:69" x14ac:dyDescent="0.25">
      <c r="BQ5883" s="136"/>
    </row>
    <row r="5884" spans="69:69" x14ac:dyDescent="0.25">
      <c r="BQ5884" s="136"/>
    </row>
    <row r="5885" spans="69:69" x14ac:dyDescent="0.25">
      <c r="BQ5885" s="136"/>
    </row>
    <row r="5886" spans="69:69" x14ac:dyDescent="0.25">
      <c r="BQ5886" s="136"/>
    </row>
    <row r="5887" spans="69:69" x14ac:dyDescent="0.25">
      <c r="BQ5887" s="136"/>
    </row>
    <row r="5888" spans="69:69" x14ac:dyDescent="0.25">
      <c r="BQ5888" s="136"/>
    </row>
    <row r="5889" spans="69:69" x14ac:dyDescent="0.25">
      <c r="BQ5889" s="136"/>
    </row>
    <row r="5890" spans="69:69" x14ac:dyDescent="0.25">
      <c r="BQ5890" s="136"/>
    </row>
    <row r="5891" spans="69:69" x14ac:dyDescent="0.25">
      <c r="BQ5891" s="136"/>
    </row>
    <row r="5892" spans="69:69" x14ac:dyDescent="0.25">
      <c r="BQ5892" s="136"/>
    </row>
    <row r="5893" spans="69:69" x14ac:dyDescent="0.25">
      <c r="BQ5893" s="136"/>
    </row>
    <row r="5894" spans="69:69" x14ac:dyDescent="0.25">
      <c r="BQ5894" s="136"/>
    </row>
    <row r="5895" spans="69:69" x14ac:dyDescent="0.25">
      <c r="BQ5895" s="136"/>
    </row>
    <row r="5896" spans="69:69" x14ac:dyDescent="0.25">
      <c r="BQ5896" s="136"/>
    </row>
    <row r="5897" spans="69:69" x14ac:dyDescent="0.25">
      <c r="BQ5897" s="136"/>
    </row>
    <row r="5898" spans="69:69" x14ac:dyDescent="0.25">
      <c r="BQ5898" s="136"/>
    </row>
    <row r="5899" spans="69:69" x14ac:dyDescent="0.25">
      <c r="BQ5899" s="136"/>
    </row>
    <row r="5900" spans="69:69" x14ac:dyDescent="0.25">
      <c r="BQ5900" s="136"/>
    </row>
    <row r="5901" spans="69:69" x14ac:dyDescent="0.25">
      <c r="BQ5901" s="136"/>
    </row>
    <row r="5902" spans="69:69" x14ac:dyDescent="0.25">
      <c r="BQ5902" s="136"/>
    </row>
    <row r="5903" spans="69:69" x14ac:dyDescent="0.25">
      <c r="BQ5903" s="136"/>
    </row>
    <row r="5904" spans="69:69" x14ac:dyDescent="0.25">
      <c r="BQ5904" s="136"/>
    </row>
    <row r="5905" spans="69:69" x14ac:dyDescent="0.25">
      <c r="BQ5905" s="136"/>
    </row>
    <row r="5906" spans="69:69" x14ac:dyDescent="0.25">
      <c r="BQ5906" s="136"/>
    </row>
    <row r="5907" spans="69:69" x14ac:dyDescent="0.25">
      <c r="BQ5907" s="136"/>
    </row>
    <row r="5908" spans="69:69" x14ac:dyDescent="0.25">
      <c r="BQ5908" s="136"/>
    </row>
    <row r="5909" spans="69:69" x14ac:dyDescent="0.25">
      <c r="BQ5909" s="136"/>
    </row>
    <row r="5910" spans="69:69" x14ac:dyDescent="0.25">
      <c r="BQ5910" s="136"/>
    </row>
    <row r="5911" spans="69:69" x14ac:dyDescent="0.25">
      <c r="BQ5911" s="136"/>
    </row>
    <row r="5912" spans="69:69" x14ac:dyDescent="0.25">
      <c r="BQ5912" s="136"/>
    </row>
    <row r="5913" spans="69:69" x14ac:dyDescent="0.25">
      <c r="BQ5913" s="136"/>
    </row>
    <row r="5914" spans="69:69" x14ac:dyDescent="0.25">
      <c r="BQ5914" s="136"/>
    </row>
    <row r="5915" spans="69:69" x14ac:dyDescent="0.25">
      <c r="BQ5915" s="136"/>
    </row>
    <row r="5916" spans="69:69" x14ac:dyDescent="0.25">
      <c r="BQ5916" s="136"/>
    </row>
    <row r="5917" spans="69:69" x14ac:dyDescent="0.25">
      <c r="BQ5917" s="136"/>
    </row>
    <row r="5918" spans="69:69" x14ac:dyDescent="0.25">
      <c r="BQ5918" s="136"/>
    </row>
    <row r="5919" spans="69:69" x14ac:dyDescent="0.25">
      <c r="BQ5919" s="136"/>
    </row>
    <row r="5920" spans="69:69" x14ac:dyDescent="0.25">
      <c r="BQ5920" s="136"/>
    </row>
    <row r="5921" spans="69:69" x14ac:dyDescent="0.25">
      <c r="BQ5921" s="136"/>
    </row>
    <row r="5922" spans="69:69" x14ac:dyDescent="0.25">
      <c r="BQ5922" s="136"/>
    </row>
    <row r="5923" spans="69:69" x14ac:dyDescent="0.25">
      <c r="BQ5923" s="136"/>
    </row>
    <row r="5924" spans="69:69" x14ac:dyDescent="0.25">
      <c r="BQ5924" s="136"/>
    </row>
    <row r="5925" spans="69:69" x14ac:dyDescent="0.25">
      <c r="BQ5925" s="136"/>
    </row>
    <row r="5926" spans="69:69" x14ac:dyDescent="0.25">
      <c r="BQ5926" s="136"/>
    </row>
    <row r="5927" spans="69:69" x14ac:dyDescent="0.25">
      <c r="BQ5927" s="136"/>
    </row>
    <row r="5928" spans="69:69" x14ac:dyDescent="0.25">
      <c r="BQ5928" s="136"/>
    </row>
    <row r="5929" spans="69:69" x14ac:dyDescent="0.25">
      <c r="BQ5929" s="136"/>
    </row>
    <row r="5930" spans="69:69" x14ac:dyDescent="0.25">
      <c r="BQ5930" s="136"/>
    </row>
    <row r="5931" spans="69:69" x14ac:dyDescent="0.25">
      <c r="BQ5931" s="136"/>
    </row>
    <row r="5932" spans="69:69" x14ac:dyDescent="0.25">
      <c r="BQ5932" s="136"/>
    </row>
    <row r="5933" spans="69:69" x14ac:dyDescent="0.25">
      <c r="BQ5933" s="136"/>
    </row>
    <row r="5934" spans="69:69" x14ac:dyDescent="0.25">
      <c r="BQ5934" s="136"/>
    </row>
    <row r="5935" spans="69:69" x14ac:dyDescent="0.25">
      <c r="BQ5935" s="136"/>
    </row>
    <row r="5936" spans="69:69" x14ac:dyDescent="0.25">
      <c r="BQ5936" s="136"/>
    </row>
    <row r="5937" spans="69:69" x14ac:dyDescent="0.25">
      <c r="BQ5937" s="136"/>
    </row>
    <row r="5938" spans="69:69" x14ac:dyDescent="0.25">
      <c r="BQ5938" s="136"/>
    </row>
    <row r="5939" spans="69:69" x14ac:dyDescent="0.25">
      <c r="BQ5939" s="136"/>
    </row>
    <row r="5940" spans="69:69" x14ac:dyDescent="0.25">
      <c r="BQ5940" s="136"/>
    </row>
    <row r="5941" spans="69:69" x14ac:dyDescent="0.25">
      <c r="BQ5941" s="136"/>
    </row>
    <row r="5942" spans="69:69" x14ac:dyDescent="0.25">
      <c r="BQ5942" s="136"/>
    </row>
    <row r="5943" spans="69:69" x14ac:dyDescent="0.25">
      <c r="BQ5943" s="136"/>
    </row>
    <row r="5944" spans="69:69" x14ac:dyDescent="0.25">
      <c r="BQ5944" s="136"/>
    </row>
    <row r="5945" spans="69:69" x14ac:dyDescent="0.25">
      <c r="BQ5945" s="136"/>
    </row>
    <row r="5946" spans="69:69" x14ac:dyDescent="0.25">
      <c r="BQ5946" s="136"/>
    </row>
    <row r="5947" spans="69:69" x14ac:dyDescent="0.25">
      <c r="BQ5947" s="136"/>
    </row>
    <row r="5948" spans="69:69" x14ac:dyDescent="0.25">
      <c r="BQ5948" s="136"/>
    </row>
    <row r="5949" spans="69:69" x14ac:dyDescent="0.25">
      <c r="BQ5949" s="136"/>
    </row>
    <row r="5950" spans="69:69" x14ac:dyDescent="0.25">
      <c r="BQ5950" s="136"/>
    </row>
    <row r="5951" spans="69:69" x14ac:dyDescent="0.25">
      <c r="BQ5951" s="136"/>
    </row>
    <row r="5952" spans="69:69" x14ac:dyDescent="0.25">
      <c r="BQ5952" s="136"/>
    </row>
    <row r="5953" spans="69:69" x14ac:dyDescent="0.25">
      <c r="BQ5953" s="136"/>
    </row>
    <row r="5954" spans="69:69" x14ac:dyDescent="0.25">
      <c r="BQ5954" s="136"/>
    </row>
    <row r="5955" spans="69:69" x14ac:dyDescent="0.25">
      <c r="BQ5955" s="136"/>
    </row>
    <row r="5956" spans="69:69" x14ac:dyDescent="0.25">
      <c r="BQ5956" s="136"/>
    </row>
    <row r="5957" spans="69:69" x14ac:dyDescent="0.25">
      <c r="BQ5957" s="136"/>
    </row>
    <row r="5958" spans="69:69" x14ac:dyDescent="0.25">
      <c r="BQ5958" s="136"/>
    </row>
    <row r="5959" spans="69:69" x14ac:dyDescent="0.25">
      <c r="BQ5959" s="136"/>
    </row>
    <row r="5960" spans="69:69" x14ac:dyDescent="0.25">
      <c r="BQ5960" s="136"/>
    </row>
    <row r="5961" spans="69:69" x14ac:dyDescent="0.25">
      <c r="BQ5961" s="136"/>
    </row>
    <row r="5962" spans="69:69" x14ac:dyDescent="0.25">
      <c r="BQ5962" s="136"/>
    </row>
    <row r="5963" spans="69:69" x14ac:dyDescent="0.25">
      <c r="BQ5963" s="136"/>
    </row>
    <row r="5964" spans="69:69" x14ac:dyDescent="0.25">
      <c r="BQ5964" s="136"/>
    </row>
    <row r="5965" spans="69:69" x14ac:dyDescent="0.25">
      <c r="BQ5965" s="136"/>
    </row>
    <row r="5966" spans="69:69" x14ac:dyDescent="0.25">
      <c r="BQ5966" s="136"/>
    </row>
    <row r="5967" spans="69:69" x14ac:dyDescent="0.25">
      <c r="BQ5967" s="136"/>
    </row>
    <row r="5968" spans="69:69" x14ac:dyDescent="0.25">
      <c r="BQ5968" s="136"/>
    </row>
    <row r="5969" spans="69:69" x14ac:dyDescent="0.25">
      <c r="BQ5969" s="136"/>
    </row>
    <row r="5970" spans="69:69" x14ac:dyDescent="0.25">
      <c r="BQ5970" s="136"/>
    </row>
    <row r="5971" spans="69:69" x14ac:dyDescent="0.25">
      <c r="BQ5971" s="136"/>
    </row>
    <row r="5972" spans="69:69" x14ac:dyDescent="0.25">
      <c r="BQ5972" s="136"/>
    </row>
    <row r="5973" spans="69:69" x14ac:dyDescent="0.25">
      <c r="BQ5973" s="136"/>
    </row>
    <row r="5974" spans="69:69" x14ac:dyDescent="0.25">
      <c r="BQ5974" s="136"/>
    </row>
    <row r="5975" spans="69:69" x14ac:dyDescent="0.25">
      <c r="BQ5975" s="136"/>
    </row>
    <row r="5976" spans="69:69" x14ac:dyDescent="0.25">
      <c r="BQ5976" s="136"/>
    </row>
    <row r="5977" spans="69:69" x14ac:dyDescent="0.25">
      <c r="BQ5977" s="136"/>
    </row>
    <row r="5978" spans="69:69" x14ac:dyDescent="0.25">
      <c r="BQ5978" s="136"/>
    </row>
    <row r="5979" spans="69:69" x14ac:dyDescent="0.25">
      <c r="BQ5979" s="136"/>
    </row>
    <row r="5980" spans="69:69" x14ac:dyDescent="0.25">
      <c r="BQ5980" s="136"/>
    </row>
    <row r="5981" spans="69:69" x14ac:dyDescent="0.25">
      <c r="BQ5981" s="136"/>
    </row>
    <row r="5982" spans="69:69" x14ac:dyDescent="0.25">
      <c r="BQ5982" s="136"/>
    </row>
    <row r="5983" spans="69:69" x14ac:dyDescent="0.25">
      <c r="BQ5983" s="136"/>
    </row>
    <row r="5984" spans="69:69" x14ac:dyDescent="0.25">
      <c r="BQ5984" s="136"/>
    </row>
    <row r="5985" spans="69:69" x14ac:dyDescent="0.25">
      <c r="BQ5985" s="136"/>
    </row>
    <row r="5986" spans="69:69" x14ac:dyDescent="0.25">
      <c r="BQ5986" s="136"/>
    </row>
    <row r="5987" spans="69:69" x14ac:dyDescent="0.25">
      <c r="BQ5987" s="136"/>
    </row>
    <row r="5988" spans="69:69" x14ac:dyDescent="0.25">
      <c r="BQ5988" s="136"/>
    </row>
    <row r="5989" spans="69:69" x14ac:dyDescent="0.25">
      <c r="BQ5989" s="136"/>
    </row>
    <row r="5990" spans="69:69" x14ac:dyDescent="0.25">
      <c r="BQ5990" s="136"/>
    </row>
    <row r="5991" spans="69:69" x14ac:dyDescent="0.25">
      <c r="BQ5991" s="136"/>
    </row>
    <row r="5992" spans="69:69" x14ac:dyDescent="0.25">
      <c r="BQ5992" s="136"/>
    </row>
    <row r="5993" spans="69:69" x14ac:dyDescent="0.25">
      <c r="BQ5993" s="136"/>
    </row>
    <row r="5994" spans="69:69" x14ac:dyDescent="0.25">
      <c r="BQ5994" s="136"/>
    </row>
    <row r="5995" spans="69:69" x14ac:dyDescent="0.25">
      <c r="BQ5995" s="136"/>
    </row>
    <row r="5996" spans="69:69" x14ac:dyDescent="0.25">
      <c r="BQ5996" s="136"/>
    </row>
    <row r="5997" spans="69:69" x14ac:dyDescent="0.25">
      <c r="BQ5997" s="136"/>
    </row>
    <row r="5998" spans="69:69" x14ac:dyDescent="0.25">
      <c r="BQ5998" s="136"/>
    </row>
    <row r="5999" spans="69:69" x14ac:dyDescent="0.25">
      <c r="BQ5999" s="136"/>
    </row>
    <row r="6000" spans="69:69" x14ac:dyDescent="0.25">
      <c r="BQ6000" s="136"/>
    </row>
    <row r="6001" spans="69:69" x14ac:dyDescent="0.25">
      <c r="BQ6001" s="136"/>
    </row>
    <row r="6002" spans="69:69" x14ac:dyDescent="0.25">
      <c r="BQ6002" s="136"/>
    </row>
    <row r="6003" spans="69:69" x14ac:dyDescent="0.25">
      <c r="BQ6003" s="136"/>
    </row>
    <row r="6004" spans="69:69" x14ac:dyDescent="0.25">
      <c r="BQ6004" s="136"/>
    </row>
    <row r="6005" spans="69:69" x14ac:dyDescent="0.25">
      <c r="BQ6005" s="136"/>
    </row>
    <row r="6006" spans="69:69" x14ac:dyDescent="0.25">
      <c r="BQ6006" s="136"/>
    </row>
    <row r="6007" spans="69:69" x14ac:dyDescent="0.25">
      <c r="BQ6007" s="136"/>
    </row>
    <row r="6008" spans="69:69" x14ac:dyDescent="0.25">
      <c r="BQ6008" s="136"/>
    </row>
    <row r="6009" spans="69:69" x14ac:dyDescent="0.25">
      <c r="BQ6009" s="136"/>
    </row>
    <row r="6010" spans="69:69" x14ac:dyDescent="0.25">
      <c r="BQ6010" s="136"/>
    </row>
    <row r="6011" spans="69:69" x14ac:dyDescent="0.25">
      <c r="BQ6011" s="136"/>
    </row>
    <row r="6012" spans="69:69" x14ac:dyDescent="0.25">
      <c r="BQ6012" s="136"/>
    </row>
    <row r="6013" spans="69:69" x14ac:dyDescent="0.25">
      <c r="BQ6013" s="136"/>
    </row>
    <row r="6014" spans="69:69" x14ac:dyDescent="0.25">
      <c r="BQ6014" s="136"/>
    </row>
    <row r="6015" spans="69:69" x14ac:dyDescent="0.25">
      <c r="BQ6015" s="136"/>
    </row>
    <row r="6016" spans="69:69" x14ac:dyDescent="0.25">
      <c r="BQ6016" s="136"/>
    </row>
    <row r="6017" spans="69:69" x14ac:dyDescent="0.25">
      <c r="BQ6017" s="136"/>
    </row>
    <row r="6018" spans="69:69" x14ac:dyDescent="0.25">
      <c r="BQ6018" s="136"/>
    </row>
    <row r="6019" spans="69:69" x14ac:dyDescent="0.25">
      <c r="BQ6019" s="136"/>
    </row>
    <row r="6020" spans="69:69" x14ac:dyDescent="0.25">
      <c r="BQ6020" s="136"/>
    </row>
    <row r="6021" spans="69:69" x14ac:dyDescent="0.25">
      <c r="BQ6021" s="136"/>
    </row>
    <row r="6022" spans="69:69" x14ac:dyDescent="0.25">
      <c r="BQ6022" s="136"/>
    </row>
    <row r="6023" spans="69:69" x14ac:dyDescent="0.25">
      <c r="BQ6023" s="136"/>
    </row>
    <row r="6024" spans="69:69" x14ac:dyDescent="0.25">
      <c r="BQ6024" s="136"/>
    </row>
    <row r="6025" spans="69:69" x14ac:dyDescent="0.25">
      <c r="BQ6025" s="136"/>
    </row>
    <row r="6026" spans="69:69" x14ac:dyDescent="0.25">
      <c r="BQ6026" s="136"/>
    </row>
    <row r="6027" spans="69:69" x14ac:dyDescent="0.25">
      <c r="BQ6027" s="136"/>
    </row>
    <row r="6028" spans="69:69" x14ac:dyDescent="0.25">
      <c r="BQ6028" s="136"/>
    </row>
    <row r="6029" spans="69:69" x14ac:dyDescent="0.25">
      <c r="BQ6029" s="136"/>
    </row>
    <row r="6030" spans="69:69" x14ac:dyDescent="0.25">
      <c r="BQ6030" s="136"/>
    </row>
    <row r="6031" spans="69:69" x14ac:dyDescent="0.25">
      <c r="BQ6031" s="136"/>
    </row>
    <row r="6032" spans="69:69" x14ac:dyDescent="0.25">
      <c r="BQ6032" s="136"/>
    </row>
    <row r="6033" spans="69:69" x14ac:dyDescent="0.25">
      <c r="BQ6033" s="136"/>
    </row>
    <row r="6034" spans="69:69" x14ac:dyDescent="0.25">
      <c r="BQ6034" s="136"/>
    </row>
    <row r="6035" spans="69:69" x14ac:dyDescent="0.25">
      <c r="BQ6035" s="136"/>
    </row>
    <row r="6036" spans="69:69" x14ac:dyDescent="0.25">
      <c r="BQ6036" s="136"/>
    </row>
    <row r="6037" spans="69:69" x14ac:dyDescent="0.25">
      <c r="BQ6037" s="136"/>
    </row>
    <row r="6038" spans="69:69" x14ac:dyDescent="0.25">
      <c r="BQ6038" s="136"/>
    </row>
    <row r="6039" spans="69:69" x14ac:dyDescent="0.25">
      <c r="BQ6039" s="136"/>
    </row>
    <row r="6040" spans="69:69" x14ac:dyDescent="0.25">
      <c r="BQ6040" s="136"/>
    </row>
    <row r="6041" spans="69:69" x14ac:dyDescent="0.25">
      <c r="BQ6041" s="136"/>
    </row>
    <row r="6042" spans="69:69" x14ac:dyDescent="0.25">
      <c r="BQ6042" s="136"/>
    </row>
    <row r="6043" spans="69:69" x14ac:dyDescent="0.25">
      <c r="BQ6043" s="136"/>
    </row>
    <row r="6044" spans="69:69" x14ac:dyDescent="0.25">
      <c r="BQ6044" s="136"/>
    </row>
    <row r="6045" spans="69:69" x14ac:dyDescent="0.25">
      <c r="BQ6045" s="136"/>
    </row>
    <row r="6046" spans="69:69" x14ac:dyDescent="0.25">
      <c r="BQ6046" s="136"/>
    </row>
    <row r="6047" spans="69:69" x14ac:dyDescent="0.25">
      <c r="BQ6047" s="136"/>
    </row>
    <row r="6048" spans="69:69" x14ac:dyDescent="0.25">
      <c r="BQ6048" s="136"/>
    </row>
    <row r="6049" spans="69:69" x14ac:dyDescent="0.25">
      <c r="BQ6049" s="136"/>
    </row>
    <row r="6050" spans="69:69" x14ac:dyDescent="0.25">
      <c r="BQ6050" s="136"/>
    </row>
    <row r="6051" spans="69:69" x14ac:dyDescent="0.25">
      <c r="BQ6051" s="136"/>
    </row>
    <row r="6052" spans="69:69" x14ac:dyDescent="0.25">
      <c r="BQ6052" s="136"/>
    </row>
    <row r="6053" spans="69:69" x14ac:dyDescent="0.25">
      <c r="BQ6053" s="136"/>
    </row>
    <row r="6054" spans="69:69" x14ac:dyDescent="0.25">
      <c r="BQ6054" s="136"/>
    </row>
    <row r="6055" spans="69:69" x14ac:dyDescent="0.25">
      <c r="BQ6055" s="136"/>
    </row>
    <row r="6056" spans="69:69" x14ac:dyDescent="0.25">
      <c r="BQ6056" s="136"/>
    </row>
    <row r="6057" spans="69:69" x14ac:dyDescent="0.25">
      <c r="BQ6057" s="136"/>
    </row>
    <row r="6058" spans="69:69" x14ac:dyDescent="0.25">
      <c r="BQ6058" s="136"/>
    </row>
    <row r="6059" spans="69:69" x14ac:dyDescent="0.25">
      <c r="BQ6059" s="136"/>
    </row>
    <row r="6060" spans="69:69" x14ac:dyDescent="0.25">
      <c r="BQ6060" s="136"/>
    </row>
    <row r="6061" spans="69:69" x14ac:dyDescent="0.25">
      <c r="BQ6061" s="136"/>
    </row>
    <row r="6062" spans="69:69" x14ac:dyDescent="0.25">
      <c r="BQ6062" s="136"/>
    </row>
    <row r="6063" spans="69:69" x14ac:dyDescent="0.25">
      <c r="BQ6063" s="136"/>
    </row>
    <row r="6064" spans="69:69" x14ac:dyDescent="0.25">
      <c r="BQ6064" s="136"/>
    </row>
    <row r="6065" spans="69:69" x14ac:dyDescent="0.25">
      <c r="BQ6065" s="136"/>
    </row>
    <row r="6066" spans="69:69" x14ac:dyDescent="0.25">
      <c r="BQ6066" s="136"/>
    </row>
    <row r="6067" spans="69:69" x14ac:dyDescent="0.25">
      <c r="BQ6067" s="136"/>
    </row>
    <row r="6068" spans="69:69" x14ac:dyDescent="0.25">
      <c r="BQ6068" s="136"/>
    </row>
    <row r="6069" spans="69:69" x14ac:dyDescent="0.25">
      <c r="BQ6069" s="136"/>
    </row>
    <row r="6070" spans="69:69" x14ac:dyDescent="0.25">
      <c r="BQ6070" s="136"/>
    </row>
    <row r="6071" spans="69:69" x14ac:dyDescent="0.25">
      <c r="BQ6071" s="136"/>
    </row>
    <row r="6072" spans="69:69" x14ac:dyDescent="0.25">
      <c r="BQ6072" s="136"/>
    </row>
    <row r="6073" spans="69:69" x14ac:dyDescent="0.25">
      <c r="BQ6073" s="136"/>
    </row>
    <row r="6074" spans="69:69" x14ac:dyDescent="0.25">
      <c r="BQ6074" s="136"/>
    </row>
    <row r="6075" spans="69:69" x14ac:dyDescent="0.25">
      <c r="BQ6075" s="136"/>
    </row>
    <row r="6076" spans="69:69" x14ac:dyDescent="0.25">
      <c r="BQ6076" s="136"/>
    </row>
    <row r="6077" spans="69:69" x14ac:dyDescent="0.25">
      <c r="BQ6077" s="136"/>
    </row>
    <row r="6078" spans="69:69" x14ac:dyDescent="0.25">
      <c r="BQ6078" s="136"/>
    </row>
    <row r="6079" spans="69:69" x14ac:dyDescent="0.25">
      <c r="BQ6079" s="136"/>
    </row>
    <row r="6080" spans="69:69" x14ac:dyDescent="0.25">
      <c r="BQ6080" s="136"/>
    </row>
    <row r="6081" spans="69:69" x14ac:dyDescent="0.25">
      <c r="BQ6081" s="136"/>
    </row>
    <row r="6082" spans="69:69" x14ac:dyDescent="0.25">
      <c r="BQ6082" s="136"/>
    </row>
    <row r="6083" spans="69:69" x14ac:dyDescent="0.25">
      <c r="BQ6083" s="136"/>
    </row>
    <row r="6084" spans="69:69" x14ac:dyDescent="0.25">
      <c r="BQ6084" s="136"/>
    </row>
    <row r="6085" spans="69:69" x14ac:dyDescent="0.25">
      <c r="BQ6085" s="136"/>
    </row>
    <row r="6086" spans="69:69" x14ac:dyDescent="0.25">
      <c r="BQ6086" s="136"/>
    </row>
    <row r="6087" spans="69:69" x14ac:dyDescent="0.25">
      <c r="BQ6087" s="136"/>
    </row>
    <row r="6088" spans="69:69" x14ac:dyDescent="0.25">
      <c r="BQ6088" s="136"/>
    </row>
    <row r="6089" spans="69:69" x14ac:dyDescent="0.25">
      <c r="BQ6089" s="136"/>
    </row>
    <row r="6090" spans="69:69" x14ac:dyDescent="0.25">
      <c r="BQ6090" s="136"/>
    </row>
    <row r="6091" spans="69:69" x14ac:dyDescent="0.25">
      <c r="BQ6091" s="136"/>
    </row>
    <row r="6092" spans="69:69" x14ac:dyDescent="0.25">
      <c r="BQ6092" s="136"/>
    </row>
    <row r="6093" spans="69:69" x14ac:dyDescent="0.25">
      <c r="BQ6093" s="136"/>
    </row>
    <row r="6094" spans="69:69" x14ac:dyDescent="0.25">
      <c r="BQ6094" s="136"/>
    </row>
    <row r="6095" spans="69:69" x14ac:dyDescent="0.25">
      <c r="BQ6095" s="136"/>
    </row>
    <row r="6096" spans="69:69" x14ac:dyDescent="0.25">
      <c r="BQ6096" s="136"/>
    </row>
    <row r="6097" spans="69:69" x14ac:dyDescent="0.25">
      <c r="BQ6097" s="136"/>
    </row>
    <row r="6098" spans="69:69" x14ac:dyDescent="0.25">
      <c r="BQ6098" s="136"/>
    </row>
    <row r="6099" spans="69:69" x14ac:dyDescent="0.25">
      <c r="BQ6099" s="136"/>
    </row>
    <row r="6100" spans="69:69" x14ac:dyDescent="0.25">
      <c r="BQ6100" s="136"/>
    </row>
    <row r="6101" spans="69:69" x14ac:dyDescent="0.25">
      <c r="BQ6101" s="136"/>
    </row>
    <row r="6102" spans="69:69" x14ac:dyDescent="0.25">
      <c r="BQ6102" s="136"/>
    </row>
    <row r="6103" spans="69:69" x14ac:dyDescent="0.25">
      <c r="BQ6103" s="136"/>
    </row>
    <row r="6104" spans="69:69" x14ac:dyDescent="0.25">
      <c r="BQ6104" s="136"/>
    </row>
    <row r="6105" spans="69:69" x14ac:dyDescent="0.25">
      <c r="BQ6105" s="136"/>
    </row>
    <row r="6106" spans="69:69" x14ac:dyDescent="0.25">
      <c r="BQ6106" s="136"/>
    </row>
    <row r="6107" spans="69:69" x14ac:dyDescent="0.25">
      <c r="BQ6107" s="136"/>
    </row>
    <row r="6108" spans="69:69" x14ac:dyDescent="0.25">
      <c r="BQ6108" s="136"/>
    </row>
    <row r="6109" spans="69:69" x14ac:dyDescent="0.25">
      <c r="BQ6109" s="136"/>
    </row>
    <row r="6110" spans="69:69" x14ac:dyDescent="0.25">
      <c r="BQ6110" s="136"/>
    </row>
    <row r="6111" spans="69:69" x14ac:dyDescent="0.25">
      <c r="BQ6111" s="136"/>
    </row>
    <row r="6112" spans="69:69" x14ac:dyDescent="0.25">
      <c r="BQ6112" s="136"/>
    </row>
    <row r="6113" spans="69:69" x14ac:dyDescent="0.25">
      <c r="BQ6113" s="136"/>
    </row>
    <row r="6114" spans="69:69" x14ac:dyDescent="0.25">
      <c r="BQ6114" s="136"/>
    </row>
    <row r="6115" spans="69:69" x14ac:dyDescent="0.25">
      <c r="BQ6115" s="136"/>
    </row>
    <row r="6116" spans="69:69" x14ac:dyDescent="0.25">
      <c r="BQ6116" s="136"/>
    </row>
    <row r="6117" spans="69:69" x14ac:dyDescent="0.25">
      <c r="BQ6117" s="136"/>
    </row>
    <row r="6118" spans="69:69" x14ac:dyDescent="0.25">
      <c r="BQ6118" s="136"/>
    </row>
    <row r="6119" spans="69:69" x14ac:dyDescent="0.25">
      <c r="BQ6119" s="136"/>
    </row>
    <row r="6120" spans="69:69" x14ac:dyDescent="0.25">
      <c r="BQ6120" s="136"/>
    </row>
    <row r="6121" spans="69:69" x14ac:dyDescent="0.25">
      <c r="BQ6121" s="136"/>
    </row>
    <row r="6122" spans="69:69" x14ac:dyDescent="0.25">
      <c r="BQ6122" s="136"/>
    </row>
    <row r="6123" spans="69:69" x14ac:dyDescent="0.25">
      <c r="BQ6123" s="136"/>
    </row>
    <row r="6124" spans="69:69" x14ac:dyDescent="0.25">
      <c r="BQ6124" s="136"/>
    </row>
    <row r="6125" spans="69:69" x14ac:dyDescent="0.25">
      <c r="BQ6125" s="136"/>
    </row>
    <row r="6126" spans="69:69" x14ac:dyDescent="0.25">
      <c r="BQ6126" s="136"/>
    </row>
    <row r="6127" spans="69:69" x14ac:dyDescent="0.25">
      <c r="BQ6127" s="136"/>
    </row>
    <row r="6128" spans="69:69" x14ac:dyDescent="0.25">
      <c r="BQ6128" s="136"/>
    </row>
    <row r="6129" spans="69:69" x14ac:dyDescent="0.25">
      <c r="BQ6129" s="136"/>
    </row>
    <row r="6130" spans="69:69" x14ac:dyDescent="0.25">
      <c r="BQ6130" s="136"/>
    </row>
    <row r="6131" spans="69:69" x14ac:dyDescent="0.25">
      <c r="BQ6131" s="136"/>
    </row>
    <row r="6132" spans="69:69" x14ac:dyDescent="0.25">
      <c r="BQ6132" s="136"/>
    </row>
    <row r="6133" spans="69:69" x14ac:dyDescent="0.25">
      <c r="BQ6133" s="136"/>
    </row>
    <row r="6134" spans="69:69" x14ac:dyDescent="0.25">
      <c r="BQ6134" s="136"/>
    </row>
    <row r="6135" spans="69:69" x14ac:dyDescent="0.25">
      <c r="BQ6135" s="136"/>
    </row>
    <row r="6136" spans="69:69" x14ac:dyDescent="0.25">
      <c r="BQ6136" s="136"/>
    </row>
    <row r="6137" spans="69:69" x14ac:dyDescent="0.25">
      <c r="BQ6137" s="136"/>
    </row>
    <row r="6138" spans="69:69" x14ac:dyDescent="0.25">
      <c r="BQ6138" s="136"/>
    </row>
    <row r="6139" spans="69:69" x14ac:dyDescent="0.25">
      <c r="BQ6139" s="136"/>
    </row>
    <row r="6140" spans="69:69" x14ac:dyDescent="0.25">
      <c r="BQ6140" s="136"/>
    </row>
    <row r="6141" spans="69:69" x14ac:dyDescent="0.25">
      <c r="BQ6141" s="136"/>
    </row>
    <row r="6142" spans="69:69" x14ac:dyDescent="0.25">
      <c r="BQ6142" s="136"/>
    </row>
    <row r="6143" spans="69:69" x14ac:dyDescent="0.25">
      <c r="BQ6143" s="136"/>
    </row>
    <row r="6144" spans="69:69" x14ac:dyDescent="0.25">
      <c r="BQ6144" s="136"/>
    </row>
    <row r="6145" spans="69:69" x14ac:dyDescent="0.25">
      <c r="BQ6145" s="136"/>
    </row>
    <row r="6146" spans="69:69" x14ac:dyDescent="0.25">
      <c r="BQ6146" s="136"/>
    </row>
    <row r="6147" spans="69:69" x14ac:dyDescent="0.25">
      <c r="BQ6147" s="136"/>
    </row>
    <row r="6148" spans="69:69" x14ac:dyDescent="0.25">
      <c r="BQ6148" s="136"/>
    </row>
    <row r="6149" spans="69:69" x14ac:dyDescent="0.25">
      <c r="BQ6149" s="136"/>
    </row>
    <row r="6150" spans="69:69" x14ac:dyDescent="0.25">
      <c r="BQ6150" s="136"/>
    </row>
    <row r="6151" spans="69:69" x14ac:dyDescent="0.25">
      <c r="BQ6151" s="136"/>
    </row>
    <row r="6152" spans="69:69" x14ac:dyDescent="0.25">
      <c r="BQ6152" s="136"/>
    </row>
    <row r="6153" spans="69:69" x14ac:dyDescent="0.25">
      <c r="BQ6153" s="136"/>
    </row>
    <row r="6154" spans="69:69" x14ac:dyDescent="0.25">
      <c r="BQ6154" s="136"/>
    </row>
    <row r="6155" spans="69:69" x14ac:dyDescent="0.25">
      <c r="BQ6155" s="136"/>
    </row>
    <row r="6156" spans="69:69" x14ac:dyDescent="0.25">
      <c r="BQ6156" s="136"/>
    </row>
    <row r="6157" spans="69:69" x14ac:dyDescent="0.25">
      <c r="BQ6157" s="136"/>
    </row>
    <row r="6158" spans="69:69" x14ac:dyDescent="0.25">
      <c r="BQ6158" s="136"/>
    </row>
    <row r="6159" spans="69:69" x14ac:dyDescent="0.25">
      <c r="BQ6159" s="136"/>
    </row>
    <row r="6160" spans="69:69" x14ac:dyDescent="0.25">
      <c r="BQ6160" s="136"/>
    </row>
    <row r="6161" spans="69:69" x14ac:dyDescent="0.25">
      <c r="BQ6161" s="136"/>
    </row>
    <row r="6162" spans="69:69" x14ac:dyDescent="0.25">
      <c r="BQ6162" s="136"/>
    </row>
    <row r="6163" spans="69:69" x14ac:dyDescent="0.25">
      <c r="BQ6163" s="136"/>
    </row>
    <row r="6164" spans="69:69" x14ac:dyDescent="0.25">
      <c r="BQ6164" s="136"/>
    </row>
    <row r="6165" spans="69:69" x14ac:dyDescent="0.25">
      <c r="BQ6165" s="136"/>
    </row>
    <row r="6166" spans="69:69" x14ac:dyDescent="0.25">
      <c r="BQ6166" s="136"/>
    </row>
    <row r="6167" spans="69:69" x14ac:dyDescent="0.25">
      <c r="BQ6167" s="136"/>
    </row>
    <row r="6168" spans="69:69" x14ac:dyDescent="0.25">
      <c r="BQ6168" s="136"/>
    </row>
    <row r="6169" spans="69:69" x14ac:dyDescent="0.25">
      <c r="BQ6169" s="136"/>
    </row>
    <row r="6170" spans="69:69" x14ac:dyDescent="0.25">
      <c r="BQ6170" s="136"/>
    </row>
    <row r="6171" spans="69:69" x14ac:dyDescent="0.25">
      <c r="BQ6171" s="136"/>
    </row>
    <row r="6172" spans="69:69" x14ac:dyDescent="0.25">
      <c r="BQ6172" s="136"/>
    </row>
    <row r="6173" spans="69:69" x14ac:dyDescent="0.25">
      <c r="BQ6173" s="136"/>
    </row>
    <row r="6174" spans="69:69" x14ac:dyDescent="0.25">
      <c r="BQ6174" s="136"/>
    </row>
    <row r="6175" spans="69:69" x14ac:dyDescent="0.25">
      <c r="BQ6175" s="136"/>
    </row>
    <row r="6176" spans="69:69" x14ac:dyDescent="0.25">
      <c r="BQ6176" s="136"/>
    </row>
    <row r="6177" spans="69:69" x14ac:dyDescent="0.25">
      <c r="BQ6177" s="136"/>
    </row>
    <row r="6178" spans="69:69" x14ac:dyDescent="0.25">
      <c r="BQ6178" s="136"/>
    </row>
    <row r="6179" spans="69:69" x14ac:dyDescent="0.25">
      <c r="BQ6179" s="136"/>
    </row>
    <row r="6180" spans="69:69" x14ac:dyDescent="0.25">
      <c r="BQ6180" s="136"/>
    </row>
    <row r="6181" spans="69:69" x14ac:dyDescent="0.25">
      <c r="BQ6181" s="136"/>
    </row>
    <row r="6182" spans="69:69" x14ac:dyDescent="0.25">
      <c r="BQ6182" s="136"/>
    </row>
    <row r="6183" spans="69:69" x14ac:dyDescent="0.25">
      <c r="BQ6183" s="136"/>
    </row>
    <row r="6184" spans="69:69" x14ac:dyDescent="0.25">
      <c r="BQ6184" s="136"/>
    </row>
    <row r="6185" spans="69:69" x14ac:dyDescent="0.25">
      <c r="BQ6185" s="136"/>
    </row>
    <row r="6186" spans="69:69" x14ac:dyDescent="0.25">
      <c r="BQ6186" s="136"/>
    </row>
    <row r="6187" spans="69:69" x14ac:dyDescent="0.25">
      <c r="BQ6187" s="136"/>
    </row>
    <row r="6188" spans="69:69" x14ac:dyDescent="0.25">
      <c r="BQ6188" s="136"/>
    </row>
    <row r="6189" spans="69:69" x14ac:dyDescent="0.25">
      <c r="BQ6189" s="136"/>
    </row>
    <row r="6190" spans="69:69" x14ac:dyDescent="0.25">
      <c r="BQ6190" s="136"/>
    </row>
    <row r="6191" spans="69:69" x14ac:dyDescent="0.25">
      <c r="BQ6191" s="136"/>
    </row>
    <row r="6192" spans="69:69" x14ac:dyDescent="0.25">
      <c r="BQ6192" s="136"/>
    </row>
    <row r="6193" spans="69:69" x14ac:dyDescent="0.25">
      <c r="BQ6193" s="136"/>
    </row>
    <row r="6194" spans="69:69" x14ac:dyDescent="0.25">
      <c r="BQ6194" s="136"/>
    </row>
    <row r="6195" spans="69:69" x14ac:dyDescent="0.25">
      <c r="BQ6195" s="136"/>
    </row>
    <row r="6196" spans="69:69" x14ac:dyDescent="0.25">
      <c r="BQ6196" s="136"/>
    </row>
    <row r="6197" spans="69:69" x14ac:dyDescent="0.25">
      <c r="BQ6197" s="136"/>
    </row>
    <row r="6198" spans="69:69" x14ac:dyDescent="0.25">
      <c r="BQ6198" s="136"/>
    </row>
    <row r="6199" spans="69:69" x14ac:dyDescent="0.25">
      <c r="BQ6199" s="136"/>
    </row>
    <row r="6200" spans="69:69" x14ac:dyDescent="0.25">
      <c r="BQ6200" s="136"/>
    </row>
    <row r="6201" spans="69:69" x14ac:dyDescent="0.25">
      <c r="BQ6201" s="136"/>
    </row>
    <row r="6202" spans="69:69" x14ac:dyDescent="0.25">
      <c r="BQ6202" s="136"/>
    </row>
    <row r="6203" spans="69:69" x14ac:dyDescent="0.25">
      <c r="BQ6203" s="136"/>
    </row>
    <row r="6204" spans="69:69" x14ac:dyDescent="0.25">
      <c r="BQ6204" s="136"/>
    </row>
    <row r="6205" spans="69:69" x14ac:dyDescent="0.25">
      <c r="BQ6205" s="136"/>
    </row>
    <row r="6206" spans="69:69" x14ac:dyDescent="0.25">
      <c r="BQ6206" s="136"/>
    </row>
    <row r="6207" spans="69:69" x14ac:dyDescent="0.25">
      <c r="BQ6207" s="136"/>
    </row>
    <row r="6208" spans="69:69" x14ac:dyDescent="0.25">
      <c r="BQ6208" s="136"/>
    </row>
    <row r="6209" spans="69:69" x14ac:dyDescent="0.25">
      <c r="BQ6209" s="136"/>
    </row>
    <row r="6210" spans="69:69" x14ac:dyDescent="0.25">
      <c r="BQ6210" s="136"/>
    </row>
    <row r="6211" spans="69:69" x14ac:dyDescent="0.25">
      <c r="BQ6211" s="136"/>
    </row>
    <row r="6212" spans="69:69" x14ac:dyDescent="0.25">
      <c r="BQ6212" s="136"/>
    </row>
    <row r="6213" spans="69:69" x14ac:dyDescent="0.25">
      <c r="BQ6213" s="136"/>
    </row>
    <row r="6214" spans="69:69" x14ac:dyDescent="0.25">
      <c r="BQ6214" s="136"/>
    </row>
    <row r="6215" spans="69:69" x14ac:dyDescent="0.25">
      <c r="BQ6215" s="136"/>
    </row>
    <row r="6216" spans="69:69" x14ac:dyDescent="0.25">
      <c r="BQ6216" s="136"/>
    </row>
    <row r="6217" spans="69:69" x14ac:dyDescent="0.25">
      <c r="BQ6217" s="136"/>
    </row>
    <row r="6218" spans="69:69" x14ac:dyDescent="0.25">
      <c r="BQ6218" s="136"/>
    </row>
    <row r="6219" spans="69:69" x14ac:dyDescent="0.25">
      <c r="BQ6219" s="136"/>
    </row>
    <row r="6220" spans="69:69" x14ac:dyDescent="0.25">
      <c r="BQ6220" s="136"/>
    </row>
    <row r="6221" spans="69:69" x14ac:dyDescent="0.25">
      <c r="BQ6221" s="136"/>
    </row>
    <row r="6222" spans="69:69" x14ac:dyDescent="0.25">
      <c r="BQ6222" s="136"/>
    </row>
    <row r="6223" spans="69:69" x14ac:dyDescent="0.25">
      <c r="BQ6223" s="136"/>
    </row>
    <row r="6224" spans="69:69" x14ac:dyDescent="0.25">
      <c r="BQ6224" s="136"/>
    </row>
    <row r="6225" spans="69:69" x14ac:dyDescent="0.25">
      <c r="BQ6225" s="136"/>
    </row>
    <row r="6226" spans="69:69" x14ac:dyDescent="0.25">
      <c r="BQ6226" s="136"/>
    </row>
    <row r="6227" spans="69:69" x14ac:dyDescent="0.25">
      <c r="BQ6227" s="136"/>
    </row>
    <row r="6228" spans="69:69" x14ac:dyDescent="0.25">
      <c r="BQ6228" s="136"/>
    </row>
    <row r="6229" spans="69:69" x14ac:dyDescent="0.25">
      <c r="BQ6229" s="136"/>
    </row>
    <row r="6230" spans="69:69" x14ac:dyDescent="0.25">
      <c r="BQ6230" s="136"/>
    </row>
    <row r="6231" spans="69:69" x14ac:dyDescent="0.25">
      <c r="BQ6231" s="136"/>
    </row>
    <row r="6232" spans="69:69" x14ac:dyDescent="0.25">
      <c r="BQ6232" s="136"/>
    </row>
    <row r="6233" spans="69:69" x14ac:dyDescent="0.25">
      <c r="BQ6233" s="136"/>
    </row>
    <row r="6234" spans="69:69" x14ac:dyDescent="0.25">
      <c r="BQ6234" s="136"/>
    </row>
    <row r="6235" spans="69:69" x14ac:dyDescent="0.25">
      <c r="BQ6235" s="136"/>
    </row>
    <row r="6236" spans="69:69" x14ac:dyDescent="0.25">
      <c r="BQ6236" s="136"/>
    </row>
    <row r="6237" spans="69:69" x14ac:dyDescent="0.25">
      <c r="BQ6237" s="136"/>
    </row>
    <row r="6238" spans="69:69" x14ac:dyDescent="0.25">
      <c r="BQ6238" s="136"/>
    </row>
    <row r="6239" spans="69:69" x14ac:dyDescent="0.25">
      <c r="BQ6239" s="136"/>
    </row>
    <row r="6240" spans="69:69" x14ac:dyDescent="0.25">
      <c r="BQ6240" s="136"/>
    </row>
    <row r="6241" spans="69:69" x14ac:dyDescent="0.25">
      <c r="BQ6241" s="136"/>
    </row>
    <row r="6242" spans="69:69" x14ac:dyDescent="0.25">
      <c r="BQ6242" s="136"/>
    </row>
    <row r="6243" spans="69:69" x14ac:dyDescent="0.25">
      <c r="BQ6243" s="136"/>
    </row>
    <row r="6244" spans="69:69" x14ac:dyDescent="0.25">
      <c r="BQ6244" s="136"/>
    </row>
    <row r="6245" spans="69:69" x14ac:dyDescent="0.25">
      <c r="BQ6245" s="136"/>
    </row>
    <row r="6246" spans="69:69" x14ac:dyDescent="0.25">
      <c r="BQ6246" s="136"/>
    </row>
    <row r="6247" spans="69:69" x14ac:dyDescent="0.25">
      <c r="BQ6247" s="136"/>
    </row>
    <row r="6248" spans="69:69" x14ac:dyDescent="0.25">
      <c r="BQ6248" s="136"/>
    </row>
    <row r="6249" spans="69:69" x14ac:dyDescent="0.25">
      <c r="BQ6249" s="136"/>
    </row>
    <row r="6250" spans="69:69" x14ac:dyDescent="0.25">
      <c r="BQ6250" s="136"/>
    </row>
    <row r="6251" spans="69:69" x14ac:dyDescent="0.25">
      <c r="BQ6251" s="136"/>
    </row>
    <row r="6252" spans="69:69" x14ac:dyDescent="0.25">
      <c r="BQ6252" s="136"/>
    </row>
    <row r="6253" spans="69:69" x14ac:dyDescent="0.25">
      <c r="BQ6253" s="136"/>
    </row>
    <row r="6254" spans="69:69" x14ac:dyDescent="0.25">
      <c r="BQ6254" s="136"/>
    </row>
    <row r="6255" spans="69:69" x14ac:dyDescent="0.25">
      <c r="BQ6255" s="136"/>
    </row>
    <row r="6256" spans="69:69" x14ac:dyDescent="0.25">
      <c r="BQ6256" s="136"/>
    </row>
    <row r="6257" spans="69:69" x14ac:dyDescent="0.25">
      <c r="BQ6257" s="136"/>
    </row>
    <row r="6258" spans="69:69" x14ac:dyDescent="0.25">
      <c r="BQ6258" s="136"/>
    </row>
    <row r="6259" spans="69:69" x14ac:dyDescent="0.25">
      <c r="BQ6259" s="136"/>
    </row>
    <row r="6260" spans="69:69" x14ac:dyDescent="0.25">
      <c r="BQ6260" s="136"/>
    </row>
    <row r="6261" spans="69:69" x14ac:dyDescent="0.25">
      <c r="BQ6261" s="136"/>
    </row>
    <row r="6262" spans="69:69" x14ac:dyDescent="0.25">
      <c r="BQ6262" s="136"/>
    </row>
    <row r="6263" spans="69:69" x14ac:dyDescent="0.25">
      <c r="BQ6263" s="136"/>
    </row>
    <row r="6264" spans="69:69" x14ac:dyDescent="0.25">
      <c r="BQ6264" s="136"/>
    </row>
    <row r="6265" spans="69:69" x14ac:dyDescent="0.25">
      <c r="BQ6265" s="136"/>
    </row>
    <row r="6266" spans="69:69" x14ac:dyDescent="0.25">
      <c r="BQ6266" s="136"/>
    </row>
    <row r="6267" spans="69:69" x14ac:dyDescent="0.25">
      <c r="BQ6267" s="136"/>
    </row>
    <row r="6268" spans="69:69" x14ac:dyDescent="0.25">
      <c r="BQ6268" s="136"/>
    </row>
    <row r="6269" spans="69:69" x14ac:dyDescent="0.25">
      <c r="BQ6269" s="136"/>
    </row>
    <row r="6270" spans="69:69" x14ac:dyDescent="0.25">
      <c r="BQ6270" s="136"/>
    </row>
    <row r="6271" spans="69:69" x14ac:dyDescent="0.25">
      <c r="BQ6271" s="136"/>
    </row>
    <row r="6272" spans="69:69" x14ac:dyDescent="0.25">
      <c r="BQ6272" s="136"/>
    </row>
    <row r="6273" spans="69:69" x14ac:dyDescent="0.25">
      <c r="BQ6273" s="136"/>
    </row>
    <row r="6274" spans="69:69" x14ac:dyDescent="0.25">
      <c r="BQ6274" s="136"/>
    </row>
    <row r="6275" spans="69:69" x14ac:dyDescent="0.25">
      <c r="BQ6275" s="136"/>
    </row>
    <row r="6276" spans="69:69" x14ac:dyDescent="0.25">
      <c r="BQ6276" s="136"/>
    </row>
    <row r="6277" spans="69:69" x14ac:dyDescent="0.25">
      <c r="BQ6277" s="136"/>
    </row>
    <row r="6278" spans="69:69" x14ac:dyDescent="0.25">
      <c r="BQ6278" s="136"/>
    </row>
    <row r="6279" spans="69:69" x14ac:dyDescent="0.25">
      <c r="BQ6279" s="136"/>
    </row>
    <row r="6280" spans="69:69" x14ac:dyDescent="0.25">
      <c r="BQ6280" s="136"/>
    </row>
    <row r="6281" spans="69:69" x14ac:dyDescent="0.25">
      <c r="BQ6281" s="136"/>
    </row>
    <row r="6282" spans="69:69" x14ac:dyDescent="0.25">
      <c r="BQ6282" s="136"/>
    </row>
    <row r="6283" spans="69:69" x14ac:dyDescent="0.25">
      <c r="BQ6283" s="136"/>
    </row>
    <row r="6284" spans="69:69" x14ac:dyDescent="0.25">
      <c r="BQ6284" s="136"/>
    </row>
    <row r="6285" spans="69:69" x14ac:dyDescent="0.25">
      <c r="BQ6285" s="136"/>
    </row>
    <row r="6286" spans="69:69" x14ac:dyDescent="0.25">
      <c r="BQ6286" s="136"/>
    </row>
    <row r="6287" spans="69:69" x14ac:dyDescent="0.25">
      <c r="BQ6287" s="136"/>
    </row>
    <row r="6288" spans="69:69" x14ac:dyDescent="0.25">
      <c r="BQ6288" s="136"/>
    </row>
    <row r="6289" spans="69:69" x14ac:dyDescent="0.25">
      <c r="BQ6289" s="136"/>
    </row>
    <row r="6290" spans="69:69" x14ac:dyDescent="0.25">
      <c r="BQ6290" s="136"/>
    </row>
    <row r="6291" spans="69:69" x14ac:dyDescent="0.25">
      <c r="BQ6291" s="136"/>
    </row>
    <row r="6292" spans="69:69" x14ac:dyDescent="0.25">
      <c r="BQ6292" s="136"/>
    </row>
    <row r="6293" spans="69:69" x14ac:dyDescent="0.25">
      <c r="BQ6293" s="136"/>
    </row>
    <row r="6294" spans="69:69" x14ac:dyDescent="0.25">
      <c r="BQ6294" s="136"/>
    </row>
    <row r="6295" spans="69:69" x14ac:dyDescent="0.25">
      <c r="BQ6295" s="136"/>
    </row>
    <row r="6296" spans="69:69" x14ac:dyDescent="0.25">
      <c r="BQ6296" s="136"/>
    </row>
    <row r="6297" spans="69:69" x14ac:dyDescent="0.25">
      <c r="BQ6297" s="136"/>
    </row>
    <row r="6298" spans="69:69" x14ac:dyDescent="0.25">
      <c r="BQ6298" s="136"/>
    </row>
    <row r="6299" spans="69:69" x14ac:dyDescent="0.25">
      <c r="BQ6299" s="136"/>
    </row>
    <row r="6300" spans="69:69" x14ac:dyDescent="0.25">
      <c r="BQ6300" s="136"/>
    </row>
    <row r="6301" spans="69:69" x14ac:dyDescent="0.25">
      <c r="BQ6301" s="136"/>
    </row>
    <row r="6302" spans="69:69" x14ac:dyDescent="0.25">
      <c r="BQ6302" s="136"/>
    </row>
    <row r="6303" spans="69:69" x14ac:dyDescent="0.25">
      <c r="BQ6303" s="136"/>
    </row>
    <row r="6304" spans="69:69" x14ac:dyDescent="0.25">
      <c r="BQ6304" s="136"/>
    </row>
    <row r="6305" spans="69:69" x14ac:dyDescent="0.25">
      <c r="BQ6305" s="136"/>
    </row>
    <row r="6306" spans="69:69" x14ac:dyDescent="0.25">
      <c r="BQ6306" s="136"/>
    </row>
    <row r="6307" spans="69:69" x14ac:dyDescent="0.25">
      <c r="BQ6307" s="136"/>
    </row>
    <row r="6308" spans="69:69" x14ac:dyDescent="0.25">
      <c r="BQ6308" s="136"/>
    </row>
    <row r="6309" spans="69:69" x14ac:dyDescent="0.25">
      <c r="BQ6309" s="136"/>
    </row>
    <row r="6310" spans="69:69" x14ac:dyDescent="0.25">
      <c r="BQ6310" s="136"/>
    </row>
    <row r="6311" spans="69:69" x14ac:dyDescent="0.25">
      <c r="BQ6311" s="136"/>
    </row>
    <row r="6312" spans="69:69" x14ac:dyDescent="0.25">
      <c r="BQ6312" s="136"/>
    </row>
    <row r="6313" spans="69:69" x14ac:dyDescent="0.25">
      <c r="BQ6313" s="136"/>
    </row>
    <row r="6314" spans="69:69" x14ac:dyDescent="0.25">
      <c r="BQ6314" s="136"/>
    </row>
    <row r="6315" spans="69:69" x14ac:dyDescent="0.25">
      <c r="BQ6315" s="136"/>
    </row>
    <row r="6316" spans="69:69" x14ac:dyDescent="0.25">
      <c r="BQ6316" s="136"/>
    </row>
    <row r="6317" spans="69:69" x14ac:dyDescent="0.25">
      <c r="BQ6317" s="136"/>
    </row>
    <row r="6318" spans="69:69" x14ac:dyDescent="0.25">
      <c r="BQ6318" s="136"/>
    </row>
    <row r="6319" spans="69:69" x14ac:dyDescent="0.25">
      <c r="BQ6319" s="136"/>
    </row>
    <row r="6320" spans="69:69" x14ac:dyDescent="0.25">
      <c r="BQ6320" s="136"/>
    </row>
    <row r="6321" spans="69:69" x14ac:dyDescent="0.25">
      <c r="BQ6321" s="136"/>
    </row>
    <row r="6322" spans="69:69" x14ac:dyDescent="0.25">
      <c r="BQ6322" s="136"/>
    </row>
    <row r="6323" spans="69:69" x14ac:dyDescent="0.25">
      <c r="BQ6323" s="136"/>
    </row>
    <row r="6324" spans="69:69" x14ac:dyDescent="0.25">
      <c r="BQ6324" s="136"/>
    </row>
    <row r="6325" spans="69:69" x14ac:dyDescent="0.25">
      <c r="BQ6325" s="136"/>
    </row>
    <row r="6326" spans="69:69" x14ac:dyDescent="0.25">
      <c r="BQ6326" s="136"/>
    </row>
    <row r="6327" spans="69:69" x14ac:dyDescent="0.25">
      <c r="BQ6327" s="136"/>
    </row>
    <row r="6328" spans="69:69" x14ac:dyDescent="0.25">
      <c r="BQ6328" s="136"/>
    </row>
    <row r="6329" spans="69:69" x14ac:dyDescent="0.25">
      <c r="BQ6329" s="136"/>
    </row>
    <row r="6330" spans="69:69" x14ac:dyDescent="0.25">
      <c r="BQ6330" s="136"/>
    </row>
    <row r="6331" spans="69:69" x14ac:dyDescent="0.25">
      <c r="BQ6331" s="136"/>
    </row>
    <row r="6332" spans="69:69" x14ac:dyDescent="0.25">
      <c r="BQ6332" s="136"/>
    </row>
    <row r="6333" spans="69:69" x14ac:dyDescent="0.25">
      <c r="BQ6333" s="136"/>
    </row>
    <row r="6334" spans="69:69" x14ac:dyDescent="0.25">
      <c r="BQ6334" s="136"/>
    </row>
    <row r="6335" spans="69:69" x14ac:dyDescent="0.25">
      <c r="BQ6335" s="136"/>
    </row>
    <row r="6336" spans="69:69" x14ac:dyDescent="0.25">
      <c r="BQ6336" s="136"/>
    </row>
    <row r="6337" spans="69:69" x14ac:dyDescent="0.25">
      <c r="BQ6337" s="136"/>
    </row>
    <row r="6338" spans="69:69" x14ac:dyDescent="0.25">
      <c r="BQ6338" s="136"/>
    </row>
    <row r="6339" spans="69:69" x14ac:dyDescent="0.25">
      <c r="BQ6339" s="136"/>
    </row>
    <row r="6340" spans="69:69" x14ac:dyDescent="0.25">
      <c r="BQ6340" s="136"/>
    </row>
    <row r="6341" spans="69:69" x14ac:dyDescent="0.25">
      <c r="BQ6341" s="136"/>
    </row>
    <row r="6342" spans="69:69" x14ac:dyDescent="0.25">
      <c r="BQ6342" s="136"/>
    </row>
    <row r="6343" spans="69:69" x14ac:dyDescent="0.25">
      <c r="BQ6343" s="136"/>
    </row>
    <row r="6344" spans="69:69" x14ac:dyDescent="0.25">
      <c r="BQ6344" s="136"/>
    </row>
    <row r="6345" spans="69:69" x14ac:dyDescent="0.25">
      <c r="BQ6345" s="136"/>
    </row>
    <row r="6346" spans="69:69" x14ac:dyDescent="0.25">
      <c r="BQ6346" s="136"/>
    </row>
    <row r="6347" spans="69:69" x14ac:dyDescent="0.25">
      <c r="BQ6347" s="136"/>
    </row>
    <row r="6348" spans="69:69" x14ac:dyDescent="0.25">
      <c r="BQ6348" s="136"/>
    </row>
    <row r="6349" spans="69:69" x14ac:dyDescent="0.25">
      <c r="BQ6349" s="136"/>
    </row>
    <row r="6350" spans="69:69" x14ac:dyDescent="0.25">
      <c r="BQ6350" s="136"/>
    </row>
    <row r="6351" spans="69:69" x14ac:dyDescent="0.25">
      <c r="BQ6351" s="136"/>
    </row>
    <row r="6352" spans="69:69" x14ac:dyDescent="0.25">
      <c r="BQ6352" s="136"/>
    </row>
    <row r="6353" spans="69:69" x14ac:dyDescent="0.25">
      <c r="BQ6353" s="136"/>
    </row>
    <row r="6354" spans="69:69" x14ac:dyDescent="0.25">
      <c r="BQ6354" s="136"/>
    </row>
    <row r="6355" spans="69:69" x14ac:dyDescent="0.25">
      <c r="BQ6355" s="136"/>
    </row>
    <row r="6356" spans="69:69" x14ac:dyDescent="0.25">
      <c r="BQ6356" s="136"/>
    </row>
    <row r="6357" spans="69:69" x14ac:dyDescent="0.25">
      <c r="BQ6357" s="136"/>
    </row>
    <row r="6358" spans="69:69" x14ac:dyDescent="0.25">
      <c r="BQ6358" s="136"/>
    </row>
    <row r="6359" spans="69:69" x14ac:dyDescent="0.25">
      <c r="BQ6359" s="136"/>
    </row>
    <row r="6360" spans="69:69" x14ac:dyDescent="0.25">
      <c r="BQ6360" s="136"/>
    </row>
    <row r="6361" spans="69:69" x14ac:dyDescent="0.25">
      <c r="BQ6361" s="136"/>
    </row>
    <row r="6362" spans="69:69" x14ac:dyDescent="0.25">
      <c r="BQ6362" s="136"/>
    </row>
    <row r="6363" spans="69:69" x14ac:dyDescent="0.25">
      <c r="BQ6363" s="136"/>
    </row>
    <row r="6364" spans="69:69" x14ac:dyDescent="0.25">
      <c r="BQ6364" s="136"/>
    </row>
    <row r="6365" spans="69:69" x14ac:dyDescent="0.25">
      <c r="BQ6365" s="136"/>
    </row>
    <row r="6366" spans="69:69" x14ac:dyDescent="0.25">
      <c r="BQ6366" s="136"/>
    </row>
    <row r="6367" spans="69:69" x14ac:dyDescent="0.25">
      <c r="BQ6367" s="136"/>
    </row>
    <row r="6368" spans="69:69" x14ac:dyDescent="0.25">
      <c r="BQ6368" s="136"/>
    </row>
    <row r="6369" spans="69:69" x14ac:dyDescent="0.25">
      <c r="BQ6369" s="136"/>
    </row>
    <row r="6370" spans="69:69" x14ac:dyDescent="0.25">
      <c r="BQ6370" s="136"/>
    </row>
    <row r="6371" spans="69:69" x14ac:dyDescent="0.25">
      <c r="BQ6371" s="136"/>
    </row>
    <row r="6372" spans="69:69" x14ac:dyDescent="0.25">
      <c r="BQ6372" s="136"/>
    </row>
    <row r="6373" spans="69:69" x14ac:dyDescent="0.25">
      <c r="BQ6373" s="136"/>
    </row>
    <row r="6374" spans="69:69" x14ac:dyDescent="0.25">
      <c r="BQ6374" s="136"/>
    </row>
    <row r="6375" spans="69:69" x14ac:dyDescent="0.25">
      <c r="BQ6375" s="136"/>
    </row>
    <row r="6376" spans="69:69" x14ac:dyDescent="0.25">
      <c r="BQ6376" s="136"/>
    </row>
    <row r="6377" spans="69:69" x14ac:dyDescent="0.25">
      <c r="BQ6377" s="136"/>
    </row>
    <row r="6378" spans="69:69" x14ac:dyDescent="0.25">
      <c r="BQ6378" s="136"/>
    </row>
    <row r="6379" spans="69:69" x14ac:dyDescent="0.25">
      <c r="BQ6379" s="136"/>
    </row>
    <row r="6380" spans="69:69" x14ac:dyDescent="0.25">
      <c r="BQ6380" s="136"/>
    </row>
    <row r="6381" spans="69:69" x14ac:dyDescent="0.25">
      <c r="BQ6381" s="136"/>
    </row>
    <row r="6382" spans="69:69" x14ac:dyDescent="0.25">
      <c r="BQ6382" s="136"/>
    </row>
    <row r="6383" spans="69:69" x14ac:dyDescent="0.25">
      <c r="BQ6383" s="136"/>
    </row>
    <row r="6384" spans="69:69" x14ac:dyDescent="0.25">
      <c r="BQ6384" s="136"/>
    </row>
    <row r="6385" spans="69:69" x14ac:dyDescent="0.25">
      <c r="BQ6385" s="136"/>
    </row>
    <row r="6386" spans="69:69" x14ac:dyDescent="0.25">
      <c r="BQ6386" s="136"/>
    </row>
    <row r="6387" spans="69:69" x14ac:dyDescent="0.25">
      <c r="BQ6387" s="136"/>
    </row>
    <row r="6388" spans="69:69" x14ac:dyDescent="0.25">
      <c r="BQ6388" s="136"/>
    </row>
    <row r="6389" spans="69:69" x14ac:dyDescent="0.25">
      <c r="BQ6389" s="136"/>
    </row>
    <row r="6390" spans="69:69" x14ac:dyDescent="0.25">
      <c r="BQ6390" s="136"/>
    </row>
    <row r="6391" spans="69:69" x14ac:dyDescent="0.25">
      <c r="BQ6391" s="136"/>
    </row>
    <row r="6392" spans="69:69" x14ac:dyDescent="0.25">
      <c r="BQ6392" s="136"/>
    </row>
    <row r="6393" spans="69:69" x14ac:dyDescent="0.25">
      <c r="BQ6393" s="136"/>
    </row>
    <row r="6394" spans="69:69" x14ac:dyDescent="0.25">
      <c r="BQ6394" s="136"/>
    </row>
    <row r="6395" spans="69:69" x14ac:dyDescent="0.25">
      <c r="BQ6395" s="136"/>
    </row>
    <row r="6396" spans="69:69" x14ac:dyDescent="0.25">
      <c r="BQ6396" s="136"/>
    </row>
    <row r="6397" spans="69:69" x14ac:dyDescent="0.25">
      <c r="BQ6397" s="136"/>
    </row>
    <row r="6398" spans="69:69" x14ac:dyDescent="0.25">
      <c r="BQ6398" s="136"/>
    </row>
    <row r="6399" spans="69:69" x14ac:dyDescent="0.25">
      <c r="BQ6399" s="136"/>
    </row>
    <row r="6400" spans="69:69" x14ac:dyDescent="0.25">
      <c r="BQ6400" s="136"/>
    </row>
    <row r="6401" spans="69:69" x14ac:dyDescent="0.25">
      <c r="BQ6401" s="136"/>
    </row>
    <row r="6402" spans="69:69" x14ac:dyDescent="0.25">
      <c r="BQ6402" s="136"/>
    </row>
    <row r="6403" spans="69:69" x14ac:dyDescent="0.25">
      <c r="BQ6403" s="136"/>
    </row>
    <row r="6404" spans="69:69" x14ac:dyDescent="0.25">
      <c r="BQ6404" s="136"/>
    </row>
    <row r="6405" spans="69:69" x14ac:dyDescent="0.25">
      <c r="BQ6405" s="136"/>
    </row>
    <row r="6406" spans="69:69" x14ac:dyDescent="0.25">
      <c r="BQ6406" s="136"/>
    </row>
    <row r="6407" spans="69:69" x14ac:dyDescent="0.25">
      <c r="BQ6407" s="136"/>
    </row>
    <row r="6408" spans="69:69" x14ac:dyDescent="0.25">
      <c r="BQ6408" s="136"/>
    </row>
    <row r="6409" spans="69:69" x14ac:dyDescent="0.25">
      <c r="BQ6409" s="136"/>
    </row>
    <row r="6410" spans="69:69" x14ac:dyDescent="0.25">
      <c r="BQ6410" s="136"/>
    </row>
    <row r="6411" spans="69:69" x14ac:dyDescent="0.25">
      <c r="BQ6411" s="136"/>
    </row>
    <row r="6412" spans="69:69" x14ac:dyDescent="0.25">
      <c r="BQ6412" s="136"/>
    </row>
    <row r="6413" spans="69:69" x14ac:dyDescent="0.25">
      <c r="BQ6413" s="136"/>
    </row>
    <row r="6414" spans="69:69" x14ac:dyDescent="0.25">
      <c r="BQ6414" s="136"/>
    </row>
    <row r="6415" spans="69:69" x14ac:dyDescent="0.25">
      <c r="BQ6415" s="136"/>
    </row>
    <row r="6416" spans="69:69" x14ac:dyDescent="0.25">
      <c r="BQ6416" s="136"/>
    </row>
    <row r="6417" spans="69:69" x14ac:dyDescent="0.25">
      <c r="BQ6417" s="136"/>
    </row>
    <row r="6418" spans="69:69" x14ac:dyDescent="0.25">
      <c r="BQ6418" s="136"/>
    </row>
    <row r="6419" spans="69:69" x14ac:dyDescent="0.25">
      <c r="BQ6419" s="136"/>
    </row>
    <row r="6420" spans="69:69" x14ac:dyDescent="0.25">
      <c r="BQ6420" s="136"/>
    </row>
    <row r="6421" spans="69:69" x14ac:dyDescent="0.25">
      <c r="BQ6421" s="136"/>
    </row>
    <row r="6422" spans="69:69" x14ac:dyDescent="0.25">
      <c r="BQ6422" s="136"/>
    </row>
    <row r="6423" spans="69:69" x14ac:dyDescent="0.25">
      <c r="BQ6423" s="136"/>
    </row>
    <row r="6424" spans="69:69" x14ac:dyDescent="0.25">
      <c r="BQ6424" s="136"/>
    </row>
    <row r="6425" spans="69:69" x14ac:dyDescent="0.25">
      <c r="BQ6425" s="136"/>
    </row>
    <row r="6426" spans="69:69" x14ac:dyDescent="0.25">
      <c r="BQ6426" s="136"/>
    </row>
    <row r="6427" spans="69:69" x14ac:dyDescent="0.25">
      <c r="BQ6427" s="136"/>
    </row>
    <row r="6428" spans="69:69" x14ac:dyDescent="0.25">
      <c r="BQ6428" s="136"/>
    </row>
    <row r="6429" spans="69:69" x14ac:dyDescent="0.25">
      <c r="BQ6429" s="136"/>
    </row>
    <row r="6430" spans="69:69" x14ac:dyDescent="0.25">
      <c r="BQ6430" s="136"/>
    </row>
    <row r="6431" spans="69:69" x14ac:dyDescent="0.25">
      <c r="BQ6431" s="136"/>
    </row>
    <row r="6432" spans="69:69" x14ac:dyDescent="0.25">
      <c r="BQ6432" s="136"/>
    </row>
    <row r="6433" spans="69:69" x14ac:dyDescent="0.25">
      <c r="BQ6433" s="136"/>
    </row>
    <row r="6434" spans="69:69" x14ac:dyDescent="0.25">
      <c r="BQ6434" s="136"/>
    </row>
    <row r="6435" spans="69:69" x14ac:dyDescent="0.25">
      <c r="BQ6435" s="136"/>
    </row>
    <row r="6436" spans="69:69" x14ac:dyDescent="0.25">
      <c r="BQ6436" s="136"/>
    </row>
    <row r="6437" spans="69:69" x14ac:dyDescent="0.25">
      <c r="BQ6437" s="136"/>
    </row>
    <row r="6438" spans="69:69" x14ac:dyDescent="0.25">
      <c r="BQ6438" s="136"/>
    </row>
    <row r="6439" spans="69:69" x14ac:dyDescent="0.25">
      <c r="BQ6439" s="136"/>
    </row>
    <row r="6440" spans="69:69" x14ac:dyDescent="0.25">
      <c r="BQ6440" s="136"/>
    </row>
    <row r="6441" spans="69:69" x14ac:dyDescent="0.25">
      <c r="BQ6441" s="136"/>
    </row>
    <row r="6442" spans="69:69" x14ac:dyDescent="0.25">
      <c r="BQ6442" s="136"/>
    </row>
    <row r="6443" spans="69:69" x14ac:dyDescent="0.25">
      <c r="BQ6443" s="136"/>
    </row>
    <row r="6444" spans="69:69" x14ac:dyDescent="0.25">
      <c r="BQ6444" s="136"/>
    </row>
    <row r="6445" spans="69:69" x14ac:dyDescent="0.25">
      <c r="BQ6445" s="136"/>
    </row>
    <row r="6446" spans="69:69" x14ac:dyDescent="0.25">
      <c r="BQ6446" s="136"/>
    </row>
    <row r="6447" spans="69:69" x14ac:dyDescent="0.25">
      <c r="BQ6447" s="136"/>
    </row>
    <row r="6448" spans="69:69" x14ac:dyDescent="0.25">
      <c r="BQ6448" s="136"/>
    </row>
    <row r="6449" spans="69:69" x14ac:dyDescent="0.25">
      <c r="BQ6449" s="136"/>
    </row>
    <row r="6450" spans="69:69" x14ac:dyDescent="0.25">
      <c r="BQ6450" s="136"/>
    </row>
    <row r="6451" spans="69:69" x14ac:dyDescent="0.25">
      <c r="BQ6451" s="136"/>
    </row>
    <row r="6452" spans="69:69" x14ac:dyDescent="0.25">
      <c r="BQ6452" s="136"/>
    </row>
    <row r="6453" spans="69:69" x14ac:dyDescent="0.25">
      <c r="BQ6453" s="136"/>
    </row>
    <row r="6454" spans="69:69" x14ac:dyDescent="0.25">
      <c r="BQ6454" s="136"/>
    </row>
    <row r="6455" spans="69:69" x14ac:dyDescent="0.25">
      <c r="BQ6455" s="136"/>
    </row>
    <row r="6456" spans="69:69" x14ac:dyDescent="0.25">
      <c r="BQ6456" s="136"/>
    </row>
    <row r="6457" spans="69:69" x14ac:dyDescent="0.25">
      <c r="BQ6457" s="136"/>
    </row>
    <row r="6458" spans="69:69" x14ac:dyDescent="0.25">
      <c r="BQ6458" s="136"/>
    </row>
    <row r="6459" spans="69:69" x14ac:dyDescent="0.25">
      <c r="BQ6459" s="136"/>
    </row>
    <row r="6460" spans="69:69" x14ac:dyDescent="0.25">
      <c r="BQ6460" s="136"/>
    </row>
    <row r="6461" spans="69:69" x14ac:dyDescent="0.25">
      <c r="BQ6461" s="136"/>
    </row>
    <row r="6462" spans="69:69" x14ac:dyDescent="0.25">
      <c r="BQ6462" s="136"/>
    </row>
    <row r="6463" spans="69:69" x14ac:dyDescent="0.25">
      <c r="BQ6463" s="136"/>
    </row>
    <row r="6464" spans="69:69" x14ac:dyDescent="0.25">
      <c r="BQ6464" s="136"/>
    </row>
    <row r="6465" spans="69:69" x14ac:dyDescent="0.25">
      <c r="BQ6465" s="136"/>
    </row>
    <row r="6466" spans="69:69" x14ac:dyDescent="0.25">
      <c r="BQ6466" s="136"/>
    </row>
    <row r="6467" spans="69:69" x14ac:dyDescent="0.25">
      <c r="BQ6467" s="136"/>
    </row>
    <row r="6468" spans="69:69" x14ac:dyDescent="0.25">
      <c r="BQ6468" s="136"/>
    </row>
    <row r="6469" spans="69:69" x14ac:dyDescent="0.25">
      <c r="BQ6469" s="136"/>
    </row>
    <row r="6470" spans="69:69" x14ac:dyDescent="0.25">
      <c r="BQ6470" s="136"/>
    </row>
    <row r="6471" spans="69:69" x14ac:dyDescent="0.25">
      <c r="BQ6471" s="136"/>
    </row>
    <row r="6472" spans="69:69" x14ac:dyDescent="0.25">
      <c r="BQ6472" s="136"/>
    </row>
    <row r="6473" spans="69:69" x14ac:dyDescent="0.25">
      <c r="BQ6473" s="136"/>
    </row>
    <row r="6474" spans="69:69" x14ac:dyDescent="0.25">
      <c r="BQ6474" s="136"/>
    </row>
    <row r="6475" spans="69:69" x14ac:dyDescent="0.25">
      <c r="BQ6475" s="136"/>
    </row>
    <row r="6476" spans="69:69" x14ac:dyDescent="0.25">
      <c r="BQ6476" s="136"/>
    </row>
    <row r="6477" spans="69:69" x14ac:dyDescent="0.25">
      <c r="BQ6477" s="136"/>
    </row>
    <row r="6478" spans="69:69" x14ac:dyDescent="0.25">
      <c r="BQ6478" s="136"/>
    </row>
    <row r="6479" spans="69:69" x14ac:dyDescent="0.25">
      <c r="BQ6479" s="136"/>
    </row>
    <row r="6480" spans="69:69" x14ac:dyDescent="0.25">
      <c r="BQ6480" s="136"/>
    </row>
    <row r="6481" spans="69:69" x14ac:dyDescent="0.25">
      <c r="BQ6481" s="136"/>
    </row>
    <row r="6482" spans="69:69" x14ac:dyDescent="0.25">
      <c r="BQ6482" s="136"/>
    </row>
    <row r="6483" spans="69:69" x14ac:dyDescent="0.25">
      <c r="BQ6483" s="136"/>
    </row>
    <row r="6484" spans="69:69" x14ac:dyDescent="0.25">
      <c r="BQ6484" s="136"/>
    </row>
    <row r="6485" spans="69:69" x14ac:dyDescent="0.25">
      <c r="BQ6485" s="136"/>
    </row>
    <row r="6486" spans="69:69" x14ac:dyDescent="0.25">
      <c r="BQ6486" s="136"/>
    </row>
    <row r="6487" spans="69:69" x14ac:dyDescent="0.25">
      <c r="BQ6487" s="136"/>
    </row>
    <row r="6488" spans="69:69" x14ac:dyDescent="0.25">
      <c r="BQ6488" s="136"/>
    </row>
    <row r="6489" spans="69:69" x14ac:dyDescent="0.25">
      <c r="BQ6489" s="136"/>
    </row>
    <row r="6490" spans="69:69" x14ac:dyDescent="0.25">
      <c r="BQ6490" s="136"/>
    </row>
    <row r="6491" spans="69:69" x14ac:dyDescent="0.25">
      <c r="BQ6491" s="136"/>
    </row>
    <row r="6492" spans="69:69" x14ac:dyDescent="0.25">
      <c r="BQ6492" s="136"/>
    </row>
    <row r="6493" spans="69:69" x14ac:dyDescent="0.25">
      <c r="BQ6493" s="136"/>
    </row>
    <row r="6494" spans="69:69" x14ac:dyDescent="0.25">
      <c r="BQ6494" s="136"/>
    </row>
    <row r="6495" spans="69:69" x14ac:dyDescent="0.25">
      <c r="BQ6495" s="136"/>
    </row>
    <row r="6496" spans="69:69" x14ac:dyDescent="0.25">
      <c r="BQ6496" s="136"/>
    </row>
    <row r="6497" spans="69:69" x14ac:dyDescent="0.25">
      <c r="BQ6497" s="136"/>
    </row>
    <row r="6498" spans="69:69" x14ac:dyDescent="0.25">
      <c r="BQ6498" s="136"/>
    </row>
    <row r="6499" spans="69:69" x14ac:dyDescent="0.25">
      <c r="BQ6499" s="136"/>
    </row>
    <row r="6500" spans="69:69" x14ac:dyDescent="0.25">
      <c r="BQ6500" s="136"/>
    </row>
    <row r="6501" spans="69:69" x14ac:dyDescent="0.25">
      <c r="BQ6501" s="136"/>
    </row>
    <row r="6502" spans="69:69" x14ac:dyDescent="0.25">
      <c r="BQ6502" s="136"/>
    </row>
    <row r="6503" spans="69:69" x14ac:dyDescent="0.25">
      <c r="BQ6503" s="136"/>
    </row>
    <row r="6504" spans="69:69" x14ac:dyDescent="0.25">
      <c r="BQ6504" s="136"/>
    </row>
    <row r="6505" spans="69:69" x14ac:dyDescent="0.25">
      <c r="BQ6505" s="136"/>
    </row>
    <row r="6506" spans="69:69" x14ac:dyDescent="0.25">
      <c r="BQ6506" s="136"/>
    </row>
    <row r="6507" spans="69:69" x14ac:dyDescent="0.25">
      <c r="BQ6507" s="136"/>
    </row>
    <row r="6508" spans="69:69" x14ac:dyDescent="0.25">
      <c r="BQ6508" s="136"/>
    </row>
    <row r="6509" spans="69:69" x14ac:dyDescent="0.25">
      <c r="BQ6509" s="136"/>
    </row>
    <row r="6510" spans="69:69" x14ac:dyDescent="0.25">
      <c r="BQ6510" s="136"/>
    </row>
    <row r="6511" spans="69:69" x14ac:dyDescent="0.25">
      <c r="BQ6511" s="136"/>
    </row>
    <row r="6512" spans="69:69" x14ac:dyDescent="0.25">
      <c r="BQ6512" s="136"/>
    </row>
    <row r="6513" spans="69:69" x14ac:dyDescent="0.25">
      <c r="BQ6513" s="136"/>
    </row>
    <row r="6514" spans="69:69" x14ac:dyDescent="0.25">
      <c r="BQ6514" s="136"/>
    </row>
    <row r="6515" spans="69:69" x14ac:dyDescent="0.25">
      <c r="BQ6515" s="136"/>
    </row>
    <row r="6516" spans="69:69" x14ac:dyDescent="0.25">
      <c r="BQ6516" s="136"/>
    </row>
    <row r="6517" spans="69:69" x14ac:dyDescent="0.25">
      <c r="BQ6517" s="136"/>
    </row>
    <row r="6518" spans="69:69" x14ac:dyDescent="0.25">
      <c r="BQ6518" s="136"/>
    </row>
    <row r="6519" spans="69:69" x14ac:dyDescent="0.25">
      <c r="BQ6519" s="136"/>
    </row>
    <row r="6520" spans="69:69" x14ac:dyDescent="0.25">
      <c r="BQ6520" s="136"/>
    </row>
    <row r="6521" spans="69:69" x14ac:dyDescent="0.25">
      <c r="BQ6521" s="136"/>
    </row>
    <row r="6522" spans="69:69" x14ac:dyDescent="0.25">
      <c r="BQ6522" s="136"/>
    </row>
    <row r="6523" spans="69:69" x14ac:dyDescent="0.25">
      <c r="BQ6523" s="136"/>
    </row>
    <row r="6524" spans="69:69" x14ac:dyDescent="0.25">
      <c r="BQ6524" s="136"/>
    </row>
    <row r="6525" spans="69:69" x14ac:dyDescent="0.25">
      <c r="BQ6525" s="136"/>
    </row>
    <row r="6526" spans="69:69" x14ac:dyDescent="0.25">
      <c r="BQ6526" s="136"/>
    </row>
    <row r="6527" spans="69:69" x14ac:dyDescent="0.25">
      <c r="BQ6527" s="136"/>
    </row>
    <row r="6528" spans="69:69" x14ac:dyDescent="0.25">
      <c r="BQ6528" s="136"/>
    </row>
    <row r="6529" spans="69:69" x14ac:dyDescent="0.25">
      <c r="BQ6529" s="136"/>
    </row>
    <row r="6530" spans="69:69" x14ac:dyDescent="0.25">
      <c r="BQ6530" s="136"/>
    </row>
    <row r="6531" spans="69:69" x14ac:dyDescent="0.25">
      <c r="BQ6531" s="136"/>
    </row>
    <row r="6532" spans="69:69" x14ac:dyDescent="0.25">
      <c r="BQ6532" s="136"/>
    </row>
    <row r="6533" spans="69:69" x14ac:dyDescent="0.25">
      <c r="BQ6533" s="136"/>
    </row>
    <row r="6534" spans="69:69" x14ac:dyDescent="0.25">
      <c r="BQ6534" s="136"/>
    </row>
    <row r="6535" spans="69:69" x14ac:dyDescent="0.25">
      <c r="BQ6535" s="136"/>
    </row>
    <row r="6536" spans="69:69" x14ac:dyDescent="0.25">
      <c r="BQ6536" s="136"/>
    </row>
    <row r="6537" spans="69:69" x14ac:dyDescent="0.25">
      <c r="BQ6537" s="136"/>
    </row>
    <row r="6538" spans="69:69" x14ac:dyDescent="0.25">
      <c r="BQ6538" s="136"/>
    </row>
    <row r="6539" spans="69:69" x14ac:dyDescent="0.25">
      <c r="BQ6539" s="136"/>
    </row>
    <row r="6540" spans="69:69" x14ac:dyDescent="0.25">
      <c r="BQ6540" s="136"/>
    </row>
    <row r="6541" spans="69:69" x14ac:dyDescent="0.25">
      <c r="BQ6541" s="136"/>
    </row>
    <row r="6542" spans="69:69" x14ac:dyDescent="0.25">
      <c r="BQ6542" s="136"/>
    </row>
    <row r="6543" spans="69:69" x14ac:dyDescent="0.25">
      <c r="BQ6543" s="136"/>
    </row>
    <row r="6544" spans="69:69" x14ac:dyDescent="0.25">
      <c r="BQ6544" s="136"/>
    </row>
    <row r="6545" spans="69:69" x14ac:dyDescent="0.25">
      <c r="BQ6545" s="136"/>
    </row>
    <row r="6546" spans="69:69" x14ac:dyDescent="0.25">
      <c r="BQ6546" s="136"/>
    </row>
    <row r="6547" spans="69:69" x14ac:dyDescent="0.25">
      <c r="BQ6547" s="136"/>
    </row>
    <row r="6548" spans="69:69" x14ac:dyDescent="0.25">
      <c r="BQ6548" s="136"/>
    </row>
    <row r="6549" spans="69:69" x14ac:dyDescent="0.25">
      <c r="BQ6549" s="136"/>
    </row>
    <row r="6550" spans="69:69" x14ac:dyDescent="0.25">
      <c r="BQ6550" s="136"/>
    </row>
    <row r="6551" spans="69:69" x14ac:dyDescent="0.25">
      <c r="BQ6551" s="136"/>
    </row>
    <row r="6552" spans="69:69" x14ac:dyDescent="0.25">
      <c r="BQ6552" s="136"/>
    </row>
    <row r="6553" spans="69:69" x14ac:dyDescent="0.25">
      <c r="BQ6553" s="136"/>
    </row>
    <row r="6554" spans="69:69" x14ac:dyDescent="0.25">
      <c r="BQ6554" s="136"/>
    </row>
    <row r="6555" spans="69:69" x14ac:dyDescent="0.25">
      <c r="BQ6555" s="136"/>
    </row>
    <row r="6556" spans="69:69" x14ac:dyDescent="0.25">
      <c r="BQ6556" s="136"/>
    </row>
    <row r="6557" spans="69:69" x14ac:dyDescent="0.25">
      <c r="BQ6557" s="136"/>
    </row>
    <row r="6558" spans="69:69" x14ac:dyDescent="0.25">
      <c r="BQ6558" s="136"/>
    </row>
    <row r="6559" spans="69:69" x14ac:dyDescent="0.25">
      <c r="BQ6559" s="136"/>
    </row>
    <row r="6560" spans="69:69" x14ac:dyDescent="0.25">
      <c r="BQ6560" s="136"/>
    </row>
    <row r="6561" spans="69:69" x14ac:dyDescent="0.25">
      <c r="BQ6561" s="136"/>
    </row>
    <row r="6562" spans="69:69" x14ac:dyDescent="0.25">
      <c r="BQ6562" s="136"/>
    </row>
    <row r="6563" spans="69:69" x14ac:dyDescent="0.25">
      <c r="BQ6563" s="136"/>
    </row>
    <row r="6564" spans="69:69" x14ac:dyDescent="0.25">
      <c r="BQ6564" s="136"/>
    </row>
    <row r="6565" spans="69:69" x14ac:dyDescent="0.25">
      <c r="BQ6565" s="136"/>
    </row>
    <row r="6566" spans="69:69" x14ac:dyDescent="0.25">
      <c r="BQ6566" s="136"/>
    </row>
    <row r="6567" spans="69:69" x14ac:dyDescent="0.25">
      <c r="BQ6567" s="136"/>
    </row>
    <row r="6568" spans="69:69" x14ac:dyDescent="0.25">
      <c r="BQ6568" s="136"/>
    </row>
    <row r="6569" spans="69:69" x14ac:dyDescent="0.25">
      <c r="BQ6569" s="136"/>
    </row>
    <row r="6570" spans="69:69" x14ac:dyDescent="0.25">
      <c r="BQ6570" s="136"/>
    </row>
    <row r="6571" spans="69:69" x14ac:dyDescent="0.25">
      <c r="BQ6571" s="136"/>
    </row>
    <row r="6572" spans="69:69" x14ac:dyDescent="0.25">
      <c r="BQ6572" s="136"/>
    </row>
    <row r="6573" spans="69:69" x14ac:dyDescent="0.25">
      <c r="BQ6573" s="136"/>
    </row>
    <row r="6574" spans="69:69" x14ac:dyDescent="0.25">
      <c r="BQ6574" s="136"/>
    </row>
    <row r="6575" spans="69:69" x14ac:dyDescent="0.25">
      <c r="BQ6575" s="136"/>
    </row>
    <row r="6576" spans="69:69" x14ac:dyDescent="0.25">
      <c r="BQ6576" s="136"/>
    </row>
    <row r="6577" spans="69:69" x14ac:dyDescent="0.25">
      <c r="BQ6577" s="136"/>
    </row>
    <row r="6578" spans="69:69" x14ac:dyDescent="0.25">
      <c r="BQ6578" s="136"/>
    </row>
    <row r="6579" spans="69:69" x14ac:dyDescent="0.25">
      <c r="BQ6579" s="136"/>
    </row>
    <row r="6580" spans="69:69" x14ac:dyDescent="0.25">
      <c r="BQ6580" s="136"/>
    </row>
    <row r="6581" spans="69:69" x14ac:dyDescent="0.25">
      <c r="BQ6581" s="136"/>
    </row>
    <row r="6582" spans="69:69" x14ac:dyDescent="0.25">
      <c r="BQ6582" s="136"/>
    </row>
    <row r="6583" spans="69:69" x14ac:dyDescent="0.25">
      <c r="BQ6583" s="136"/>
    </row>
    <row r="6584" spans="69:69" x14ac:dyDescent="0.25">
      <c r="BQ6584" s="136"/>
    </row>
    <row r="6585" spans="69:69" x14ac:dyDescent="0.25">
      <c r="BQ6585" s="136"/>
    </row>
    <row r="6586" spans="69:69" x14ac:dyDescent="0.25">
      <c r="BQ6586" s="136"/>
    </row>
    <row r="6587" spans="69:69" x14ac:dyDescent="0.25">
      <c r="BQ6587" s="136"/>
    </row>
    <row r="6588" spans="69:69" x14ac:dyDescent="0.25">
      <c r="BQ6588" s="136"/>
    </row>
    <row r="6589" spans="69:69" x14ac:dyDescent="0.25">
      <c r="BQ6589" s="136"/>
    </row>
    <row r="6590" spans="69:69" x14ac:dyDescent="0.25">
      <c r="BQ6590" s="136"/>
    </row>
    <row r="6591" spans="69:69" x14ac:dyDescent="0.25">
      <c r="BQ6591" s="136"/>
    </row>
    <row r="6592" spans="69:69" x14ac:dyDescent="0.25">
      <c r="BQ6592" s="136"/>
    </row>
    <row r="6593" spans="69:69" x14ac:dyDescent="0.25">
      <c r="BQ6593" s="136"/>
    </row>
    <row r="6594" spans="69:69" x14ac:dyDescent="0.25">
      <c r="BQ6594" s="136"/>
    </row>
    <row r="6595" spans="69:69" x14ac:dyDescent="0.25">
      <c r="BQ6595" s="136"/>
    </row>
    <row r="6596" spans="69:69" x14ac:dyDescent="0.25">
      <c r="BQ6596" s="136"/>
    </row>
    <row r="6597" spans="69:69" x14ac:dyDescent="0.25">
      <c r="BQ6597" s="136"/>
    </row>
    <row r="6598" spans="69:69" x14ac:dyDescent="0.25">
      <c r="BQ6598" s="136"/>
    </row>
    <row r="6599" spans="69:69" x14ac:dyDescent="0.25">
      <c r="BQ6599" s="136"/>
    </row>
    <row r="6600" spans="69:69" x14ac:dyDescent="0.25">
      <c r="BQ6600" s="136"/>
    </row>
    <row r="6601" spans="69:69" x14ac:dyDescent="0.25">
      <c r="BQ6601" s="136"/>
    </row>
    <row r="6602" spans="69:69" x14ac:dyDescent="0.25">
      <c r="BQ6602" s="136"/>
    </row>
    <row r="6603" spans="69:69" x14ac:dyDescent="0.25">
      <c r="BQ6603" s="136"/>
    </row>
    <row r="6604" spans="69:69" x14ac:dyDescent="0.25">
      <c r="BQ6604" s="136"/>
    </row>
    <row r="6605" spans="69:69" x14ac:dyDescent="0.25">
      <c r="BQ6605" s="136"/>
    </row>
    <row r="6606" spans="69:69" x14ac:dyDescent="0.25">
      <c r="BQ6606" s="136"/>
    </row>
    <row r="6607" spans="69:69" x14ac:dyDescent="0.25">
      <c r="BQ6607" s="136"/>
    </row>
    <row r="6608" spans="69:69" x14ac:dyDescent="0.25">
      <c r="BQ6608" s="136"/>
    </row>
    <row r="6609" spans="69:69" x14ac:dyDescent="0.25">
      <c r="BQ6609" s="136"/>
    </row>
    <row r="6610" spans="69:69" x14ac:dyDescent="0.25">
      <c r="BQ6610" s="136"/>
    </row>
    <row r="6611" spans="69:69" x14ac:dyDescent="0.25">
      <c r="BQ6611" s="136"/>
    </row>
    <row r="6612" spans="69:69" x14ac:dyDescent="0.25">
      <c r="BQ6612" s="136"/>
    </row>
    <row r="6613" spans="69:69" x14ac:dyDescent="0.25">
      <c r="BQ6613" s="136"/>
    </row>
    <row r="6614" spans="69:69" x14ac:dyDescent="0.25">
      <c r="BQ6614" s="136"/>
    </row>
    <row r="6615" spans="69:69" x14ac:dyDescent="0.25">
      <c r="BQ6615" s="136"/>
    </row>
    <row r="6616" spans="69:69" x14ac:dyDescent="0.25">
      <c r="BQ6616" s="136"/>
    </row>
    <row r="6617" spans="69:69" x14ac:dyDescent="0.25">
      <c r="BQ6617" s="136"/>
    </row>
    <row r="6618" spans="69:69" x14ac:dyDescent="0.25">
      <c r="BQ6618" s="136"/>
    </row>
    <row r="6619" spans="69:69" x14ac:dyDescent="0.25">
      <c r="BQ6619" s="136"/>
    </row>
    <row r="6620" spans="69:69" x14ac:dyDescent="0.25">
      <c r="BQ6620" s="136"/>
    </row>
    <row r="6621" spans="69:69" x14ac:dyDescent="0.25">
      <c r="BQ6621" s="136"/>
    </row>
    <row r="6622" spans="69:69" x14ac:dyDescent="0.25">
      <c r="BQ6622" s="136"/>
    </row>
    <row r="6623" spans="69:69" x14ac:dyDescent="0.25">
      <c r="BQ6623" s="136"/>
    </row>
    <row r="6624" spans="69:69" x14ac:dyDescent="0.25">
      <c r="BQ6624" s="136"/>
    </row>
    <row r="6625" spans="69:69" x14ac:dyDescent="0.25">
      <c r="BQ6625" s="136"/>
    </row>
    <row r="6626" spans="69:69" x14ac:dyDescent="0.25">
      <c r="BQ6626" s="136"/>
    </row>
    <row r="6627" spans="69:69" x14ac:dyDescent="0.25">
      <c r="BQ6627" s="136"/>
    </row>
    <row r="6628" spans="69:69" x14ac:dyDescent="0.25">
      <c r="BQ6628" s="136"/>
    </row>
    <row r="6629" spans="69:69" x14ac:dyDescent="0.25">
      <c r="BQ6629" s="136"/>
    </row>
    <row r="6630" spans="69:69" x14ac:dyDescent="0.25">
      <c r="BQ6630" s="136"/>
    </row>
    <row r="6631" spans="69:69" x14ac:dyDescent="0.25">
      <c r="BQ6631" s="136"/>
    </row>
    <row r="6632" spans="69:69" x14ac:dyDescent="0.25">
      <c r="BQ6632" s="136"/>
    </row>
    <row r="6633" spans="69:69" x14ac:dyDescent="0.25">
      <c r="BQ6633" s="136"/>
    </row>
    <row r="6634" spans="69:69" x14ac:dyDescent="0.25">
      <c r="BQ6634" s="136"/>
    </row>
    <row r="6635" spans="69:69" x14ac:dyDescent="0.25">
      <c r="BQ6635" s="136"/>
    </row>
    <row r="6636" spans="69:69" x14ac:dyDescent="0.25">
      <c r="BQ6636" s="136"/>
    </row>
    <row r="6637" spans="69:69" x14ac:dyDescent="0.25">
      <c r="BQ6637" s="136"/>
    </row>
    <row r="6638" spans="69:69" x14ac:dyDescent="0.25">
      <c r="BQ6638" s="136"/>
    </row>
    <row r="6639" spans="69:69" x14ac:dyDescent="0.25">
      <c r="BQ6639" s="136"/>
    </row>
    <row r="6640" spans="69:69" x14ac:dyDescent="0.25">
      <c r="BQ6640" s="136"/>
    </row>
    <row r="6641" spans="69:69" x14ac:dyDescent="0.25">
      <c r="BQ6641" s="136"/>
    </row>
    <row r="6642" spans="69:69" x14ac:dyDescent="0.25">
      <c r="BQ6642" s="136"/>
    </row>
    <row r="6643" spans="69:69" x14ac:dyDescent="0.25">
      <c r="BQ6643" s="136"/>
    </row>
    <row r="6644" spans="69:69" x14ac:dyDescent="0.25">
      <c r="BQ6644" s="136"/>
    </row>
    <row r="6645" spans="69:69" x14ac:dyDescent="0.25">
      <c r="BQ6645" s="136"/>
    </row>
    <row r="6646" spans="69:69" x14ac:dyDescent="0.25">
      <c r="BQ6646" s="136"/>
    </row>
    <row r="6647" spans="69:69" x14ac:dyDescent="0.25">
      <c r="BQ6647" s="136"/>
    </row>
    <row r="6648" spans="69:69" x14ac:dyDescent="0.25">
      <c r="BQ6648" s="136"/>
    </row>
    <row r="6649" spans="69:69" x14ac:dyDescent="0.25">
      <c r="BQ6649" s="136"/>
    </row>
    <row r="6650" spans="69:69" x14ac:dyDescent="0.25">
      <c r="BQ6650" s="136"/>
    </row>
    <row r="6651" spans="69:69" x14ac:dyDescent="0.25">
      <c r="BQ6651" s="136"/>
    </row>
    <row r="6652" spans="69:69" x14ac:dyDescent="0.25">
      <c r="BQ6652" s="136"/>
    </row>
    <row r="6653" spans="69:69" x14ac:dyDescent="0.25">
      <c r="BQ6653" s="136"/>
    </row>
    <row r="6654" spans="69:69" x14ac:dyDescent="0.25">
      <c r="BQ6654" s="136"/>
    </row>
    <row r="6655" spans="69:69" x14ac:dyDescent="0.25">
      <c r="BQ6655" s="136"/>
    </row>
    <row r="6656" spans="69:69" x14ac:dyDescent="0.25">
      <c r="BQ6656" s="136"/>
    </row>
    <row r="6657" spans="69:69" x14ac:dyDescent="0.25">
      <c r="BQ6657" s="136"/>
    </row>
    <row r="6658" spans="69:69" x14ac:dyDescent="0.25">
      <c r="BQ6658" s="136"/>
    </row>
    <row r="6659" spans="69:69" x14ac:dyDescent="0.25">
      <c r="BQ6659" s="136"/>
    </row>
    <row r="6660" spans="69:69" x14ac:dyDescent="0.25">
      <c r="BQ6660" s="136"/>
    </row>
    <row r="6661" spans="69:69" x14ac:dyDescent="0.25">
      <c r="BQ6661" s="136"/>
    </row>
    <row r="6662" spans="69:69" x14ac:dyDescent="0.25">
      <c r="BQ6662" s="136"/>
    </row>
    <row r="6663" spans="69:69" x14ac:dyDescent="0.25">
      <c r="BQ6663" s="136"/>
    </row>
    <row r="6664" spans="69:69" x14ac:dyDescent="0.25">
      <c r="BQ6664" s="136"/>
    </row>
    <row r="6665" spans="69:69" x14ac:dyDescent="0.25">
      <c r="BQ6665" s="136"/>
    </row>
    <row r="6666" spans="69:69" x14ac:dyDescent="0.25">
      <c r="BQ6666" s="136"/>
    </row>
    <row r="6667" spans="69:69" x14ac:dyDescent="0.25">
      <c r="BQ6667" s="136"/>
    </row>
    <row r="6668" spans="69:69" x14ac:dyDescent="0.25">
      <c r="BQ6668" s="136"/>
    </row>
    <row r="6669" spans="69:69" x14ac:dyDescent="0.25">
      <c r="BQ6669" s="136"/>
    </row>
    <row r="6670" spans="69:69" x14ac:dyDescent="0.25">
      <c r="BQ6670" s="136"/>
    </row>
    <row r="6671" spans="69:69" x14ac:dyDescent="0.25">
      <c r="BQ6671" s="136"/>
    </row>
    <row r="6672" spans="69:69" x14ac:dyDescent="0.25">
      <c r="BQ6672" s="136"/>
    </row>
    <row r="6673" spans="69:69" x14ac:dyDescent="0.25">
      <c r="BQ6673" s="136"/>
    </row>
    <row r="6674" spans="69:69" x14ac:dyDescent="0.25">
      <c r="BQ6674" s="136"/>
    </row>
    <row r="6675" spans="69:69" x14ac:dyDescent="0.25">
      <c r="BQ6675" s="136"/>
    </row>
    <row r="6676" spans="69:69" x14ac:dyDescent="0.25">
      <c r="BQ6676" s="136"/>
    </row>
    <row r="6677" spans="69:69" x14ac:dyDescent="0.25">
      <c r="BQ6677" s="136"/>
    </row>
    <row r="6678" spans="69:69" x14ac:dyDescent="0.25">
      <c r="BQ6678" s="136"/>
    </row>
    <row r="6679" spans="69:69" x14ac:dyDescent="0.25">
      <c r="BQ6679" s="136"/>
    </row>
    <row r="6680" spans="69:69" x14ac:dyDescent="0.25">
      <c r="BQ6680" s="136"/>
    </row>
    <row r="6681" spans="69:69" x14ac:dyDescent="0.25">
      <c r="BQ6681" s="136"/>
    </row>
    <row r="6682" spans="69:69" x14ac:dyDescent="0.25">
      <c r="BQ6682" s="136"/>
    </row>
    <row r="6683" spans="69:69" x14ac:dyDescent="0.25">
      <c r="BQ6683" s="136"/>
    </row>
    <row r="6684" spans="69:69" x14ac:dyDescent="0.25">
      <c r="BQ6684" s="136"/>
    </row>
    <row r="6685" spans="69:69" x14ac:dyDescent="0.25">
      <c r="BQ6685" s="136"/>
    </row>
    <row r="6686" spans="69:69" x14ac:dyDescent="0.25">
      <c r="BQ6686" s="136"/>
    </row>
    <row r="6687" spans="69:69" x14ac:dyDescent="0.25">
      <c r="BQ6687" s="136"/>
    </row>
    <row r="6688" spans="69:69" x14ac:dyDescent="0.25">
      <c r="BQ6688" s="136"/>
    </row>
    <row r="6689" spans="69:69" x14ac:dyDescent="0.25">
      <c r="BQ6689" s="136"/>
    </row>
    <row r="6690" spans="69:69" x14ac:dyDescent="0.25">
      <c r="BQ6690" s="136"/>
    </row>
    <row r="6691" spans="69:69" x14ac:dyDescent="0.25">
      <c r="BQ6691" s="136"/>
    </row>
    <row r="6692" spans="69:69" x14ac:dyDescent="0.25">
      <c r="BQ6692" s="136"/>
    </row>
    <row r="6693" spans="69:69" x14ac:dyDescent="0.25">
      <c r="BQ6693" s="136"/>
    </row>
    <row r="6694" spans="69:69" x14ac:dyDescent="0.25">
      <c r="BQ6694" s="136"/>
    </row>
    <row r="6695" spans="69:69" x14ac:dyDescent="0.25">
      <c r="BQ6695" s="136"/>
    </row>
    <row r="6696" spans="69:69" x14ac:dyDescent="0.25">
      <c r="BQ6696" s="136"/>
    </row>
    <row r="6697" spans="69:69" x14ac:dyDescent="0.25">
      <c r="BQ6697" s="136"/>
    </row>
    <row r="6698" spans="69:69" x14ac:dyDescent="0.25">
      <c r="BQ6698" s="136"/>
    </row>
    <row r="6699" spans="69:69" x14ac:dyDescent="0.25">
      <c r="BQ6699" s="136"/>
    </row>
    <row r="6700" spans="69:69" x14ac:dyDescent="0.25">
      <c r="BQ6700" s="136"/>
    </row>
    <row r="6701" spans="69:69" x14ac:dyDescent="0.25">
      <c r="BQ6701" s="136"/>
    </row>
    <row r="6702" spans="69:69" x14ac:dyDescent="0.25">
      <c r="BQ6702" s="136"/>
    </row>
    <row r="6703" spans="69:69" x14ac:dyDescent="0.25">
      <c r="BQ6703" s="136"/>
    </row>
    <row r="6704" spans="69:69" x14ac:dyDescent="0.25">
      <c r="BQ6704" s="136"/>
    </row>
    <row r="6705" spans="69:69" x14ac:dyDescent="0.25">
      <c r="BQ6705" s="136"/>
    </row>
    <row r="6706" spans="69:69" x14ac:dyDescent="0.25">
      <c r="BQ6706" s="136"/>
    </row>
    <row r="6707" spans="69:69" x14ac:dyDescent="0.25">
      <c r="BQ6707" s="136"/>
    </row>
    <row r="6708" spans="69:69" x14ac:dyDescent="0.25">
      <c r="BQ6708" s="136"/>
    </row>
    <row r="6709" spans="69:69" x14ac:dyDescent="0.25">
      <c r="BQ6709" s="136"/>
    </row>
    <row r="6710" spans="69:69" x14ac:dyDescent="0.25">
      <c r="BQ6710" s="136"/>
    </row>
    <row r="6711" spans="69:69" x14ac:dyDescent="0.25">
      <c r="BQ6711" s="136"/>
    </row>
    <row r="6712" spans="69:69" x14ac:dyDescent="0.25">
      <c r="BQ6712" s="136"/>
    </row>
    <row r="6713" spans="69:69" x14ac:dyDescent="0.25">
      <c r="BQ6713" s="136"/>
    </row>
    <row r="6714" spans="69:69" x14ac:dyDescent="0.25">
      <c r="BQ6714" s="136"/>
    </row>
    <row r="6715" spans="69:69" x14ac:dyDescent="0.25">
      <c r="BQ6715" s="136"/>
    </row>
    <row r="6716" spans="69:69" x14ac:dyDescent="0.25">
      <c r="BQ6716" s="136"/>
    </row>
    <row r="6717" spans="69:69" x14ac:dyDescent="0.25">
      <c r="BQ6717" s="136"/>
    </row>
    <row r="6718" spans="69:69" x14ac:dyDescent="0.25">
      <c r="BQ6718" s="136"/>
    </row>
    <row r="6719" spans="69:69" x14ac:dyDescent="0.25">
      <c r="BQ6719" s="136"/>
    </row>
    <row r="6720" spans="69:69" x14ac:dyDescent="0.25">
      <c r="BQ6720" s="136"/>
    </row>
    <row r="6721" spans="69:69" x14ac:dyDescent="0.25">
      <c r="BQ6721" s="136"/>
    </row>
    <row r="6722" spans="69:69" x14ac:dyDescent="0.25">
      <c r="BQ6722" s="136"/>
    </row>
    <row r="6723" spans="69:69" x14ac:dyDescent="0.25">
      <c r="BQ6723" s="136"/>
    </row>
    <row r="6724" spans="69:69" x14ac:dyDescent="0.25">
      <c r="BQ6724" s="136"/>
    </row>
    <row r="6725" spans="69:69" x14ac:dyDescent="0.25">
      <c r="BQ6725" s="136"/>
    </row>
    <row r="6726" spans="69:69" x14ac:dyDescent="0.25">
      <c r="BQ6726" s="136"/>
    </row>
    <row r="6727" spans="69:69" x14ac:dyDescent="0.25">
      <c r="BQ6727" s="136"/>
    </row>
    <row r="6728" spans="69:69" x14ac:dyDescent="0.25">
      <c r="BQ6728" s="136"/>
    </row>
    <row r="6729" spans="69:69" x14ac:dyDescent="0.25">
      <c r="BQ6729" s="136"/>
    </row>
    <row r="6730" spans="69:69" x14ac:dyDescent="0.25">
      <c r="BQ6730" s="136"/>
    </row>
    <row r="6731" spans="69:69" x14ac:dyDescent="0.25">
      <c r="BQ6731" s="136"/>
    </row>
    <row r="6732" spans="69:69" x14ac:dyDescent="0.25">
      <c r="BQ6732" s="136"/>
    </row>
    <row r="6733" spans="69:69" x14ac:dyDescent="0.25">
      <c r="BQ6733" s="136"/>
    </row>
    <row r="6734" spans="69:69" x14ac:dyDescent="0.25">
      <c r="BQ6734" s="136"/>
    </row>
    <row r="6735" spans="69:69" x14ac:dyDescent="0.25">
      <c r="BQ6735" s="136"/>
    </row>
    <row r="6736" spans="69:69" x14ac:dyDescent="0.25">
      <c r="BQ6736" s="136"/>
    </row>
    <row r="6737" spans="69:69" x14ac:dyDescent="0.25">
      <c r="BQ6737" s="136"/>
    </row>
    <row r="6738" spans="69:69" x14ac:dyDescent="0.25">
      <c r="BQ6738" s="136"/>
    </row>
    <row r="6739" spans="69:69" x14ac:dyDescent="0.25">
      <c r="BQ6739" s="136"/>
    </row>
    <row r="6740" spans="69:69" x14ac:dyDescent="0.25">
      <c r="BQ6740" s="136"/>
    </row>
    <row r="6741" spans="69:69" x14ac:dyDescent="0.25">
      <c r="BQ6741" s="136"/>
    </row>
    <row r="6742" spans="69:69" x14ac:dyDescent="0.25">
      <c r="BQ6742" s="136"/>
    </row>
    <row r="6743" spans="69:69" x14ac:dyDescent="0.25">
      <c r="BQ6743" s="136"/>
    </row>
    <row r="6744" spans="69:69" x14ac:dyDescent="0.25">
      <c r="BQ6744" s="136"/>
    </row>
    <row r="6745" spans="69:69" x14ac:dyDescent="0.25">
      <c r="BQ6745" s="136"/>
    </row>
    <row r="6746" spans="69:69" x14ac:dyDescent="0.25">
      <c r="BQ6746" s="136"/>
    </row>
    <row r="6747" spans="69:69" x14ac:dyDescent="0.25">
      <c r="BQ6747" s="136"/>
    </row>
    <row r="6748" spans="69:69" x14ac:dyDescent="0.25">
      <c r="BQ6748" s="136"/>
    </row>
    <row r="6749" spans="69:69" x14ac:dyDescent="0.25">
      <c r="BQ6749" s="136"/>
    </row>
    <row r="6750" spans="69:69" x14ac:dyDescent="0.25">
      <c r="BQ6750" s="136"/>
    </row>
    <row r="6751" spans="69:69" x14ac:dyDescent="0.25">
      <c r="BQ6751" s="136"/>
    </row>
    <row r="6752" spans="69:69" x14ac:dyDescent="0.25">
      <c r="BQ6752" s="136"/>
    </row>
    <row r="6753" spans="69:69" x14ac:dyDescent="0.25">
      <c r="BQ6753" s="136"/>
    </row>
    <row r="6754" spans="69:69" x14ac:dyDescent="0.25">
      <c r="BQ6754" s="136"/>
    </row>
    <row r="6755" spans="69:69" x14ac:dyDescent="0.25">
      <c r="BQ6755" s="136"/>
    </row>
    <row r="6756" spans="69:69" x14ac:dyDescent="0.25">
      <c r="BQ6756" s="136"/>
    </row>
    <row r="6757" spans="69:69" x14ac:dyDescent="0.25">
      <c r="BQ6757" s="136"/>
    </row>
    <row r="6758" spans="69:69" x14ac:dyDescent="0.25">
      <c r="BQ6758" s="136"/>
    </row>
    <row r="6759" spans="69:69" x14ac:dyDescent="0.25">
      <c r="BQ6759" s="136"/>
    </row>
    <row r="6760" spans="69:69" x14ac:dyDescent="0.25">
      <c r="BQ6760" s="136"/>
    </row>
    <row r="6761" spans="69:69" x14ac:dyDescent="0.25">
      <c r="BQ6761" s="136"/>
    </row>
    <row r="6762" spans="69:69" x14ac:dyDescent="0.25">
      <c r="BQ6762" s="136"/>
    </row>
    <row r="6763" spans="69:69" x14ac:dyDescent="0.25">
      <c r="BQ6763" s="136"/>
    </row>
    <row r="6764" spans="69:69" x14ac:dyDescent="0.25">
      <c r="BQ6764" s="136"/>
    </row>
    <row r="6765" spans="69:69" x14ac:dyDescent="0.25">
      <c r="BQ6765" s="136"/>
    </row>
    <row r="6766" spans="69:69" x14ac:dyDescent="0.25">
      <c r="BQ6766" s="136"/>
    </row>
    <row r="6767" spans="69:69" x14ac:dyDescent="0.25">
      <c r="BQ6767" s="136"/>
    </row>
    <row r="6768" spans="69:69" x14ac:dyDescent="0.25">
      <c r="BQ6768" s="136"/>
    </row>
    <row r="6769" spans="69:69" x14ac:dyDescent="0.25">
      <c r="BQ6769" s="136"/>
    </row>
    <row r="6770" spans="69:69" x14ac:dyDescent="0.25">
      <c r="BQ6770" s="136"/>
    </row>
    <row r="6771" spans="69:69" x14ac:dyDescent="0.25">
      <c r="BQ6771" s="136"/>
    </row>
    <row r="6772" spans="69:69" x14ac:dyDescent="0.25">
      <c r="BQ6772" s="136"/>
    </row>
    <row r="6773" spans="69:69" x14ac:dyDescent="0.25">
      <c r="BQ6773" s="136"/>
    </row>
    <row r="6774" spans="69:69" x14ac:dyDescent="0.25">
      <c r="BQ6774" s="136"/>
    </row>
    <row r="6775" spans="69:69" x14ac:dyDescent="0.25">
      <c r="BQ6775" s="136"/>
    </row>
    <row r="6776" spans="69:69" x14ac:dyDescent="0.25">
      <c r="BQ6776" s="136"/>
    </row>
    <row r="6777" spans="69:69" x14ac:dyDescent="0.25">
      <c r="BQ6777" s="136"/>
    </row>
    <row r="6778" spans="69:69" x14ac:dyDescent="0.25">
      <c r="BQ6778" s="136"/>
    </row>
    <row r="6779" spans="69:69" x14ac:dyDescent="0.25">
      <c r="BQ6779" s="136"/>
    </row>
    <row r="6780" spans="69:69" x14ac:dyDescent="0.25">
      <c r="BQ6780" s="136"/>
    </row>
    <row r="6781" spans="69:69" x14ac:dyDescent="0.25">
      <c r="BQ6781" s="136"/>
    </row>
    <row r="6782" spans="69:69" x14ac:dyDescent="0.25">
      <c r="BQ6782" s="136"/>
    </row>
    <row r="6783" spans="69:69" x14ac:dyDescent="0.25">
      <c r="BQ6783" s="136"/>
    </row>
    <row r="6784" spans="69:69" x14ac:dyDescent="0.25">
      <c r="BQ6784" s="136"/>
    </row>
    <row r="6785" spans="69:69" x14ac:dyDescent="0.25">
      <c r="BQ6785" s="136"/>
    </row>
    <row r="6786" spans="69:69" x14ac:dyDescent="0.25">
      <c r="BQ6786" s="136"/>
    </row>
    <row r="6787" spans="69:69" x14ac:dyDescent="0.25">
      <c r="BQ6787" s="136"/>
    </row>
    <row r="6788" spans="69:69" x14ac:dyDescent="0.25">
      <c r="BQ6788" s="136"/>
    </row>
    <row r="6789" spans="69:69" x14ac:dyDescent="0.25">
      <c r="BQ6789" s="136"/>
    </row>
    <row r="6790" spans="69:69" x14ac:dyDescent="0.25">
      <c r="BQ6790" s="136"/>
    </row>
    <row r="6791" spans="69:69" x14ac:dyDescent="0.25">
      <c r="BQ6791" s="136"/>
    </row>
    <row r="6792" spans="69:69" x14ac:dyDescent="0.25">
      <c r="BQ6792" s="136"/>
    </row>
    <row r="6793" spans="69:69" x14ac:dyDescent="0.25">
      <c r="BQ6793" s="136"/>
    </row>
    <row r="6794" spans="69:69" x14ac:dyDescent="0.25">
      <c r="BQ6794" s="136"/>
    </row>
    <row r="6795" spans="69:69" x14ac:dyDescent="0.25">
      <c r="BQ6795" s="136"/>
    </row>
    <row r="6796" spans="69:69" x14ac:dyDescent="0.25">
      <c r="BQ6796" s="136"/>
    </row>
    <row r="6797" spans="69:69" x14ac:dyDescent="0.25">
      <c r="BQ6797" s="136"/>
    </row>
    <row r="6798" spans="69:69" x14ac:dyDescent="0.25">
      <c r="BQ6798" s="136"/>
    </row>
    <row r="6799" spans="69:69" x14ac:dyDescent="0.25">
      <c r="BQ6799" s="136"/>
    </row>
    <row r="6800" spans="69:69" x14ac:dyDescent="0.25">
      <c r="BQ6800" s="136"/>
    </row>
    <row r="6801" spans="69:69" x14ac:dyDescent="0.25">
      <c r="BQ6801" s="136"/>
    </row>
    <row r="6802" spans="69:69" x14ac:dyDescent="0.25">
      <c r="BQ6802" s="136"/>
    </row>
    <row r="6803" spans="69:69" x14ac:dyDescent="0.25">
      <c r="BQ6803" s="136"/>
    </row>
    <row r="6804" spans="69:69" x14ac:dyDescent="0.25">
      <c r="BQ6804" s="136"/>
    </row>
    <row r="6805" spans="69:69" x14ac:dyDescent="0.25">
      <c r="BQ6805" s="136"/>
    </row>
    <row r="6806" spans="69:69" x14ac:dyDescent="0.25">
      <c r="BQ6806" s="136"/>
    </row>
    <row r="6807" spans="69:69" x14ac:dyDescent="0.25">
      <c r="BQ6807" s="136"/>
    </row>
    <row r="6808" spans="69:69" x14ac:dyDescent="0.25">
      <c r="BQ6808" s="136"/>
    </row>
    <row r="6809" spans="69:69" x14ac:dyDescent="0.25">
      <c r="BQ6809" s="136"/>
    </row>
    <row r="6810" spans="69:69" x14ac:dyDescent="0.25">
      <c r="BQ6810" s="136"/>
    </row>
    <row r="6811" spans="69:69" x14ac:dyDescent="0.25">
      <c r="BQ6811" s="136"/>
    </row>
    <row r="6812" spans="69:69" x14ac:dyDescent="0.25">
      <c r="BQ6812" s="136"/>
    </row>
    <row r="6813" spans="69:69" x14ac:dyDescent="0.25">
      <c r="BQ6813" s="136"/>
    </row>
    <row r="6814" spans="69:69" x14ac:dyDescent="0.25">
      <c r="BQ6814" s="136"/>
    </row>
    <row r="6815" spans="69:69" x14ac:dyDescent="0.25">
      <c r="BQ6815" s="136"/>
    </row>
    <row r="6816" spans="69:69" x14ac:dyDescent="0.25">
      <c r="BQ6816" s="136"/>
    </row>
    <row r="6817" spans="69:69" x14ac:dyDescent="0.25">
      <c r="BQ6817" s="136"/>
    </row>
    <row r="6818" spans="69:69" x14ac:dyDescent="0.25">
      <c r="BQ6818" s="136"/>
    </row>
    <row r="6819" spans="69:69" x14ac:dyDescent="0.25">
      <c r="BQ6819" s="136"/>
    </row>
    <row r="6820" spans="69:69" x14ac:dyDescent="0.25">
      <c r="BQ6820" s="136"/>
    </row>
    <row r="6821" spans="69:69" x14ac:dyDescent="0.25">
      <c r="BQ6821" s="136"/>
    </row>
    <row r="6822" spans="69:69" x14ac:dyDescent="0.25">
      <c r="BQ6822" s="136"/>
    </row>
    <row r="6823" spans="69:69" x14ac:dyDescent="0.25">
      <c r="BQ6823" s="136"/>
    </row>
    <row r="6824" spans="69:69" x14ac:dyDescent="0.25">
      <c r="BQ6824" s="136"/>
    </row>
    <row r="6825" spans="69:69" x14ac:dyDescent="0.25">
      <c r="BQ6825" s="136"/>
    </row>
    <row r="6826" spans="69:69" x14ac:dyDescent="0.25">
      <c r="BQ6826" s="136"/>
    </row>
    <row r="6827" spans="69:69" x14ac:dyDescent="0.25">
      <c r="BQ6827" s="136"/>
    </row>
    <row r="6828" spans="69:69" x14ac:dyDescent="0.25">
      <c r="BQ6828" s="136"/>
    </row>
    <row r="6829" spans="69:69" x14ac:dyDescent="0.25">
      <c r="BQ6829" s="136"/>
    </row>
    <row r="6830" spans="69:69" x14ac:dyDescent="0.25">
      <c r="BQ6830" s="136"/>
    </row>
    <row r="6831" spans="69:69" x14ac:dyDescent="0.25">
      <c r="BQ6831" s="136"/>
    </row>
    <row r="6832" spans="69:69" x14ac:dyDescent="0.25">
      <c r="BQ6832" s="136"/>
    </row>
    <row r="6833" spans="69:69" x14ac:dyDescent="0.25">
      <c r="BQ6833" s="136"/>
    </row>
    <row r="6834" spans="69:69" x14ac:dyDescent="0.25">
      <c r="BQ6834" s="136"/>
    </row>
    <row r="6835" spans="69:69" x14ac:dyDescent="0.25">
      <c r="BQ6835" s="136"/>
    </row>
    <row r="6836" spans="69:69" x14ac:dyDescent="0.25">
      <c r="BQ6836" s="136"/>
    </row>
    <row r="6837" spans="69:69" x14ac:dyDescent="0.25">
      <c r="BQ6837" s="136"/>
    </row>
    <row r="6838" spans="69:69" x14ac:dyDescent="0.25">
      <c r="BQ6838" s="136"/>
    </row>
    <row r="6839" spans="69:69" x14ac:dyDescent="0.25">
      <c r="BQ6839" s="136"/>
    </row>
    <row r="6840" spans="69:69" x14ac:dyDescent="0.25">
      <c r="BQ6840" s="136"/>
    </row>
    <row r="6841" spans="69:69" x14ac:dyDescent="0.25">
      <c r="BQ6841" s="136"/>
    </row>
    <row r="6842" spans="69:69" x14ac:dyDescent="0.25">
      <c r="BQ6842" s="136"/>
    </row>
    <row r="6843" spans="69:69" x14ac:dyDescent="0.25">
      <c r="BQ6843" s="136"/>
    </row>
    <row r="6844" spans="69:69" x14ac:dyDescent="0.25">
      <c r="BQ6844" s="136"/>
    </row>
    <row r="6845" spans="69:69" x14ac:dyDescent="0.25">
      <c r="BQ6845" s="136"/>
    </row>
    <row r="6846" spans="69:69" x14ac:dyDescent="0.25">
      <c r="BQ6846" s="136"/>
    </row>
    <row r="6847" spans="69:69" x14ac:dyDescent="0.25">
      <c r="BQ6847" s="136"/>
    </row>
    <row r="6848" spans="69:69" x14ac:dyDescent="0.25">
      <c r="BQ6848" s="136"/>
    </row>
    <row r="6849" spans="69:69" x14ac:dyDescent="0.25">
      <c r="BQ6849" s="136"/>
    </row>
    <row r="6850" spans="69:69" x14ac:dyDescent="0.25">
      <c r="BQ6850" s="136"/>
    </row>
    <row r="6851" spans="69:69" x14ac:dyDescent="0.25">
      <c r="BQ6851" s="136"/>
    </row>
    <row r="6852" spans="69:69" x14ac:dyDescent="0.25">
      <c r="BQ6852" s="136"/>
    </row>
    <row r="6853" spans="69:69" x14ac:dyDescent="0.25">
      <c r="BQ6853" s="136"/>
    </row>
    <row r="6854" spans="69:69" x14ac:dyDescent="0.25">
      <c r="BQ6854" s="136"/>
    </row>
    <row r="6855" spans="69:69" x14ac:dyDescent="0.25">
      <c r="BQ6855" s="136"/>
    </row>
    <row r="6856" spans="69:69" x14ac:dyDescent="0.25">
      <c r="BQ6856" s="136"/>
    </row>
    <row r="6857" spans="69:69" x14ac:dyDescent="0.25">
      <c r="BQ6857" s="136"/>
    </row>
    <row r="6858" spans="69:69" x14ac:dyDescent="0.25">
      <c r="BQ6858" s="136"/>
    </row>
    <row r="6859" spans="69:69" x14ac:dyDescent="0.25">
      <c r="BQ6859" s="136"/>
    </row>
    <row r="6860" spans="69:69" x14ac:dyDescent="0.25">
      <c r="BQ6860" s="136"/>
    </row>
    <row r="6861" spans="69:69" x14ac:dyDescent="0.25">
      <c r="BQ6861" s="136"/>
    </row>
    <row r="6862" spans="69:69" x14ac:dyDescent="0.25">
      <c r="BQ6862" s="136"/>
    </row>
    <row r="6863" spans="69:69" x14ac:dyDescent="0.25">
      <c r="BQ6863" s="136"/>
    </row>
    <row r="6864" spans="69:69" x14ac:dyDescent="0.25">
      <c r="BQ6864" s="136"/>
    </row>
    <row r="6865" spans="69:69" x14ac:dyDescent="0.25">
      <c r="BQ6865" s="136"/>
    </row>
    <row r="6866" spans="69:69" x14ac:dyDescent="0.25">
      <c r="BQ6866" s="136"/>
    </row>
    <row r="6867" spans="69:69" x14ac:dyDescent="0.25">
      <c r="BQ6867" s="136"/>
    </row>
    <row r="6868" spans="69:69" x14ac:dyDescent="0.25">
      <c r="BQ6868" s="136"/>
    </row>
    <row r="6869" spans="69:69" x14ac:dyDescent="0.25">
      <c r="BQ6869" s="136"/>
    </row>
    <row r="6870" spans="69:69" x14ac:dyDescent="0.25">
      <c r="BQ6870" s="136"/>
    </row>
    <row r="6871" spans="69:69" x14ac:dyDescent="0.25">
      <c r="BQ6871" s="136"/>
    </row>
    <row r="6872" spans="69:69" x14ac:dyDescent="0.25">
      <c r="BQ6872" s="136"/>
    </row>
    <row r="6873" spans="69:69" x14ac:dyDescent="0.25">
      <c r="BQ6873" s="136"/>
    </row>
    <row r="6874" spans="69:69" x14ac:dyDescent="0.25">
      <c r="BQ6874" s="136"/>
    </row>
    <row r="6875" spans="69:69" x14ac:dyDescent="0.25">
      <c r="BQ6875" s="136"/>
    </row>
    <row r="6876" spans="69:69" x14ac:dyDescent="0.25">
      <c r="BQ6876" s="136"/>
    </row>
    <row r="6877" spans="69:69" x14ac:dyDescent="0.25">
      <c r="BQ6877" s="136"/>
    </row>
    <row r="6878" spans="69:69" x14ac:dyDescent="0.25">
      <c r="BQ6878" s="136"/>
    </row>
    <row r="6879" spans="69:69" x14ac:dyDescent="0.25">
      <c r="BQ6879" s="136"/>
    </row>
    <row r="6880" spans="69:69" x14ac:dyDescent="0.25">
      <c r="BQ6880" s="136"/>
    </row>
    <row r="6881" spans="69:69" x14ac:dyDescent="0.25">
      <c r="BQ6881" s="136"/>
    </row>
    <row r="6882" spans="69:69" x14ac:dyDescent="0.25">
      <c r="BQ6882" s="136"/>
    </row>
    <row r="6883" spans="69:69" x14ac:dyDescent="0.25">
      <c r="BQ6883" s="136"/>
    </row>
    <row r="6884" spans="69:69" x14ac:dyDescent="0.25">
      <c r="BQ6884" s="136"/>
    </row>
    <row r="6885" spans="69:69" x14ac:dyDescent="0.25">
      <c r="BQ6885" s="136"/>
    </row>
    <row r="6886" spans="69:69" x14ac:dyDescent="0.25">
      <c r="BQ6886" s="136"/>
    </row>
    <row r="6887" spans="69:69" x14ac:dyDescent="0.25">
      <c r="BQ6887" s="136"/>
    </row>
    <row r="6888" spans="69:69" x14ac:dyDescent="0.25">
      <c r="BQ6888" s="136"/>
    </row>
    <row r="6889" spans="69:69" x14ac:dyDescent="0.25">
      <c r="BQ6889" s="136"/>
    </row>
    <row r="6890" spans="69:69" x14ac:dyDescent="0.25">
      <c r="BQ6890" s="136"/>
    </row>
    <row r="6891" spans="69:69" x14ac:dyDescent="0.25">
      <c r="BQ6891" s="136"/>
    </row>
    <row r="6892" spans="69:69" x14ac:dyDescent="0.25">
      <c r="BQ6892" s="136"/>
    </row>
    <row r="6893" spans="69:69" x14ac:dyDescent="0.25">
      <c r="BQ6893" s="136"/>
    </row>
    <row r="6894" spans="69:69" x14ac:dyDescent="0.25">
      <c r="BQ6894" s="136"/>
    </row>
    <row r="6895" spans="69:69" x14ac:dyDescent="0.25">
      <c r="BQ6895" s="136"/>
    </row>
    <row r="6896" spans="69:69" x14ac:dyDescent="0.25">
      <c r="BQ6896" s="136"/>
    </row>
    <row r="6897" spans="69:69" x14ac:dyDescent="0.25">
      <c r="BQ6897" s="136"/>
    </row>
    <row r="6898" spans="69:69" x14ac:dyDescent="0.25">
      <c r="BQ6898" s="136"/>
    </row>
    <row r="6899" spans="69:69" x14ac:dyDescent="0.25">
      <c r="BQ6899" s="136"/>
    </row>
    <row r="6900" spans="69:69" x14ac:dyDescent="0.25">
      <c r="BQ6900" s="136"/>
    </row>
    <row r="6901" spans="69:69" x14ac:dyDescent="0.25">
      <c r="BQ6901" s="136"/>
    </row>
    <row r="6902" spans="69:69" x14ac:dyDescent="0.25">
      <c r="BQ6902" s="136"/>
    </row>
    <row r="6903" spans="69:69" x14ac:dyDescent="0.25">
      <c r="BQ6903" s="136"/>
    </row>
    <row r="6904" spans="69:69" x14ac:dyDescent="0.25">
      <c r="BQ6904" s="136"/>
    </row>
    <row r="6905" spans="69:69" x14ac:dyDescent="0.25">
      <c r="BQ6905" s="136"/>
    </row>
    <row r="6906" spans="69:69" x14ac:dyDescent="0.25">
      <c r="BQ6906" s="136"/>
    </row>
    <row r="6907" spans="69:69" x14ac:dyDescent="0.25">
      <c r="BQ6907" s="136"/>
    </row>
    <row r="6908" spans="69:69" x14ac:dyDescent="0.25">
      <c r="BQ6908" s="136"/>
    </row>
    <row r="6909" spans="69:69" x14ac:dyDescent="0.25">
      <c r="BQ6909" s="136"/>
    </row>
    <row r="6910" spans="69:69" x14ac:dyDescent="0.25">
      <c r="BQ6910" s="136"/>
    </row>
    <row r="6911" spans="69:69" x14ac:dyDescent="0.25">
      <c r="BQ6911" s="136"/>
    </row>
    <row r="6912" spans="69:69" x14ac:dyDescent="0.25">
      <c r="BQ6912" s="136"/>
    </row>
    <row r="6913" spans="69:69" x14ac:dyDescent="0.25">
      <c r="BQ6913" s="136"/>
    </row>
    <row r="6914" spans="69:69" x14ac:dyDescent="0.25">
      <c r="BQ6914" s="136"/>
    </row>
    <row r="6915" spans="69:69" x14ac:dyDescent="0.25">
      <c r="BQ6915" s="136"/>
    </row>
    <row r="6916" spans="69:69" x14ac:dyDescent="0.25">
      <c r="BQ6916" s="136"/>
    </row>
    <row r="6917" spans="69:69" x14ac:dyDescent="0.25">
      <c r="BQ6917" s="136"/>
    </row>
    <row r="6918" spans="69:69" x14ac:dyDescent="0.25">
      <c r="BQ6918" s="136"/>
    </row>
    <row r="6919" spans="69:69" x14ac:dyDescent="0.25">
      <c r="BQ6919" s="136"/>
    </row>
    <row r="6920" spans="69:69" x14ac:dyDescent="0.25">
      <c r="BQ6920" s="136"/>
    </row>
    <row r="6921" spans="69:69" x14ac:dyDescent="0.25">
      <c r="BQ6921" s="136"/>
    </row>
    <row r="6922" spans="69:69" x14ac:dyDescent="0.25">
      <c r="BQ6922" s="136"/>
    </row>
    <row r="6923" spans="69:69" x14ac:dyDescent="0.25">
      <c r="BQ6923" s="136"/>
    </row>
    <row r="6924" spans="69:69" x14ac:dyDescent="0.25">
      <c r="BQ6924" s="136"/>
    </row>
    <row r="6925" spans="69:69" x14ac:dyDescent="0.25">
      <c r="BQ6925" s="136"/>
    </row>
    <row r="6926" spans="69:69" x14ac:dyDescent="0.25">
      <c r="BQ6926" s="136"/>
    </row>
    <row r="6927" spans="69:69" x14ac:dyDescent="0.25">
      <c r="BQ6927" s="136"/>
    </row>
    <row r="6928" spans="69:69" x14ac:dyDescent="0.25">
      <c r="BQ6928" s="136"/>
    </row>
    <row r="6929" spans="69:69" x14ac:dyDescent="0.25">
      <c r="BQ6929" s="136"/>
    </row>
    <row r="6930" spans="69:69" x14ac:dyDescent="0.25">
      <c r="BQ6930" s="136"/>
    </row>
    <row r="6931" spans="69:69" x14ac:dyDescent="0.25">
      <c r="BQ6931" s="136"/>
    </row>
    <row r="6932" spans="69:69" x14ac:dyDescent="0.25">
      <c r="BQ6932" s="136"/>
    </row>
    <row r="6933" spans="69:69" x14ac:dyDescent="0.25">
      <c r="BQ6933" s="136"/>
    </row>
    <row r="6934" spans="69:69" x14ac:dyDescent="0.25">
      <c r="BQ6934" s="136"/>
    </row>
    <row r="6935" spans="69:69" x14ac:dyDescent="0.25">
      <c r="BQ6935" s="136"/>
    </row>
    <row r="6936" spans="69:69" x14ac:dyDescent="0.25">
      <c r="BQ6936" s="136"/>
    </row>
    <row r="6937" spans="69:69" x14ac:dyDescent="0.25">
      <c r="BQ6937" s="136"/>
    </row>
    <row r="6938" spans="69:69" x14ac:dyDescent="0.25">
      <c r="BQ6938" s="136"/>
    </row>
    <row r="6939" spans="69:69" x14ac:dyDescent="0.25">
      <c r="BQ6939" s="136"/>
    </row>
    <row r="6940" spans="69:69" x14ac:dyDescent="0.25">
      <c r="BQ6940" s="136"/>
    </row>
    <row r="6941" spans="69:69" x14ac:dyDescent="0.25">
      <c r="BQ6941" s="136"/>
    </row>
    <row r="6942" spans="69:69" x14ac:dyDescent="0.25">
      <c r="BQ6942" s="136"/>
    </row>
    <row r="6943" spans="69:69" x14ac:dyDescent="0.25">
      <c r="BQ6943" s="136"/>
    </row>
    <row r="6944" spans="69:69" x14ac:dyDescent="0.25">
      <c r="BQ6944" s="136"/>
    </row>
    <row r="6945" spans="69:69" x14ac:dyDescent="0.25">
      <c r="BQ6945" s="136"/>
    </row>
    <row r="6946" spans="69:69" x14ac:dyDescent="0.25">
      <c r="BQ6946" s="136"/>
    </row>
    <row r="6947" spans="69:69" x14ac:dyDescent="0.25">
      <c r="BQ6947" s="136"/>
    </row>
    <row r="6948" spans="69:69" x14ac:dyDescent="0.25">
      <c r="BQ6948" s="136"/>
    </row>
    <row r="6949" spans="69:69" x14ac:dyDescent="0.25">
      <c r="BQ6949" s="136"/>
    </row>
    <row r="6950" spans="69:69" x14ac:dyDescent="0.25">
      <c r="BQ6950" s="136"/>
    </row>
    <row r="6951" spans="69:69" x14ac:dyDescent="0.25">
      <c r="BQ6951" s="136"/>
    </row>
    <row r="6952" spans="69:69" x14ac:dyDescent="0.25">
      <c r="BQ6952" s="136"/>
    </row>
    <row r="6953" spans="69:69" x14ac:dyDescent="0.25">
      <c r="BQ6953" s="136"/>
    </row>
    <row r="6954" spans="69:69" x14ac:dyDescent="0.25">
      <c r="BQ6954" s="136"/>
    </row>
    <row r="6955" spans="69:69" x14ac:dyDescent="0.25">
      <c r="BQ6955" s="136"/>
    </row>
    <row r="6956" spans="69:69" x14ac:dyDescent="0.25">
      <c r="BQ6956" s="136"/>
    </row>
    <row r="6957" spans="69:69" x14ac:dyDescent="0.25">
      <c r="BQ6957" s="136"/>
    </row>
    <row r="6958" spans="69:69" x14ac:dyDescent="0.25">
      <c r="BQ6958" s="136"/>
    </row>
    <row r="6959" spans="69:69" x14ac:dyDescent="0.25">
      <c r="BQ6959" s="136"/>
    </row>
    <row r="6960" spans="69:69" x14ac:dyDescent="0.25">
      <c r="BQ6960" s="136"/>
    </row>
    <row r="6961" spans="69:69" x14ac:dyDescent="0.25">
      <c r="BQ6961" s="136"/>
    </row>
    <row r="6962" spans="69:69" x14ac:dyDescent="0.25">
      <c r="BQ6962" s="136"/>
    </row>
    <row r="6963" spans="69:69" x14ac:dyDescent="0.25">
      <c r="BQ6963" s="136"/>
    </row>
    <row r="6964" spans="69:69" x14ac:dyDescent="0.25">
      <c r="BQ6964" s="136"/>
    </row>
    <row r="6965" spans="69:69" x14ac:dyDescent="0.25">
      <c r="BQ6965" s="136"/>
    </row>
    <row r="6966" spans="69:69" x14ac:dyDescent="0.25">
      <c r="BQ6966" s="136"/>
    </row>
    <row r="6967" spans="69:69" x14ac:dyDescent="0.25">
      <c r="BQ6967" s="136"/>
    </row>
    <row r="6968" spans="69:69" x14ac:dyDescent="0.25">
      <c r="BQ6968" s="136"/>
    </row>
    <row r="6969" spans="69:69" x14ac:dyDescent="0.25">
      <c r="BQ6969" s="136"/>
    </row>
    <row r="6970" spans="69:69" x14ac:dyDescent="0.25">
      <c r="BQ6970" s="136"/>
    </row>
    <row r="6971" spans="69:69" x14ac:dyDescent="0.25">
      <c r="BQ6971" s="136"/>
    </row>
    <row r="6972" spans="69:69" x14ac:dyDescent="0.25">
      <c r="BQ6972" s="136"/>
    </row>
    <row r="6973" spans="69:69" x14ac:dyDescent="0.25">
      <c r="BQ6973" s="136"/>
    </row>
    <row r="6974" spans="69:69" x14ac:dyDescent="0.25">
      <c r="BQ6974" s="136"/>
    </row>
    <row r="6975" spans="69:69" x14ac:dyDescent="0.25">
      <c r="BQ6975" s="136"/>
    </row>
    <row r="6976" spans="69:69" x14ac:dyDescent="0.25">
      <c r="BQ6976" s="136"/>
    </row>
    <row r="6977" spans="69:69" x14ac:dyDescent="0.25">
      <c r="BQ6977" s="136"/>
    </row>
    <row r="6978" spans="69:69" x14ac:dyDescent="0.25">
      <c r="BQ6978" s="136"/>
    </row>
    <row r="6979" spans="69:69" x14ac:dyDescent="0.25">
      <c r="BQ6979" s="136"/>
    </row>
    <row r="6980" spans="69:69" x14ac:dyDescent="0.25">
      <c r="BQ6980" s="136"/>
    </row>
    <row r="6981" spans="69:69" x14ac:dyDescent="0.25">
      <c r="BQ6981" s="136"/>
    </row>
    <row r="6982" spans="69:69" x14ac:dyDescent="0.25">
      <c r="BQ6982" s="136"/>
    </row>
    <row r="6983" spans="69:69" x14ac:dyDescent="0.25">
      <c r="BQ6983" s="136"/>
    </row>
    <row r="6984" spans="69:69" x14ac:dyDescent="0.25">
      <c r="BQ6984" s="136"/>
    </row>
    <row r="6985" spans="69:69" x14ac:dyDescent="0.25">
      <c r="BQ6985" s="136"/>
    </row>
    <row r="6986" spans="69:69" x14ac:dyDescent="0.25">
      <c r="BQ6986" s="136"/>
    </row>
    <row r="6987" spans="69:69" x14ac:dyDescent="0.25">
      <c r="BQ6987" s="136"/>
    </row>
    <row r="6988" spans="69:69" x14ac:dyDescent="0.25">
      <c r="BQ6988" s="136"/>
    </row>
    <row r="6989" spans="69:69" x14ac:dyDescent="0.25">
      <c r="BQ6989" s="136"/>
    </row>
    <row r="6990" spans="69:69" x14ac:dyDescent="0.25">
      <c r="BQ6990" s="136"/>
    </row>
    <row r="6991" spans="69:69" x14ac:dyDescent="0.25">
      <c r="BQ6991" s="136"/>
    </row>
    <row r="6992" spans="69:69" x14ac:dyDescent="0.25">
      <c r="BQ6992" s="136"/>
    </row>
    <row r="6993" spans="69:69" x14ac:dyDescent="0.25">
      <c r="BQ6993" s="136"/>
    </row>
    <row r="6994" spans="69:69" x14ac:dyDescent="0.25">
      <c r="BQ6994" s="136"/>
    </row>
    <row r="6995" spans="69:69" x14ac:dyDescent="0.25">
      <c r="BQ6995" s="136"/>
    </row>
    <row r="6996" spans="69:69" x14ac:dyDescent="0.25">
      <c r="BQ6996" s="136"/>
    </row>
    <row r="6997" spans="69:69" x14ac:dyDescent="0.25">
      <c r="BQ6997" s="136"/>
    </row>
    <row r="6998" spans="69:69" x14ac:dyDescent="0.25">
      <c r="BQ6998" s="136"/>
    </row>
    <row r="6999" spans="69:69" x14ac:dyDescent="0.25">
      <c r="BQ6999" s="136"/>
    </row>
    <row r="7000" spans="69:69" x14ac:dyDescent="0.25">
      <c r="BQ7000" s="136"/>
    </row>
    <row r="7001" spans="69:69" x14ac:dyDescent="0.25">
      <c r="BQ7001" s="136"/>
    </row>
    <row r="7002" spans="69:69" x14ac:dyDescent="0.25">
      <c r="BQ7002" s="136"/>
    </row>
    <row r="7003" spans="69:69" x14ac:dyDescent="0.25">
      <c r="BQ7003" s="136"/>
    </row>
    <row r="7004" spans="69:69" x14ac:dyDescent="0.25">
      <c r="BQ7004" s="136"/>
    </row>
    <row r="7005" spans="69:69" x14ac:dyDescent="0.25">
      <c r="BQ7005" s="136"/>
    </row>
    <row r="7006" spans="69:69" x14ac:dyDescent="0.25">
      <c r="BQ7006" s="136"/>
    </row>
    <row r="7007" spans="69:69" x14ac:dyDescent="0.25">
      <c r="BQ7007" s="136"/>
    </row>
    <row r="7008" spans="69:69" x14ac:dyDescent="0.25">
      <c r="BQ7008" s="136"/>
    </row>
    <row r="7009" spans="69:69" x14ac:dyDescent="0.25">
      <c r="BQ7009" s="136"/>
    </row>
    <row r="7010" spans="69:69" x14ac:dyDescent="0.25">
      <c r="BQ7010" s="136"/>
    </row>
    <row r="7011" spans="69:69" x14ac:dyDescent="0.25">
      <c r="BQ7011" s="136"/>
    </row>
    <row r="7012" spans="69:69" x14ac:dyDescent="0.25">
      <c r="BQ7012" s="136"/>
    </row>
    <row r="7013" spans="69:69" x14ac:dyDescent="0.25">
      <c r="BQ7013" s="136"/>
    </row>
    <row r="7014" spans="69:69" x14ac:dyDescent="0.25">
      <c r="BQ7014" s="136"/>
    </row>
    <row r="7015" spans="69:69" x14ac:dyDescent="0.25">
      <c r="BQ7015" s="136"/>
    </row>
    <row r="7016" spans="69:69" x14ac:dyDescent="0.25">
      <c r="BQ7016" s="136"/>
    </row>
    <row r="7017" spans="69:69" x14ac:dyDescent="0.25">
      <c r="BQ7017" s="136"/>
    </row>
    <row r="7018" spans="69:69" x14ac:dyDescent="0.25">
      <c r="BQ7018" s="136"/>
    </row>
    <row r="7019" spans="69:69" x14ac:dyDescent="0.25">
      <c r="BQ7019" s="136"/>
    </row>
    <row r="7020" spans="69:69" x14ac:dyDescent="0.25">
      <c r="BQ7020" s="136"/>
    </row>
    <row r="7021" spans="69:69" x14ac:dyDescent="0.25">
      <c r="BQ7021" s="136"/>
    </row>
    <row r="7022" spans="69:69" x14ac:dyDescent="0.25">
      <c r="BQ7022" s="136"/>
    </row>
    <row r="7023" spans="69:69" x14ac:dyDescent="0.25">
      <c r="BQ7023" s="136"/>
    </row>
    <row r="7024" spans="69:69" x14ac:dyDescent="0.25">
      <c r="BQ7024" s="136"/>
    </row>
    <row r="7025" spans="69:69" x14ac:dyDescent="0.25">
      <c r="BQ7025" s="136"/>
    </row>
    <row r="7026" spans="69:69" x14ac:dyDescent="0.25">
      <c r="BQ7026" s="136"/>
    </row>
    <row r="7027" spans="69:69" x14ac:dyDescent="0.25">
      <c r="BQ7027" s="136"/>
    </row>
    <row r="7028" spans="69:69" x14ac:dyDescent="0.25">
      <c r="BQ7028" s="136"/>
    </row>
    <row r="7029" spans="69:69" x14ac:dyDescent="0.25">
      <c r="BQ7029" s="136"/>
    </row>
    <row r="7030" spans="69:69" x14ac:dyDescent="0.25">
      <c r="BQ7030" s="136"/>
    </row>
    <row r="7031" spans="69:69" x14ac:dyDescent="0.25">
      <c r="BQ7031" s="136"/>
    </row>
    <row r="7032" spans="69:69" x14ac:dyDescent="0.25">
      <c r="BQ7032" s="136"/>
    </row>
    <row r="7033" spans="69:69" x14ac:dyDescent="0.25">
      <c r="BQ7033" s="136"/>
    </row>
    <row r="7034" spans="69:69" x14ac:dyDescent="0.25">
      <c r="BQ7034" s="136"/>
    </row>
    <row r="7035" spans="69:69" x14ac:dyDescent="0.25">
      <c r="BQ7035" s="136"/>
    </row>
    <row r="7036" spans="69:69" x14ac:dyDescent="0.25">
      <c r="BQ7036" s="136"/>
    </row>
    <row r="7037" spans="69:69" x14ac:dyDescent="0.25">
      <c r="BQ7037" s="136"/>
    </row>
    <row r="7038" spans="69:69" x14ac:dyDescent="0.25">
      <c r="BQ7038" s="136"/>
    </row>
    <row r="7039" spans="69:69" x14ac:dyDescent="0.25">
      <c r="BQ7039" s="136"/>
    </row>
    <row r="7040" spans="69:69" x14ac:dyDescent="0.25">
      <c r="BQ7040" s="136"/>
    </row>
    <row r="7041" spans="69:69" x14ac:dyDescent="0.25">
      <c r="BQ7041" s="136"/>
    </row>
    <row r="7042" spans="69:69" x14ac:dyDescent="0.25">
      <c r="BQ7042" s="136"/>
    </row>
    <row r="7043" spans="69:69" x14ac:dyDescent="0.25">
      <c r="BQ7043" s="136"/>
    </row>
    <row r="7044" spans="69:69" x14ac:dyDescent="0.25">
      <c r="BQ7044" s="136"/>
    </row>
    <row r="7045" spans="69:69" x14ac:dyDescent="0.25">
      <c r="BQ7045" s="136"/>
    </row>
    <row r="7046" spans="69:69" x14ac:dyDescent="0.25">
      <c r="BQ7046" s="136"/>
    </row>
    <row r="7047" spans="69:69" x14ac:dyDescent="0.25">
      <c r="BQ7047" s="136"/>
    </row>
    <row r="7048" spans="69:69" x14ac:dyDescent="0.25">
      <c r="BQ7048" s="136"/>
    </row>
    <row r="7049" spans="69:69" x14ac:dyDescent="0.25">
      <c r="BQ7049" s="136"/>
    </row>
    <row r="7050" spans="69:69" x14ac:dyDescent="0.25">
      <c r="BQ7050" s="136"/>
    </row>
    <row r="7051" spans="69:69" x14ac:dyDescent="0.25">
      <c r="BQ7051" s="136"/>
    </row>
    <row r="7052" spans="69:69" x14ac:dyDescent="0.25">
      <c r="BQ7052" s="136"/>
    </row>
    <row r="7053" spans="69:69" x14ac:dyDescent="0.25">
      <c r="BQ7053" s="136"/>
    </row>
    <row r="7054" spans="69:69" x14ac:dyDescent="0.25">
      <c r="BQ7054" s="136"/>
    </row>
    <row r="7055" spans="69:69" x14ac:dyDescent="0.25">
      <c r="BQ7055" s="136"/>
    </row>
    <row r="7056" spans="69:69" x14ac:dyDescent="0.25">
      <c r="BQ7056" s="136"/>
    </row>
    <row r="7057" spans="69:69" x14ac:dyDescent="0.25">
      <c r="BQ7057" s="136"/>
    </row>
    <row r="7058" spans="69:69" x14ac:dyDescent="0.25">
      <c r="BQ7058" s="136"/>
    </row>
    <row r="7059" spans="69:69" x14ac:dyDescent="0.25">
      <c r="BQ7059" s="136"/>
    </row>
    <row r="7060" spans="69:69" x14ac:dyDescent="0.25">
      <c r="BQ7060" s="136"/>
    </row>
    <row r="7061" spans="69:69" x14ac:dyDescent="0.25">
      <c r="BQ7061" s="136"/>
    </row>
    <row r="7062" spans="69:69" x14ac:dyDescent="0.25">
      <c r="BQ7062" s="136"/>
    </row>
    <row r="7063" spans="69:69" x14ac:dyDescent="0.25">
      <c r="BQ7063" s="136"/>
    </row>
    <row r="7064" spans="69:69" x14ac:dyDescent="0.25">
      <c r="BQ7064" s="136"/>
    </row>
    <row r="7065" spans="69:69" x14ac:dyDescent="0.25">
      <c r="BQ7065" s="136"/>
    </row>
    <row r="7066" spans="69:69" x14ac:dyDescent="0.25">
      <c r="BQ7066" s="136"/>
    </row>
    <row r="7067" spans="69:69" x14ac:dyDescent="0.25">
      <c r="BQ7067" s="136"/>
    </row>
    <row r="7068" spans="69:69" x14ac:dyDescent="0.25">
      <c r="BQ7068" s="136"/>
    </row>
    <row r="7069" spans="69:69" x14ac:dyDescent="0.25">
      <c r="BQ7069" s="136"/>
    </row>
    <row r="7070" spans="69:69" x14ac:dyDescent="0.25">
      <c r="BQ7070" s="136"/>
    </row>
    <row r="7071" spans="69:69" x14ac:dyDescent="0.25">
      <c r="BQ7071" s="136"/>
    </row>
    <row r="7072" spans="69:69" x14ac:dyDescent="0.25">
      <c r="BQ7072" s="136"/>
    </row>
    <row r="7073" spans="69:69" x14ac:dyDescent="0.25">
      <c r="BQ7073" s="136"/>
    </row>
    <row r="7074" spans="69:69" x14ac:dyDescent="0.25">
      <c r="BQ7074" s="136"/>
    </row>
    <row r="7075" spans="69:69" x14ac:dyDescent="0.25">
      <c r="BQ7075" s="136"/>
    </row>
    <row r="7076" spans="69:69" x14ac:dyDescent="0.25">
      <c r="BQ7076" s="136"/>
    </row>
    <row r="7077" spans="69:69" x14ac:dyDescent="0.25">
      <c r="BQ7077" s="136"/>
    </row>
    <row r="7078" spans="69:69" x14ac:dyDescent="0.25">
      <c r="BQ7078" s="136"/>
    </row>
    <row r="7079" spans="69:69" x14ac:dyDescent="0.25">
      <c r="BQ7079" s="136"/>
    </row>
    <row r="7080" spans="69:69" x14ac:dyDescent="0.25">
      <c r="BQ7080" s="136"/>
    </row>
    <row r="7081" spans="69:69" x14ac:dyDescent="0.25">
      <c r="BQ7081" s="136"/>
    </row>
    <row r="7082" spans="69:69" x14ac:dyDescent="0.25">
      <c r="BQ7082" s="136"/>
    </row>
    <row r="7083" spans="69:69" x14ac:dyDescent="0.25">
      <c r="BQ7083" s="136"/>
    </row>
    <row r="7084" spans="69:69" x14ac:dyDescent="0.25">
      <c r="BQ7084" s="136"/>
    </row>
    <row r="7085" spans="69:69" x14ac:dyDescent="0.25">
      <c r="BQ7085" s="136"/>
    </row>
    <row r="7086" spans="69:69" x14ac:dyDescent="0.25">
      <c r="BQ7086" s="136"/>
    </row>
    <row r="7087" spans="69:69" x14ac:dyDescent="0.25">
      <c r="BQ7087" s="136"/>
    </row>
    <row r="7088" spans="69:69" x14ac:dyDescent="0.25">
      <c r="BQ7088" s="136"/>
    </row>
    <row r="7089" spans="69:69" x14ac:dyDescent="0.25">
      <c r="BQ7089" s="136"/>
    </row>
    <row r="7090" spans="69:69" x14ac:dyDescent="0.25">
      <c r="BQ7090" s="136"/>
    </row>
    <row r="7091" spans="69:69" x14ac:dyDescent="0.25">
      <c r="BQ7091" s="136"/>
    </row>
    <row r="7092" spans="69:69" x14ac:dyDescent="0.25">
      <c r="BQ7092" s="136"/>
    </row>
    <row r="7093" spans="69:69" x14ac:dyDescent="0.25">
      <c r="BQ7093" s="136"/>
    </row>
    <row r="7094" spans="69:69" x14ac:dyDescent="0.25">
      <c r="BQ7094" s="136"/>
    </row>
    <row r="7095" spans="69:69" x14ac:dyDescent="0.25">
      <c r="BQ7095" s="136"/>
    </row>
    <row r="7096" spans="69:69" x14ac:dyDescent="0.25">
      <c r="BQ7096" s="136"/>
    </row>
    <row r="7097" spans="69:69" x14ac:dyDescent="0.25">
      <c r="BQ7097" s="136"/>
    </row>
    <row r="7098" spans="69:69" x14ac:dyDescent="0.25">
      <c r="BQ7098" s="136"/>
    </row>
    <row r="7099" spans="69:69" x14ac:dyDescent="0.25">
      <c r="BQ7099" s="136"/>
    </row>
    <row r="7100" spans="69:69" x14ac:dyDescent="0.25">
      <c r="BQ7100" s="136"/>
    </row>
    <row r="7101" spans="69:69" x14ac:dyDescent="0.25">
      <c r="BQ7101" s="136"/>
    </row>
    <row r="7102" spans="69:69" x14ac:dyDescent="0.25">
      <c r="BQ7102" s="136"/>
    </row>
    <row r="7103" spans="69:69" x14ac:dyDescent="0.25">
      <c r="BQ7103" s="136"/>
    </row>
    <row r="7104" spans="69:69" x14ac:dyDescent="0.25">
      <c r="BQ7104" s="136"/>
    </row>
    <row r="7105" spans="69:69" x14ac:dyDescent="0.25">
      <c r="BQ7105" s="136"/>
    </row>
    <row r="7106" spans="69:69" x14ac:dyDescent="0.25">
      <c r="BQ7106" s="136"/>
    </row>
    <row r="7107" spans="69:69" x14ac:dyDescent="0.25">
      <c r="BQ7107" s="136"/>
    </row>
    <row r="7108" spans="69:69" x14ac:dyDescent="0.25">
      <c r="BQ7108" s="136"/>
    </row>
    <row r="7109" spans="69:69" x14ac:dyDescent="0.25">
      <c r="BQ7109" s="136"/>
    </row>
    <row r="7110" spans="69:69" x14ac:dyDescent="0.25">
      <c r="BQ7110" s="136"/>
    </row>
    <row r="7111" spans="69:69" x14ac:dyDescent="0.25">
      <c r="BQ7111" s="136"/>
    </row>
    <row r="7112" spans="69:69" x14ac:dyDescent="0.25">
      <c r="BQ7112" s="136"/>
    </row>
    <row r="7113" spans="69:69" x14ac:dyDescent="0.25">
      <c r="BQ7113" s="136"/>
    </row>
    <row r="7114" spans="69:69" x14ac:dyDescent="0.25">
      <c r="BQ7114" s="136"/>
    </row>
    <row r="7115" spans="69:69" x14ac:dyDescent="0.25">
      <c r="BQ7115" s="136"/>
    </row>
    <row r="7116" spans="69:69" x14ac:dyDescent="0.25">
      <c r="BQ7116" s="136"/>
    </row>
    <row r="7117" spans="69:69" x14ac:dyDescent="0.25">
      <c r="BQ7117" s="136"/>
    </row>
    <row r="7118" spans="69:69" x14ac:dyDescent="0.25">
      <c r="BQ7118" s="136"/>
    </row>
    <row r="7119" spans="69:69" x14ac:dyDescent="0.25">
      <c r="BQ7119" s="136"/>
    </row>
    <row r="7120" spans="69:69" x14ac:dyDescent="0.25">
      <c r="BQ7120" s="136"/>
    </row>
    <row r="7121" spans="69:69" x14ac:dyDescent="0.25">
      <c r="BQ7121" s="136"/>
    </row>
    <row r="7122" spans="69:69" x14ac:dyDescent="0.25">
      <c r="BQ7122" s="136"/>
    </row>
    <row r="7123" spans="69:69" x14ac:dyDescent="0.25">
      <c r="BQ7123" s="136"/>
    </row>
    <row r="7124" spans="69:69" x14ac:dyDescent="0.25">
      <c r="BQ7124" s="136"/>
    </row>
    <row r="7125" spans="69:69" x14ac:dyDescent="0.25">
      <c r="BQ7125" s="136"/>
    </row>
    <row r="7126" spans="69:69" x14ac:dyDescent="0.25">
      <c r="BQ7126" s="136"/>
    </row>
    <row r="7127" spans="69:69" x14ac:dyDescent="0.25">
      <c r="BQ7127" s="136"/>
    </row>
    <row r="7128" spans="69:69" x14ac:dyDescent="0.25">
      <c r="BQ7128" s="136"/>
    </row>
    <row r="7129" spans="69:69" x14ac:dyDescent="0.25">
      <c r="BQ7129" s="136"/>
    </row>
    <row r="7130" spans="69:69" x14ac:dyDescent="0.25">
      <c r="BQ7130" s="136"/>
    </row>
    <row r="7131" spans="69:69" x14ac:dyDescent="0.25">
      <c r="BQ7131" s="136"/>
    </row>
    <row r="7132" spans="69:69" x14ac:dyDescent="0.25">
      <c r="BQ7132" s="136"/>
    </row>
    <row r="7133" spans="69:69" x14ac:dyDescent="0.25">
      <c r="BQ7133" s="136"/>
    </row>
    <row r="7134" spans="69:69" x14ac:dyDescent="0.25">
      <c r="BQ7134" s="136"/>
    </row>
    <row r="7135" spans="69:69" x14ac:dyDescent="0.25">
      <c r="BQ7135" s="136"/>
    </row>
    <row r="7136" spans="69:69" x14ac:dyDescent="0.25">
      <c r="BQ7136" s="136"/>
    </row>
    <row r="7137" spans="69:69" x14ac:dyDescent="0.25">
      <c r="BQ7137" s="136"/>
    </row>
    <row r="7138" spans="69:69" x14ac:dyDescent="0.25">
      <c r="BQ7138" s="136"/>
    </row>
    <row r="7139" spans="69:69" x14ac:dyDescent="0.25">
      <c r="BQ7139" s="136"/>
    </row>
    <row r="7140" spans="69:69" x14ac:dyDescent="0.25">
      <c r="BQ7140" s="136"/>
    </row>
    <row r="7141" spans="69:69" x14ac:dyDescent="0.25">
      <c r="BQ7141" s="136"/>
    </row>
    <row r="7142" spans="69:69" x14ac:dyDescent="0.25">
      <c r="BQ7142" s="136"/>
    </row>
    <row r="7143" spans="69:69" x14ac:dyDescent="0.25">
      <c r="BQ7143" s="136"/>
    </row>
    <row r="7144" spans="69:69" x14ac:dyDescent="0.25">
      <c r="BQ7144" s="136"/>
    </row>
    <row r="7145" spans="69:69" x14ac:dyDescent="0.25">
      <c r="BQ7145" s="136"/>
    </row>
    <row r="7146" spans="69:69" x14ac:dyDescent="0.25">
      <c r="BQ7146" s="136"/>
    </row>
    <row r="7147" spans="69:69" x14ac:dyDescent="0.25">
      <c r="BQ7147" s="136"/>
    </row>
    <row r="7148" spans="69:69" x14ac:dyDescent="0.25">
      <c r="BQ7148" s="136"/>
    </row>
    <row r="7149" spans="69:69" x14ac:dyDescent="0.25">
      <c r="BQ7149" s="136"/>
    </row>
    <row r="7150" spans="69:69" x14ac:dyDescent="0.25">
      <c r="BQ7150" s="136"/>
    </row>
    <row r="7151" spans="69:69" x14ac:dyDescent="0.25">
      <c r="BQ7151" s="136"/>
    </row>
    <row r="7152" spans="69:69" x14ac:dyDescent="0.25">
      <c r="BQ7152" s="136"/>
    </row>
    <row r="7153" spans="69:69" x14ac:dyDescent="0.25">
      <c r="BQ7153" s="136"/>
    </row>
    <row r="7154" spans="69:69" x14ac:dyDescent="0.25">
      <c r="BQ7154" s="136"/>
    </row>
    <row r="7155" spans="69:69" x14ac:dyDescent="0.25">
      <c r="BQ7155" s="136"/>
    </row>
    <row r="7156" spans="69:69" x14ac:dyDescent="0.25">
      <c r="BQ7156" s="136"/>
    </row>
    <row r="7157" spans="69:69" x14ac:dyDescent="0.25">
      <c r="BQ7157" s="136"/>
    </row>
    <row r="7158" spans="69:69" x14ac:dyDescent="0.25">
      <c r="BQ7158" s="136"/>
    </row>
    <row r="7159" spans="69:69" x14ac:dyDescent="0.25">
      <c r="BQ7159" s="136"/>
    </row>
    <row r="7160" spans="69:69" x14ac:dyDescent="0.25">
      <c r="BQ7160" s="136"/>
    </row>
    <row r="7161" spans="69:69" x14ac:dyDescent="0.25">
      <c r="BQ7161" s="136"/>
    </row>
    <row r="7162" spans="69:69" x14ac:dyDescent="0.25">
      <c r="BQ7162" s="136"/>
    </row>
    <row r="7163" spans="69:69" x14ac:dyDescent="0.25">
      <c r="BQ7163" s="136"/>
    </row>
    <row r="7164" spans="69:69" x14ac:dyDescent="0.25">
      <c r="BQ7164" s="136"/>
    </row>
    <row r="7165" spans="69:69" x14ac:dyDescent="0.25">
      <c r="BQ7165" s="136"/>
    </row>
    <row r="7166" spans="69:69" x14ac:dyDescent="0.25">
      <c r="BQ7166" s="136"/>
    </row>
    <row r="7167" spans="69:69" x14ac:dyDescent="0.25">
      <c r="BQ7167" s="136"/>
    </row>
    <row r="7168" spans="69:69" x14ac:dyDescent="0.25">
      <c r="BQ7168" s="136"/>
    </row>
    <row r="7169" spans="69:69" x14ac:dyDescent="0.25">
      <c r="BQ7169" s="136"/>
    </row>
    <row r="7170" spans="69:69" x14ac:dyDescent="0.25">
      <c r="BQ7170" s="136"/>
    </row>
    <row r="7171" spans="69:69" x14ac:dyDescent="0.25">
      <c r="BQ7171" s="136"/>
    </row>
    <row r="7172" spans="69:69" x14ac:dyDescent="0.25">
      <c r="BQ7172" s="136"/>
    </row>
    <row r="7173" spans="69:69" x14ac:dyDescent="0.25">
      <c r="BQ7173" s="136"/>
    </row>
    <row r="7174" spans="69:69" x14ac:dyDescent="0.25">
      <c r="BQ7174" s="136"/>
    </row>
    <row r="7175" spans="69:69" x14ac:dyDescent="0.25">
      <c r="BQ7175" s="136"/>
    </row>
    <row r="7176" spans="69:69" x14ac:dyDescent="0.25">
      <c r="BQ7176" s="136"/>
    </row>
    <row r="7177" spans="69:69" x14ac:dyDescent="0.25">
      <c r="BQ7177" s="136"/>
    </row>
    <row r="7178" spans="69:69" x14ac:dyDescent="0.25">
      <c r="BQ7178" s="136"/>
    </row>
    <row r="7179" spans="69:69" x14ac:dyDescent="0.25">
      <c r="BQ7179" s="136"/>
    </row>
    <row r="7180" spans="69:69" x14ac:dyDescent="0.25">
      <c r="BQ7180" s="136"/>
    </row>
    <row r="7181" spans="69:69" x14ac:dyDescent="0.25">
      <c r="BQ7181" s="136"/>
    </row>
    <row r="7182" spans="69:69" x14ac:dyDescent="0.25">
      <c r="BQ7182" s="136"/>
    </row>
    <row r="7183" spans="69:69" x14ac:dyDescent="0.25">
      <c r="BQ7183" s="136"/>
    </row>
    <row r="7184" spans="69:69" x14ac:dyDescent="0.25">
      <c r="BQ7184" s="136"/>
    </row>
    <row r="7185" spans="69:69" x14ac:dyDescent="0.25">
      <c r="BQ7185" s="136"/>
    </row>
    <row r="7186" spans="69:69" x14ac:dyDescent="0.25">
      <c r="BQ7186" s="136"/>
    </row>
    <row r="7187" spans="69:69" x14ac:dyDescent="0.25">
      <c r="BQ7187" s="136"/>
    </row>
    <row r="7188" spans="69:69" x14ac:dyDescent="0.25">
      <c r="BQ7188" s="136"/>
    </row>
    <row r="7189" spans="69:69" x14ac:dyDescent="0.25">
      <c r="BQ7189" s="136"/>
    </row>
    <row r="7190" spans="69:69" x14ac:dyDescent="0.25">
      <c r="BQ7190" s="136"/>
    </row>
    <row r="7191" spans="69:69" x14ac:dyDescent="0.25">
      <c r="BQ7191" s="136"/>
    </row>
    <row r="7192" spans="69:69" x14ac:dyDescent="0.25">
      <c r="BQ7192" s="136"/>
    </row>
    <row r="7193" spans="69:69" x14ac:dyDescent="0.25">
      <c r="BQ7193" s="136"/>
    </row>
    <row r="7194" spans="69:69" x14ac:dyDescent="0.25">
      <c r="BQ7194" s="136"/>
    </row>
    <row r="7195" spans="69:69" x14ac:dyDescent="0.25">
      <c r="BQ7195" s="136"/>
    </row>
    <row r="7196" spans="69:69" x14ac:dyDescent="0.25">
      <c r="BQ7196" s="136"/>
    </row>
    <row r="7197" spans="69:69" x14ac:dyDescent="0.25">
      <c r="BQ7197" s="136"/>
    </row>
    <row r="7198" spans="69:69" x14ac:dyDescent="0.25">
      <c r="BQ7198" s="136"/>
    </row>
    <row r="7199" spans="69:69" x14ac:dyDescent="0.25">
      <c r="BQ7199" s="136"/>
    </row>
    <row r="7200" spans="69:69" x14ac:dyDescent="0.25">
      <c r="BQ7200" s="136"/>
    </row>
    <row r="7201" spans="69:69" x14ac:dyDescent="0.25">
      <c r="BQ7201" s="136"/>
    </row>
    <row r="7202" spans="69:69" x14ac:dyDescent="0.25">
      <c r="BQ7202" s="136"/>
    </row>
    <row r="7203" spans="69:69" x14ac:dyDescent="0.25">
      <c r="BQ7203" s="136"/>
    </row>
    <row r="7204" spans="69:69" x14ac:dyDescent="0.25">
      <c r="BQ7204" s="136"/>
    </row>
    <row r="7205" spans="69:69" x14ac:dyDescent="0.25">
      <c r="BQ7205" s="136"/>
    </row>
    <row r="7206" spans="69:69" x14ac:dyDescent="0.25">
      <c r="BQ7206" s="136"/>
    </row>
    <row r="7207" spans="69:69" x14ac:dyDescent="0.25">
      <c r="BQ7207" s="136"/>
    </row>
    <row r="7208" spans="69:69" x14ac:dyDescent="0.25">
      <c r="BQ7208" s="136"/>
    </row>
    <row r="7209" spans="69:69" x14ac:dyDescent="0.25">
      <c r="BQ7209" s="136"/>
    </row>
    <row r="7210" spans="69:69" x14ac:dyDescent="0.25">
      <c r="BQ7210" s="136"/>
    </row>
    <row r="7211" spans="69:69" x14ac:dyDescent="0.25">
      <c r="BQ7211" s="136"/>
    </row>
    <row r="7212" spans="69:69" x14ac:dyDescent="0.25">
      <c r="BQ7212" s="136"/>
    </row>
    <row r="7213" spans="69:69" x14ac:dyDescent="0.25">
      <c r="BQ7213" s="136"/>
    </row>
    <row r="7214" spans="69:69" x14ac:dyDescent="0.25">
      <c r="BQ7214" s="136"/>
    </row>
    <row r="7215" spans="69:69" x14ac:dyDescent="0.25">
      <c r="BQ7215" s="136"/>
    </row>
    <row r="7216" spans="69:69" x14ac:dyDescent="0.25">
      <c r="BQ7216" s="136"/>
    </row>
    <row r="7217" spans="69:69" x14ac:dyDescent="0.25">
      <c r="BQ7217" s="136"/>
    </row>
    <row r="7218" spans="69:69" x14ac:dyDescent="0.25">
      <c r="BQ7218" s="136"/>
    </row>
    <row r="7219" spans="69:69" x14ac:dyDescent="0.25">
      <c r="BQ7219" s="136"/>
    </row>
    <row r="7220" spans="69:69" x14ac:dyDescent="0.25">
      <c r="BQ7220" s="136"/>
    </row>
    <row r="7221" spans="69:69" x14ac:dyDescent="0.25">
      <c r="BQ7221" s="136"/>
    </row>
    <row r="7222" spans="69:69" x14ac:dyDescent="0.25">
      <c r="BQ7222" s="136"/>
    </row>
    <row r="7223" spans="69:69" x14ac:dyDescent="0.25">
      <c r="BQ7223" s="136"/>
    </row>
    <row r="7224" spans="69:69" x14ac:dyDescent="0.25">
      <c r="BQ7224" s="136"/>
    </row>
    <row r="7225" spans="69:69" x14ac:dyDescent="0.25">
      <c r="BQ7225" s="136"/>
    </row>
    <row r="7226" spans="69:69" x14ac:dyDescent="0.25">
      <c r="BQ7226" s="136"/>
    </row>
    <row r="7227" spans="69:69" x14ac:dyDescent="0.25">
      <c r="BQ7227" s="136"/>
    </row>
    <row r="7228" spans="69:69" x14ac:dyDescent="0.25">
      <c r="BQ7228" s="136"/>
    </row>
    <row r="7229" spans="69:69" x14ac:dyDescent="0.25">
      <c r="BQ7229" s="136"/>
    </row>
    <row r="7230" spans="69:69" x14ac:dyDescent="0.25">
      <c r="BQ7230" s="136"/>
    </row>
    <row r="7231" spans="69:69" x14ac:dyDescent="0.25">
      <c r="BQ7231" s="136"/>
    </row>
    <row r="7232" spans="69:69" x14ac:dyDescent="0.25">
      <c r="BQ7232" s="136"/>
    </row>
    <row r="7233" spans="69:69" x14ac:dyDescent="0.25">
      <c r="BQ7233" s="136"/>
    </row>
    <row r="7234" spans="69:69" x14ac:dyDescent="0.25">
      <c r="BQ7234" s="136"/>
    </row>
    <row r="7235" spans="69:69" x14ac:dyDescent="0.25">
      <c r="BQ7235" s="136"/>
    </row>
    <row r="7236" spans="69:69" x14ac:dyDescent="0.25">
      <c r="BQ7236" s="136"/>
    </row>
    <row r="7237" spans="69:69" x14ac:dyDescent="0.25">
      <c r="BQ7237" s="136"/>
    </row>
    <row r="7238" spans="69:69" x14ac:dyDescent="0.25">
      <c r="BQ7238" s="136"/>
    </row>
    <row r="7239" spans="69:69" x14ac:dyDescent="0.25">
      <c r="BQ7239" s="136"/>
    </row>
    <row r="7240" spans="69:69" x14ac:dyDescent="0.25">
      <c r="BQ7240" s="136"/>
    </row>
    <row r="7241" spans="69:69" x14ac:dyDescent="0.25">
      <c r="BQ7241" s="136"/>
    </row>
    <row r="7242" spans="69:69" x14ac:dyDescent="0.25">
      <c r="BQ7242" s="136"/>
    </row>
    <row r="7243" spans="69:69" x14ac:dyDescent="0.25">
      <c r="BQ7243" s="136"/>
    </row>
    <row r="7244" spans="69:69" x14ac:dyDescent="0.25">
      <c r="BQ7244" s="136"/>
    </row>
    <row r="7245" spans="69:69" x14ac:dyDescent="0.25">
      <c r="BQ7245" s="136"/>
    </row>
    <row r="7246" spans="69:69" x14ac:dyDescent="0.25">
      <c r="BQ7246" s="136"/>
    </row>
    <row r="7247" spans="69:69" x14ac:dyDescent="0.25">
      <c r="BQ7247" s="136"/>
    </row>
    <row r="7248" spans="69:69" x14ac:dyDescent="0.25">
      <c r="BQ7248" s="136"/>
    </row>
    <row r="7249" spans="69:69" x14ac:dyDescent="0.25">
      <c r="BQ7249" s="136"/>
    </row>
    <row r="7250" spans="69:69" x14ac:dyDescent="0.25">
      <c r="BQ7250" s="136"/>
    </row>
    <row r="7251" spans="69:69" x14ac:dyDescent="0.25">
      <c r="BQ7251" s="136"/>
    </row>
    <row r="7252" spans="69:69" x14ac:dyDescent="0.25">
      <c r="BQ7252" s="136"/>
    </row>
    <row r="7253" spans="69:69" x14ac:dyDescent="0.25">
      <c r="BQ7253" s="136"/>
    </row>
    <row r="7254" spans="69:69" x14ac:dyDescent="0.25">
      <c r="BQ7254" s="136"/>
    </row>
    <row r="7255" spans="69:69" x14ac:dyDescent="0.25">
      <c r="BQ7255" s="136"/>
    </row>
    <row r="7256" spans="69:69" x14ac:dyDescent="0.25">
      <c r="BQ7256" s="136"/>
    </row>
    <row r="7257" spans="69:69" x14ac:dyDescent="0.25">
      <c r="BQ7257" s="136"/>
    </row>
    <row r="7258" spans="69:69" x14ac:dyDescent="0.25">
      <c r="BQ7258" s="136"/>
    </row>
    <row r="7259" spans="69:69" x14ac:dyDescent="0.25">
      <c r="BQ7259" s="136"/>
    </row>
    <row r="7260" spans="69:69" x14ac:dyDescent="0.25">
      <c r="BQ7260" s="136"/>
    </row>
    <row r="7261" spans="69:69" x14ac:dyDescent="0.25">
      <c r="BQ7261" s="136"/>
    </row>
    <row r="7262" spans="69:69" x14ac:dyDescent="0.25">
      <c r="BQ7262" s="136"/>
    </row>
    <row r="7263" spans="69:69" x14ac:dyDescent="0.25">
      <c r="BQ7263" s="136"/>
    </row>
    <row r="7264" spans="69:69" x14ac:dyDescent="0.25">
      <c r="BQ7264" s="136"/>
    </row>
    <row r="7265" spans="69:69" x14ac:dyDescent="0.25">
      <c r="BQ7265" s="136"/>
    </row>
    <row r="7266" spans="69:69" x14ac:dyDescent="0.25">
      <c r="BQ7266" s="136"/>
    </row>
    <row r="7267" spans="69:69" x14ac:dyDescent="0.25">
      <c r="BQ7267" s="136"/>
    </row>
    <row r="7268" spans="69:69" x14ac:dyDescent="0.25">
      <c r="BQ7268" s="136"/>
    </row>
    <row r="7269" spans="69:69" x14ac:dyDescent="0.25">
      <c r="BQ7269" s="136"/>
    </row>
    <row r="7270" spans="69:69" x14ac:dyDescent="0.25">
      <c r="BQ7270" s="136"/>
    </row>
    <row r="7271" spans="69:69" x14ac:dyDescent="0.25">
      <c r="BQ7271" s="136"/>
    </row>
    <row r="7272" spans="69:69" x14ac:dyDescent="0.25">
      <c r="BQ7272" s="136"/>
    </row>
    <row r="7273" spans="69:69" x14ac:dyDescent="0.25">
      <c r="BQ7273" s="136"/>
    </row>
    <row r="7274" spans="69:69" x14ac:dyDescent="0.25">
      <c r="BQ7274" s="136"/>
    </row>
    <row r="7275" spans="69:69" x14ac:dyDescent="0.25">
      <c r="BQ7275" s="136"/>
    </row>
    <row r="7276" spans="69:69" x14ac:dyDescent="0.25">
      <c r="BQ7276" s="136"/>
    </row>
    <row r="7277" spans="69:69" x14ac:dyDescent="0.25">
      <c r="BQ7277" s="136"/>
    </row>
    <row r="7278" spans="69:69" x14ac:dyDescent="0.25">
      <c r="BQ7278" s="136"/>
    </row>
    <row r="7279" spans="69:69" x14ac:dyDescent="0.25">
      <c r="BQ7279" s="136"/>
    </row>
    <row r="7280" spans="69:69" x14ac:dyDescent="0.25">
      <c r="BQ7280" s="136"/>
    </row>
    <row r="7281" spans="69:69" x14ac:dyDescent="0.25">
      <c r="BQ7281" s="136"/>
    </row>
    <row r="7282" spans="69:69" x14ac:dyDescent="0.25">
      <c r="BQ7282" s="136"/>
    </row>
    <row r="7283" spans="69:69" x14ac:dyDescent="0.25">
      <c r="BQ7283" s="136"/>
    </row>
    <row r="7284" spans="69:69" x14ac:dyDescent="0.25">
      <c r="BQ7284" s="136"/>
    </row>
    <row r="7285" spans="69:69" x14ac:dyDescent="0.25">
      <c r="BQ7285" s="136"/>
    </row>
    <row r="7286" spans="69:69" x14ac:dyDescent="0.25">
      <c r="BQ7286" s="136"/>
    </row>
    <row r="7287" spans="69:69" x14ac:dyDescent="0.25">
      <c r="BQ7287" s="136"/>
    </row>
    <row r="7288" spans="69:69" x14ac:dyDescent="0.25">
      <c r="BQ7288" s="136"/>
    </row>
    <row r="7289" spans="69:69" x14ac:dyDescent="0.25">
      <c r="BQ7289" s="136"/>
    </row>
    <row r="7290" spans="69:69" x14ac:dyDescent="0.25">
      <c r="BQ7290" s="136"/>
    </row>
    <row r="7291" spans="69:69" x14ac:dyDescent="0.25">
      <c r="BQ7291" s="136"/>
    </row>
    <row r="7292" spans="69:69" x14ac:dyDescent="0.25">
      <c r="BQ7292" s="136"/>
    </row>
    <row r="7293" spans="69:69" x14ac:dyDescent="0.25">
      <c r="BQ7293" s="136"/>
    </row>
    <row r="7294" spans="69:69" x14ac:dyDescent="0.25">
      <c r="BQ7294" s="136"/>
    </row>
    <row r="7295" spans="69:69" x14ac:dyDescent="0.25">
      <c r="BQ7295" s="136"/>
    </row>
    <row r="7296" spans="69:69" x14ac:dyDescent="0.25">
      <c r="BQ7296" s="136"/>
    </row>
    <row r="7297" spans="69:69" x14ac:dyDescent="0.25">
      <c r="BQ7297" s="136"/>
    </row>
    <row r="7298" spans="69:69" x14ac:dyDescent="0.25">
      <c r="BQ7298" s="136"/>
    </row>
    <row r="7299" spans="69:69" x14ac:dyDescent="0.25">
      <c r="BQ7299" s="136"/>
    </row>
    <row r="7300" spans="69:69" x14ac:dyDescent="0.25">
      <c r="BQ7300" s="136"/>
    </row>
    <row r="7301" spans="69:69" x14ac:dyDescent="0.25">
      <c r="BQ7301" s="136"/>
    </row>
    <row r="7302" spans="69:69" x14ac:dyDescent="0.25">
      <c r="BQ7302" s="136"/>
    </row>
    <row r="7303" spans="69:69" x14ac:dyDescent="0.25">
      <c r="BQ7303" s="136"/>
    </row>
    <row r="7304" spans="69:69" x14ac:dyDescent="0.25">
      <c r="BQ7304" s="136"/>
    </row>
    <row r="7305" spans="69:69" x14ac:dyDescent="0.25">
      <c r="BQ7305" s="136"/>
    </row>
    <row r="7306" spans="69:69" x14ac:dyDescent="0.25">
      <c r="BQ7306" s="136"/>
    </row>
    <row r="7307" spans="69:69" x14ac:dyDescent="0.25">
      <c r="BQ7307" s="136"/>
    </row>
    <row r="7308" spans="69:69" x14ac:dyDescent="0.25">
      <c r="BQ7308" s="136"/>
    </row>
    <row r="7309" spans="69:69" x14ac:dyDescent="0.25">
      <c r="BQ7309" s="136"/>
    </row>
    <row r="7310" spans="69:69" x14ac:dyDescent="0.25">
      <c r="BQ7310" s="136"/>
    </row>
    <row r="7311" spans="69:69" x14ac:dyDescent="0.25">
      <c r="BQ7311" s="136"/>
    </row>
    <row r="7312" spans="69:69" x14ac:dyDescent="0.25">
      <c r="BQ7312" s="136"/>
    </row>
    <row r="7313" spans="69:69" x14ac:dyDescent="0.25">
      <c r="BQ7313" s="136"/>
    </row>
    <row r="7314" spans="69:69" x14ac:dyDescent="0.25">
      <c r="BQ7314" s="136"/>
    </row>
    <row r="7315" spans="69:69" x14ac:dyDescent="0.25">
      <c r="BQ7315" s="136"/>
    </row>
    <row r="7316" spans="69:69" x14ac:dyDescent="0.25">
      <c r="BQ7316" s="136"/>
    </row>
    <row r="7317" spans="69:69" x14ac:dyDescent="0.25">
      <c r="BQ7317" s="136"/>
    </row>
    <row r="7318" spans="69:69" x14ac:dyDescent="0.25">
      <c r="BQ7318" s="136"/>
    </row>
    <row r="7319" spans="69:69" x14ac:dyDescent="0.25">
      <c r="BQ7319" s="136"/>
    </row>
    <row r="7320" spans="69:69" x14ac:dyDescent="0.25">
      <c r="BQ7320" s="136"/>
    </row>
    <row r="7321" spans="69:69" x14ac:dyDescent="0.25">
      <c r="BQ7321" s="136"/>
    </row>
    <row r="7322" spans="69:69" x14ac:dyDescent="0.25">
      <c r="BQ7322" s="136"/>
    </row>
    <row r="7323" spans="69:69" x14ac:dyDescent="0.25">
      <c r="BQ7323" s="136"/>
    </row>
    <row r="7324" spans="69:69" x14ac:dyDescent="0.25">
      <c r="BQ7324" s="136"/>
    </row>
    <row r="7325" spans="69:69" x14ac:dyDescent="0.25">
      <c r="BQ7325" s="136"/>
    </row>
    <row r="7326" spans="69:69" x14ac:dyDescent="0.25">
      <c r="BQ7326" s="136"/>
    </row>
    <row r="7327" spans="69:69" x14ac:dyDescent="0.25">
      <c r="BQ7327" s="136"/>
    </row>
    <row r="7328" spans="69:69" x14ac:dyDescent="0.25">
      <c r="BQ7328" s="136"/>
    </row>
    <row r="7329" spans="69:69" x14ac:dyDescent="0.25">
      <c r="BQ7329" s="136"/>
    </row>
    <row r="7330" spans="69:69" x14ac:dyDescent="0.25">
      <c r="BQ7330" s="136"/>
    </row>
    <row r="7331" spans="69:69" x14ac:dyDescent="0.25">
      <c r="BQ7331" s="136"/>
    </row>
    <row r="7332" spans="69:69" x14ac:dyDescent="0.25">
      <c r="BQ7332" s="136"/>
    </row>
    <row r="7333" spans="69:69" x14ac:dyDescent="0.25">
      <c r="BQ7333" s="136"/>
    </row>
    <row r="7334" spans="69:69" x14ac:dyDescent="0.25">
      <c r="BQ7334" s="136"/>
    </row>
    <row r="7335" spans="69:69" x14ac:dyDescent="0.25">
      <c r="BQ7335" s="136"/>
    </row>
    <row r="7336" spans="69:69" x14ac:dyDescent="0.25">
      <c r="BQ7336" s="136"/>
    </row>
    <row r="7337" spans="69:69" x14ac:dyDescent="0.25">
      <c r="BQ7337" s="136"/>
    </row>
    <row r="7338" spans="69:69" x14ac:dyDescent="0.25">
      <c r="BQ7338" s="136"/>
    </row>
    <row r="7339" spans="69:69" x14ac:dyDescent="0.25">
      <c r="BQ7339" s="136"/>
    </row>
    <row r="7340" spans="69:69" x14ac:dyDescent="0.25">
      <c r="BQ7340" s="136"/>
    </row>
    <row r="7341" spans="69:69" x14ac:dyDescent="0.25">
      <c r="BQ7341" s="136"/>
    </row>
    <row r="7342" spans="69:69" x14ac:dyDescent="0.25">
      <c r="BQ7342" s="136"/>
    </row>
    <row r="7343" spans="69:69" x14ac:dyDescent="0.25">
      <c r="BQ7343" s="136"/>
    </row>
    <row r="7344" spans="69:69" x14ac:dyDescent="0.25">
      <c r="BQ7344" s="136"/>
    </row>
    <row r="7345" spans="69:69" x14ac:dyDescent="0.25">
      <c r="BQ7345" s="136"/>
    </row>
    <row r="7346" spans="69:69" x14ac:dyDescent="0.25">
      <c r="BQ7346" s="136"/>
    </row>
    <row r="7347" spans="69:69" x14ac:dyDescent="0.25">
      <c r="BQ7347" s="136"/>
    </row>
    <row r="7348" spans="69:69" x14ac:dyDescent="0.25">
      <c r="BQ7348" s="136"/>
    </row>
    <row r="7349" spans="69:69" x14ac:dyDescent="0.25">
      <c r="BQ7349" s="136"/>
    </row>
    <row r="7350" spans="69:69" x14ac:dyDescent="0.25">
      <c r="BQ7350" s="136"/>
    </row>
    <row r="7351" spans="69:69" x14ac:dyDescent="0.25">
      <c r="BQ7351" s="136"/>
    </row>
    <row r="7352" spans="69:69" x14ac:dyDescent="0.25">
      <c r="BQ7352" s="136"/>
    </row>
    <row r="7353" spans="69:69" x14ac:dyDescent="0.25">
      <c r="BQ7353" s="136"/>
    </row>
    <row r="7354" spans="69:69" x14ac:dyDescent="0.25">
      <c r="BQ7354" s="136"/>
    </row>
    <row r="7355" spans="69:69" x14ac:dyDescent="0.25">
      <c r="BQ7355" s="136"/>
    </row>
    <row r="7356" spans="69:69" x14ac:dyDescent="0.25">
      <c r="BQ7356" s="136"/>
    </row>
    <row r="7357" spans="69:69" x14ac:dyDescent="0.25">
      <c r="BQ7357" s="136"/>
    </row>
    <row r="7358" spans="69:69" x14ac:dyDescent="0.25">
      <c r="BQ7358" s="136"/>
    </row>
    <row r="7359" spans="69:69" x14ac:dyDescent="0.25">
      <c r="BQ7359" s="136"/>
    </row>
    <row r="7360" spans="69:69" x14ac:dyDescent="0.25">
      <c r="BQ7360" s="136"/>
    </row>
    <row r="7361" spans="69:69" x14ac:dyDescent="0.25">
      <c r="BQ7361" s="136"/>
    </row>
    <row r="7362" spans="69:69" x14ac:dyDescent="0.25">
      <c r="BQ7362" s="136"/>
    </row>
    <row r="7363" spans="69:69" x14ac:dyDescent="0.25">
      <c r="BQ7363" s="136"/>
    </row>
    <row r="7364" spans="69:69" x14ac:dyDescent="0.25">
      <c r="BQ7364" s="136"/>
    </row>
    <row r="7365" spans="69:69" x14ac:dyDescent="0.25">
      <c r="BQ7365" s="136"/>
    </row>
    <row r="7366" spans="69:69" x14ac:dyDescent="0.25">
      <c r="BQ7366" s="136"/>
    </row>
    <row r="7367" spans="69:69" x14ac:dyDescent="0.25">
      <c r="BQ7367" s="136"/>
    </row>
    <row r="7368" spans="69:69" x14ac:dyDescent="0.25">
      <c r="BQ7368" s="136"/>
    </row>
    <row r="7369" spans="69:69" x14ac:dyDescent="0.25">
      <c r="BQ7369" s="136"/>
    </row>
    <row r="7370" spans="69:69" x14ac:dyDescent="0.25">
      <c r="BQ7370" s="136"/>
    </row>
    <row r="7371" spans="69:69" x14ac:dyDescent="0.25">
      <c r="BQ7371" s="136"/>
    </row>
    <row r="7372" spans="69:69" x14ac:dyDescent="0.25">
      <c r="BQ7372" s="136"/>
    </row>
    <row r="7373" spans="69:69" x14ac:dyDescent="0.25">
      <c r="BQ7373" s="136"/>
    </row>
    <row r="7374" spans="69:69" x14ac:dyDescent="0.25">
      <c r="BQ7374" s="136"/>
    </row>
    <row r="7375" spans="69:69" x14ac:dyDescent="0.25">
      <c r="BQ7375" s="136"/>
    </row>
    <row r="7376" spans="69:69" x14ac:dyDescent="0.25">
      <c r="BQ7376" s="136"/>
    </row>
    <row r="7377" spans="69:69" x14ac:dyDescent="0.25">
      <c r="BQ7377" s="136"/>
    </row>
    <row r="7378" spans="69:69" x14ac:dyDescent="0.25">
      <c r="BQ7378" s="136"/>
    </row>
    <row r="7379" spans="69:69" x14ac:dyDescent="0.25">
      <c r="BQ7379" s="136"/>
    </row>
    <row r="7380" spans="69:69" x14ac:dyDescent="0.25">
      <c r="BQ7380" s="136"/>
    </row>
    <row r="7381" spans="69:69" x14ac:dyDescent="0.25">
      <c r="BQ7381" s="136"/>
    </row>
    <row r="7382" spans="69:69" x14ac:dyDescent="0.25">
      <c r="BQ7382" s="136"/>
    </row>
    <row r="7383" spans="69:69" x14ac:dyDescent="0.25">
      <c r="BQ7383" s="136"/>
    </row>
    <row r="7384" spans="69:69" x14ac:dyDescent="0.25">
      <c r="BQ7384" s="136"/>
    </row>
    <row r="7385" spans="69:69" x14ac:dyDescent="0.25">
      <c r="BQ7385" s="136"/>
    </row>
    <row r="7386" spans="69:69" x14ac:dyDescent="0.25">
      <c r="BQ7386" s="136"/>
    </row>
    <row r="7387" spans="69:69" x14ac:dyDescent="0.25">
      <c r="BQ7387" s="136"/>
    </row>
    <row r="7388" spans="69:69" x14ac:dyDescent="0.25">
      <c r="BQ7388" s="136"/>
    </row>
    <row r="7389" spans="69:69" x14ac:dyDescent="0.25">
      <c r="BQ7389" s="136"/>
    </row>
    <row r="7390" spans="69:69" x14ac:dyDescent="0.25">
      <c r="BQ7390" s="136"/>
    </row>
    <row r="7391" spans="69:69" x14ac:dyDescent="0.25">
      <c r="BQ7391" s="136"/>
    </row>
    <row r="7392" spans="69:69" x14ac:dyDescent="0.25">
      <c r="BQ7392" s="136"/>
    </row>
    <row r="7393" spans="69:69" x14ac:dyDescent="0.25">
      <c r="BQ7393" s="136"/>
    </row>
    <row r="7394" spans="69:69" x14ac:dyDescent="0.25">
      <c r="BQ7394" s="136"/>
    </row>
    <row r="7395" spans="69:69" x14ac:dyDescent="0.25">
      <c r="BQ7395" s="136"/>
    </row>
    <row r="7396" spans="69:69" x14ac:dyDescent="0.25">
      <c r="BQ7396" s="136"/>
    </row>
    <row r="7397" spans="69:69" x14ac:dyDescent="0.25">
      <c r="BQ7397" s="136"/>
    </row>
    <row r="7398" spans="69:69" x14ac:dyDescent="0.25">
      <c r="BQ7398" s="136"/>
    </row>
    <row r="7399" spans="69:69" x14ac:dyDescent="0.25">
      <c r="BQ7399" s="136"/>
    </row>
    <row r="7400" spans="69:69" x14ac:dyDescent="0.25">
      <c r="BQ7400" s="136"/>
    </row>
    <row r="7401" spans="69:69" x14ac:dyDescent="0.25">
      <c r="BQ7401" s="136"/>
    </row>
    <row r="7402" spans="69:69" x14ac:dyDescent="0.25">
      <c r="BQ7402" s="136"/>
    </row>
    <row r="7403" spans="69:69" x14ac:dyDescent="0.25">
      <c r="BQ7403" s="136"/>
    </row>
    <row r="7404" spans="69:69" x14ac:dyDescent="0.25">
      <c r="BQ7404" s="136"/>
    </row>
    <row r="7405" spans="69:69" x14ac:dyDescent="0.25">
      <c r="BQ7405" s="136"/>
    </row>
    <row r="7406" spans="69:69" x14ac:dyDescent="0.25">
      <c r="BQ7406" s="136"/>
    </row>
    <row r="7407" spans="69:69" x14ac:dyDescent="0.25">
      <c r="BQ7407" s="136"/>
    </row>
    <row r="7408" spans="69:69" x14ac:dyDescent="0.25">
      <c r="BQ7408" s="136"/>
    </row>
    <row r="7409" spans="69:69" x14ac:dyDescent="0.25">
      <c r="BQ7409" s="136"/>
    </row>
    <row r="7410" spans="69:69" x14ac:dyDescent="0.25">
      <c r="BQ7410" s="136"/>
    </row>
    <row r="7411" spans="69:69" x14ac:dyDescent="0.25">
      <c r="BQ7411" s="136"/>
    </row>
    <row r="7412" spans="69:69" x14ac:dyDescent="0.25">
      <c r="BQ7412" s="136"/>
    </row>
    <row r="7413" spans="69:69" x14ac:dyDescent="0.25">
      <c r="BQ7413" s="136"/>
    </row>
    <row r="7414" spans="69:69" x14ac:dyDescent="0.25">
      <c r="BQ7414" s="136"/>
    </row>
    <row r="7415" spans="69:69" x14ac:dyDescent="0.25">
      <c r="BQ7415" s="136"/>
    </row>
    <row r="7416" spans="69:69" x14ac:dyDescent="0.25">
      <c r="BQ7416" s="136"/>
    </row>
    <row r="7417" spans="69:69" x14ac:dyDescent="0.25">
      <c r="BQ7417" s="136"/>
    </row>
    <row r="7418" spans="69:69" x14ac:dyDescent="0.25">
      <c r="BQ7418" s="136"/>
    </row>
    <row r="7419" spans="69:69" x14ac:dyDescent="0.25">
      <c r="BQ7419" s="136"/>
    </row>
    <row r="7420" spans="69:69" x14ac:dyDescent="0.25">
      <c r="BQ7420" s="136"/>
    </row>
    <row r="7421" spans="69:69" x14ac:dyDescent="0.25">
      <c r="BQ7421" s="136"/>
    </row>
    <row r="7422" spans="69:69" x14ac:dyDescent="0.25">
      <c r="BQ7422" s="136"/>
    </row>
    <row r="7423" spans="69:69" x14ac:dyDescent="0.25">
      <c r="BQ7423" s="136"/>
    </row>
    <row r="7424" spans="69:69" x14ac:dyDescent="0.25">
      <c r="BQ7424" s="136"/>
    </row>
    <row r="7425" spans="69:69" x14ac:dyDescent="0.25">
      <c r="BQ7425" s="136"/>
    </row>
    <row r="7426" spans="69:69" x14ac:dyDescent="0.25">
      <c r="BQ7426" s="136"/>
    </row>
    <row r="7427" spans="69:69" x14ac:dyDescent="0.25">
      <c r="BQ7427" s="136"/>
    </row>
    <row r="7428" spans="69:69" x14ac:dyDescent="0.25">
      <c r="BQ7428" s="136"/>
    </row>
    <row r="7429" spans="69:69" x14ac:dyDescent="0.25">
      <c r="BQ7429" s="136"/>
    </row>
    <row r="7430" spans="69:69" x14ac:dyDescent="0.25">
      <c r="BQ7430" s="136"/>
    </row>
    <row r="7431" spans="69:69" x14ac:dyDescent="0.25">
      <c r="BQ7431" s="136"/>
    </row>
    <row r="7432" spans="69:69" x14ac:dyDescent="0.25">
      <c r="BQ7432" s="136"/>
    </row>
    <row r="7433" spans="69:69" x14ac:dyDescent="0.25">
      <c r="BQ7433" s="136"/>
    </row>
    <row r="7434" spans="69:69" x14ac:dyDescent="0.25">
      <c r="BQ7434" s="136"/>
    </row>
    <row r="7435" spans="69:69" x14ac:dyDescent="0.25">
      <c r="BQ7435" s="136"/>
    </row>
    <row r="7436" spans="69:69" x14ac:dyDescent="0.25">
      <c r="BQ7436" s="136"/>
    </row>
    <row r="7437" spans="69:69" x14ac:dyDescent="0.25">
      <c r="BQ7437" s="136"/>
    </row>
    <row r="7438" spans="69:69" x14ac:dyDescent="0.25">
      <c r="BQ7438" s="136"/>
    </row>
    <row r="7439" spans="69:69" x14ac:dyDescent="0.25">
      <c r="BQ7439" s="136"/>
    </row>
    <row r="7440" spans="69:69" x14ac:dyDescent="0.25">
      <c r="BQ7440" s="136"/>
    </row>
    <row r="7441" spans="69:69" x14ac:dyDescent="0.25">
      <c r="BQ7441" s="136"/>
    </row>
    <row r="7442" spans="69:69" x14ac:dyDescent="0.25">
      <c r="BQ7442" s="136"/>
    </row>
    <row r="7443" spans="69:69" x14ac:dyDescent="0.25">
      <c r="BQ7443" s="136"/>
    </row>
    <row r="7444" spans="69:69" x14ac:dyDescent="0.25">
      <c r="BQ7444" s="136"/>
    </row>
    <row r="7445" spans="69:69" x14ac:dyDescent="0.25">
      <c r="BQ7445" s="136"/>
    </row>
    <row r="7446" spans="69:69" x14ac:dyDescent="0.25">
      <c r="BQ7446" s="136"/>
    </row>
    <row r="7447" spans="69:69" x14ac:dyDescent="0.25">
      <c r="BQ7447" s="136"/>
    </row>
    <row r="7448" spans="69:69" x14ac:dyDescent="0.25">
      <c r="BQ7448" s="136"/>
    </row>
    <row r="7449" spans="69:69" x14ac:dyDescent="0.25">
      <c r="BQ7449" s="136"/>
    </row>
    <row r="7450" spans="69:69" x14ac:dyDescent="0.25">
      <c r="BQ7450" s="136"/>
    </row>
    <row r="7451" spans="69:69" x14ac:dyDescent="0.25">
      <c r="BQ7451" s="136"/>
    </row>
    <row r="7452" spans="69:69" x14ac:dyDescent="0.25">
      <c r="BQ7452" s="136"/>
    </row>
    <row r="7453" spans="69:69" x14ac:dyDescent="0.25">
      <c r="BQ7453" s="136"/>
    </row>
    <row r="7454" spans="69:69" x14ac:dyDescent="0.25">
      <c r="BQ7454" s="136"/>
    </row>
    <row r="7455" spans="69:69" x14ac:dyDescent="0.25">
      <c r="BQ7455" s="136"/>
    </row>
    <row r="7456" spans="69:69" x14ac:dyDescent="0.25">
      <c r="BQ7456" s="136"/>
    </row>
    <row r="7457" spans="69:69" x14ac:dyDescent="0.25">
      <c r="BQ7457" s="136"/>
    </row>
    <row r="7458" spans="69:69" x14ac:dyDescent="0.25">
      <c r="BQ7458" s="136"/>
    </row>
    <row r="7459" spans="69:69" x14ac:dyDescent="0.25">
      <c r="BQ7459" s="136"/>
    </row>
    <row r="7460" spans="69:69" x14ac:dyDescent="0.25">
      <c r="BQ7460" s="136"/>
    </row>
    <row r="7461" spans="69:69" x14ac:dyDescent="0.25">
      <c r="BQ7461" s="136"/>
    </row>
    <row r="7462" spans="69:69" x14ac:dyDescent="0.25">
      <c r="BQ7462" s="136"/>
    </row>
    <row r="7463" spans="69:69" x14ac:dyDescent="0.25">
      <c r="BQ7463" s="136"/>
    </row>
    <row r="7464" spans="69:69" x14ac:dyDescent="0.25">
      <c r="BQ7464" s="136"/>
    </row>
    <row r="7465" spans="69:69" x14ac:dyDescent="0.25">
      <c r="BQ7465" s="136"/>
    </row>
    <row r="7466" spans="69:69" x14ac:dyDescent="0.25">
      <c r="BQ7466" s="136"/>
    </row>
    <row r="7467" spans="69:69" x14ac:dyDescent="0.25">
      <c r="BQ7467" s="136"/>
    </row>
    <row r="7468" spans="69:69" x14ac:dyDescent="0.25">
      <c r="BQ7468" s="136"/>
    </row>
    <row r="7469" spans="69:69" x14ac:dyDescent="0.25">
      <c r="BQ7469" s="136"/>
    </row>
    <row r="7470" spans="69:69" x14ac:dyDescent="0.25">
      <c r="BQ7470" s="136"/>
    </row>
    <row r="7471" spans="69:69" x14ac:dyDescent="0.25">
      <c r="BQ7471" s="136"/>
    </row>
    <row r="7472" spans="69:69" x14ac:dyDescent="0.25">
      <c r="BQ7472" s="136"/>
    </row>
    <row r="7473" spans="69:69" x14ac:dyDescent="0.25">
      <c r="BQ7473" s="136"/>
    </row>
    <row r="7474" spans="69:69" x14ac:dyDescent="0.25">
      <c r="BQ7474" s="136"/>
    </row>
    <row r="7475" spans="69:69" x14ac:dyDescent="0.25">
      <c r="BQ7475" s="136"/>
    </row>
    <row r="7476" spans="69:69" x14ac:dyDescent="0.25">
      <c r="BQ7476" s="136"/>
    </row>
    <row r="7477" spans="69:69" x14ac:dyDescent="0.25">
      <c r="BQ7477" s="136"/>
    </row>
    <row r="7478" spans="69:69" x14ac:dyDescent="0.25">
      <c r="BQ7478" s="136"/>
    </row>
    <row r="7479" spans="69:69" x14ac:dyDescent="0.25">
      <c r="BQ7479" s="136"/>
    </row>
    <row r="7480" spans="69:69" x14ac:dyDescent="0.25">
      <c r="BQ7480" s="136"/>
    </row>
    <row r="7481" spans="69:69" x14ac:dyDescent="0.25">
      <c r="BQ7481" s="136"/>
    </row>
    <row r="7482" spans="69:69" x14ac:dyDescent="0.25">
      <c r="BQ7482" s="136"/>
    </row>
    <row r="7483" spans="69:69" x14ac:dyDescent="0.25">
      <c r="BQ7483" s="136"/>
    </row>
    <row r="7484" spans="69:69" x14ac:dyDescent="0.25">
      <c r="BQ7484" s="136"/>
    </row>
    <row r="7485" spans="69:69" x14ac:dyDescent="0.25">
      <c r="BQ7485" s="136"/>
    </row>
    <row r="7486" spans="69:69" x14ac:dyDescent="0.25">
      <c r="BQ7486" s="136"/>
    </row>
    <row r="7487" spans="69:69" x14ac:dyDescent="0.25">
      <c r="BQ7487" s="136"/>
    </row>
    <row r="7488" spans="69:69" x14ac:dyDescent="0.25">
      <c r="BQ7488" s="136"/>
    </row>
    <row r="7489" spans="69:69" x14ac:dyDescent="0.25">
      <c r="BQ7489" s="136"/>
    </row>
    <row r="7490" spans="69:69" x14ac:dyDescent="0.25">
      <c r="BQ7490" s="136"/>
    </row>
    <row r="7491" spans="69:69" x14ac:dyDescent="0.25">
      <c r="BQ7491" s="136"/>
    </row>
    <row r="7492" spans="69:69" x14ac:dyDescent="0.25">
      <c r="BQ7492" s="136"/>
    </row>
    <row r="7493" spans="69:69" x14ac:dyDescent="0.25">
      <c r="BQ7493" s="136"/>
    </row>
    <row r="7494" spans="69:69" x14ac:dyDescent="0.25">
      <c r="BQ7494" s="136"/>
    </row>
    <row r="7495" spans="69:69" x14ac:dyDescent="0.25">
      <c r="BQ7495" s="136"/>
    </row>
    <row r="7496" spans="69:69" x14ac:dyDescent="0.25">
      <c r="BQ7496" s="136"/>
    </row>
    <row r="7497" spans="69:69" x14ac:dyDescent="0.25">
      <c r="BQ7497" s="136"/>
    </row>
    <row r="7498" spans="69:69" x14ac:dyDescent="0.25">
      <c r="BQ7498" s="136"/>
    </row>
    <row r="7499" spans="69:69" x14ac:dyDescent="0.25">
      <c r="BQ7499" s="136"/>
    </row>
    <row r="7500" spans="69:69" x14ac:dyDescent="0.25">
      <c r="BQ7500" s="136"/>
    </row>
    <row r="7501" spans="69:69" x14ac:dyDescent="0.25">
      <c r="BQ7501" s="136"/>
    </row>
    <row r="7502" spans="69:69" x14ac:dyDescent="0.25">
      <c r="BQ7502" s="136"/>
    </row>
    <row r="7503" spans="69:69" x14ac:dyDescent="0.25">
      <c r="BQ7503" s="136"/>
    </row>
    <row r="7504" spans="69:69" x14ac:dyDescent="0.25">
      <c r="BQ7504" s="136"/>
    </row>
    <row r="7505" spans="69:69" x14ac:dyDescent="0.25">
      <c r="BQ7505" s="136"/>
    </row>
    <row r="7506" spans="69:69" x14ac:dyDescent="0.25">
      <c r="BQ7506" s="136"/>
    </row>
    <row r="7507" spans="69:69" x14ac:dyDescent="0.25">
      <c r="BQ7507" s="136"/>
    </row>
    <row r="7508" spans="69:69" x14ac:dyDescent="0.25">
      <c r="BQ7508" s="136"/>
    </row>
    <row r="7509" spans="69:69" x14ac:dyDescent="0.25">
      <c r="BQ7509" s="136"/>
    </row>
    <row r="7510" spans="69:69" x14ac:dyDescent="0.25">
      <c r="BQ7510" s="136"/>
    </row>
    <row r="7511" spans="69:69" x14ac:dyDescent="0.25">
      <c r="BQ7511" s="136"/>
    </row>
    <row r="7512" spans="69:69" x14ac:dyDescent="0.25">
      <c r="BQ7512" s="136"/>
    </row>
    <row r="7513" spans="69:69" x14ac:dyDescent="0.25">
      <c r="BQ7513" s="136"/>
    </row>
    <row r="7514" spans="69:69" x14ac:dyDescent="0.25">
      <c r="BQ7514" s="136"/>
    </row>
    <row r="7515" spans="69:69" x14ac:dyDescent="0.25">
      <c r="BQ7515" s="136"/>
    </row>
    <row r="7516" spans="69:69" x14ac:dyDescent="0.25">
      <c r="BQ7516" s="136"/>
    </row>
    <row r="7517" spans="69:69" x14ac:dyDescent="0.25">
      <c r="BQ7517" s="136"/>
    </row>
    <row r="7518" spans="69:69" x14ac:dyDescent="0.25">
      <c r="BQ7518" s="136"/>
    </row>
    <row r="7519" spans="69:69" x14ac:dyDescent="0.25">
      <c r="BQ7519" s="136"/>
    </row>
    <row r="7520" spans="69:69" x14ac:dyDescent="0.25">
      <c r="BQ7520" s="136"/>
    </row>
    <row r="7521" spans="69:69" x14ac:dyDescent="0.25">
      <c r="BQ7521" s="136"/>
    </row>
    <row r="7522" spans="69:69" x14ac:dyDescent="0.25">
      <c r="BQ7522" s="136"/>
    </row>
    <row r="7523" spans="69:69" x14ac:dyDescent="0.25">
      <c r="BQ7523" s="136"/>
    </row>
    <row r="7524" spans="69:69" x14ac:dyDescent="0.25">
      <c r="BQ7524" s="136"/>
    </row>
    <row r="7525" spans="69:69" x14ac:dyDescent="0.25">
      <c r="BQ7525" s="136"/>
    </row>
    <row r="7526" spans="69:69" x14ac:dyDescent="0.25">
      <c r="BQ7526" s="136"/>
    </row>
    <row r="7527" spans="69:69" x14ac:dyDescent="0.25">
      <c r="BQ7527" s="136"/>
    </row>
    <row r="7528" spans="69:69" x14ac:dyDescent="0.25">
      <c r="BQ7528" s="136"/>
    </row>
    <row r="7529" spans="69:69" x14ac:dyDescent="0.25">
      <c r="BQ7529" s="136"/>
    </row>
    <row r="7530" spans="69:69" x14ac:dyDescent="0.25">
      <c r="BQ7530" s="136"/>
    </row>
    <row r="7531" spans="69:69" x14ac:dyDescent="0.25">
      <c r="BQ7531" s="136"/>
    </row>
    <row r="7532" spans="69:69" x14ac:dyDescent="0.25">
      <c r="BQ7532" s="136"/>
    </row>
    <row r="7533" spans="69:69" x14ac:dyDescent="0.25">
      <c r="BQ7533" s="136"/>
    </row>
    <row r="7534" spans="69:69" x14ac:dyDescent="0.25">
      <c r="BQ7534" s="136"/>
    </row>
    <row r="7535" spans="69:69" x14ac:dyDescent="0.25">
      <c r="BQ7535" s="136"/>
    </row>
    <row r="7536" spans="69:69" x14ac:dyDescent="0.25">
      <c r="BQ7536" s="136"/>
    </row>
    <row r="7537" spans="69:69" x14ac:dyDescent="0.25">
      <c r="BQ7537" s="136"/>
    </row>
    <row r="7538" spans="69:69" x14ac:dyDescent="0.25">
      <c r="BQ7538" s="136"/>
    </row>
    <row r="7539" spans="69:69" x14ac:dyDescent="0.25">
      <c r="BQ7539" s="136"/>
    </row>
    <row r="7540" spans="69:69" x14ac:dyDescent="0.25">
      <c r="BQ7540" s="136"/>
    </row>
    <row r="7541" spans="69:69" x14ac:dyDescent="0.25">
      <c r="BQ7541" s="136"/>
    </row>
    <row r="7542" spans="69:69" x14ac:dyDescent="0.25">
      <c r="BQ7542" s="136"/>
    </row>
    <row r="7543" spans="69:69" x14ac:dyDescent="0.25">
      <c r="BQ7543" s="136"/>
    </row>
    <row r="7544" spans="69:69" x14ac:dyDescent="0.25">
      <c r="BQ7544" s="136"/>
    </row>
    <row r="7545" spans="69:69" x14ac:dyDescent="0.25">
      <c r="BQ7545" s="136"/>
    </row>
    <row r="7546" spans="69:69" x14ac:dyDescent="0.25">
      <c r="BQ7546" s="136"/>
    </row>
    <row r="7547" spans="69:69" x14ac:dyDescent="0.25">
      <c r="BQ7547" s="136"/>
    </row>
    <row r="7548" spans="69:69" x14ac:dyDescent="0.25">
      <c r="BQ7548" s="136"/>
    </row>
    <row r="7549" spans="69:69" x14ac:dyDescent="0.25">
      <c r="BQ7549" s="136"/>
    </row>
    <row r="7550" spans="69:69" x14ac:dyDescent="0.25">
      <c r="BQ7550" s="136"/>
    </row>
    <row r="7551" spans="69:69" x14ac:dyDescent="0.25">
      <c r="BQ7551" s="136"/>
    </row>
    <row r="7552" spans="69:69" x14ac:dyDescent="0.25">
      <c r="BQ7552" s="136"/>
    </row>
    <row r="7553" spans="69:69" x14ac:dyDescent="0.25">
      <c r="BQ7553" s="136"/>
    </row>
    <row r="7554" spans="69:69" x14ac:dyDescent="0.25">
      <c r="BQ7554" s="136"/>
    </row>
    <row r="7555" spans="69:69" x14ac:dyDescent="0.25">
      <c r="BQ7555" s="136"/>
    </row>
    <row r="7556" spans="69:69" x14ac:dyDescent="0.25">
      <c r="BQ7556" s="136"/>
    </row>
    <row r="7557" spans="69:69" x14ac:dyDescent="0.25">
      <c r="BQ7557" s="136"/>
    </row>
    <row r="7558" spans="69:69" x14ac:dyDescent="0.25">
      <c r="BQ7558" s="136"/>
    </row>
    <row r="7559" spans="69:69" x14ac:dyDescent="0.25">
      <c r="BQ7559" s="136"/>
    </row>
    <row r="7560" spans="69:69" x14ac:dyDescent="0.25">
      <c r="BQ7560" s="136"/>
    </row>
    <row r="7561" spans="69:69" x14ac:dyDescent="0.25">
      <c r="BQ7561" s="136"/>
    </row>
    <row r="7562" spans="69:69" x14ac:dyDescent="0.25">
      <c r="BQ7562" s="136"/>
    </row>
    <row r="7563" spans="69:69" x14ac:dyDescent="0.25">
      <c r="BQ7563" s="136"/>
    </row>
    <row r="7564" spans="69:69" x14ac:dyDescent="0.25">
      <c r="BQ7564" s="136"/>
    </row>
    <row r="7565" spans="69:69" x14ac:dyDescent="0.25">
      <c r="BQ7565" s="136"/>
    </row>
    <row r="7566" spans="69:69" x14ac:dyDescent="0.25">
      <c r="BQ7566" s="136"/>
    </row>
    <row r="7567" spans="69:69" x14ac:dyDescent="0.25">
      <c r="BQ7567" s="136"/>
    </row>
    <row r="7568" spans="69:69" x14ac:dyDescent="0.25">
      <c r="BQ7568" s="136"/>
    </row>
    <row r="7569" spans="69:69" x14ac:dyDescent="0.25">
      <c r="BQ7569" s="136"/>
    </row>
    <row r="7570" spans="69:69" x14ac:dyDescent="0.25">
      <c r="BQ7570" s="136"/>
    </row>
    <row r="7571" spans="69:69" x14ac:dyDescent="0.25">
      <c r="BQ7571" s="136"/>
    </row>
    <row r="7572" spans="69:69" x14ac:dyDescent="0.25">
      <c r="BQ7572" s="136"/>
    </row>
    <row r="7573" spans="69:69" x14ac:dyDescent="0.25">
      <c r="BQ7573" s="136"/>
    </row>
    <row r="7574" spans="69:69" x14ac:dyDescent="0.25">
      <c r="BQ7574" s="136"/>
    </row>
    <row r="7575" spans="69:69" x14ac:dyDescent="0.25">
      <c r="BQ7575" s="136"/>
    </row>
    <row r="7576" spans="69:69" x14ac:dyDescent="0.25">
      <c r="BQ7576" s="136"/>
    </row>
    <row r="7577" spans="69:69" x14ac:dyDescent="0.25">
      <c r="BQ7577" s="136"/>
    </row>
    <row r="7578" spans="69:69" x14ac:dyDescent="0.25">
      <c r="BQ7578" s="136"/>
    </row>
    <row r="7579" spans="69:69" x14ac:dyDescent="0.25">
      <c r="BQ7579" s="136"/>
    </row>
    <row r="7580" spans="69:69" x14ac:dyDescent="0.25">
      <c r="BQ7580" s="136"/>
    </row>
    <row r="7581" spans="69:69" x14ac:dyDescent="0.25">
      <c r="BQ7581" s="136"/>
    </row>
    <row r="7582" spans="69:69" x14ac:dyDescent="0.25">
      <c r="BQ7582" s="136"/>
    </row>
    <row r="7583" spans="69:69" x14ac:dyDescent="0.25">
      <c r="BQ7583" s="136"/>
    </row>
    <row r="7584" spans="69:69" x14ac:dyDescent="0.25">
      <c r="BQ7584" s="136"/>
    </row>
    <row r="7585" spans="69:69" x14ac:dyDescent="0.25">
      <c r="BQ7585" s="136"/>
    </row>
    <row r="7586" spans="69:69" x14ac:dyDescent="0.25">
      <c r="BQ7586" s="136"/>
    </row>
    <row r="7587" spans="69:69" x14ac:dyDescent="0.25">
      <c r="BQ7587" s="136"/>
    </row>
    <row r="7588" spans="69:69" x14ac:dyDescent="0.25">
      <c r="BQ7588" s="136"/>
    </row>
    <row r="7589" spans="69:69" x14ac:dyDescent="0.25">
      <c r="BQ7589" s="136"/>
    </row>
    <row r="7590" spans="69:69" x14ac:dyDescent="0.25">
      <c r="BQ7590" s="136"/>
    </row>
    <row r="7591" spans="69:69" x14ac:dyDescent="0.25">
      <c r="BQ7591" s="136"/>
    </row>
    <row r="7592" spans="69:69" x14ac:dyDescent="0.25">
      <c r="BQ7592" s="136"/>
    </row>
    <row r="7593" spans="69:69" x14ac:dyDescent="0.25">
      <c r="BQ7593" s="136"/>
    </row>
    <row r="7594" spans="69:69" x14ac:dyDescent="0.25">
      <c r="BQ7594" s="136"/>
    </row>
    <row r="7595" spans="69:69" x14ac:dyDescent="0.25">
      <c r="BQ7595" s="136"/>
    </row>
    <row r="7596" spans="69:69" x14ac:dyDescent="0.25">
      <c r="BQ7596" s="136"/>
    </row>
    <row r="7597" spans="69:69" x14ac:dyDescent="0.25">
      <c r="BQ7597" s="136"/>
    </row>
    <row r="7598" spans="69:69" x14ac:dyDescent="0.25">
      <c r="BQ7598" s="136"/>
    </row>
    <row r="7599" spans="69:69" x14ac:dyDescent="0.25">
      <c r="BQ7599" s="136"/>
    </row>
    <row r="7600" spans="69:69" x14ac:dyDescent="0.25">
      <c r="BQ7600" s="136"/>
    </row>
    <row r="7601" spans="69:69" x14ac:dyDescent="0.25">
      <c r="BQ7601" s="136"/>
    </row>
    <row r="7602" spans="69:69" x14ac:dyDescent="0.25">
      <c r="BQ7602" s="136"/>
    </row>
    <row r="7603" spans="69:69" x14ac:dyDescent="0.25">
      <c r="BQ7603" s="136"/>
    </row>
    <row r="7604" spans="69:69" x14ac:dyDescent="0.25">
      <c r="BQ7604" s="136"/>
    </row>
    <row r="7605" spans="69:69" x14ac:dyDescent="0.25">
      <c r="BQ7605" s="136"/>
    </row>
    <row r="7606" spans="69:69" x14ac:dyDescent="0.25">
      <c r="BQ7606" s="136"/>
    </row>
    <row r="7607" spans="69:69" x14ac:dyDescent="0.25">
      <c r="BQ7607" s="136"/>
    </row>
    <row r="7608" spans="69:69" x14ac:dyDescent="0.25">
      <c r="BQ7608" s="136"/>
    </row>
    <row r="7609" spans="69:69" x14ac:dyDescent="0.25">
      <c r="BQ7609" s="136"/>
    </row>
    <row r="7610" spans="69:69" x14ac:dyDescent="0.25">
      <c r="BQ7610" s="136"/>
    </row>
    <row r="7611" spans="69:69" x14ac:dyDescent="0.25">
      <c r="BQ7611" s="136"/>
    </row>
    <row r="7612" spans="69:69" x14ac:dyDescent="0.25">
      <c r="BQ7612" s="136"/>
    </row>
    <row r="7613" spans="69:69" x14ac:dyDescent="0.25">
      <c r="BQ7613" s="136"/>
    </row>
    <row r="7614" spans="69:69" x14ac:dyDescent="0.25">
      <c r="BQ7614" s="136"/>
    </row>
    <row r="7615" spans="69:69" x14ac:dyDescent="0.25">
      <c r="BQ7615" s="136"/>
    </row>
    <row r="7616" spans="69:69" x14ac:dyDescent="0.25">
      <c r="BQ7616" s="136"/>
    </row>
    <row r="7617" spans="69:69" x14ac:dyDescent="0.25">
      <c r="BQ7617" s="136"/>
    </row>
    <row r="7618" spans="69:69" x14ac:dyDescent="0.25">
      <c r="BQ7618" s="136"/>
    </row>
    <row r="7619" spans="69:69" x14ac:dyDescent="0.25">
      <c r="BQ7619" s="136"/>
    </row>
    <row r="7620" spans="69:69" x14ac:dyDescent="0.25">
      <c r="BQ7620" s="136"/>
    </row>
    <row r="7621" spans="69:69" x14ac:dyDescent="0.25">
      <c r="BQ7621" s="136"/>
    </row>
    <row r="7622" spans="69:69" x14ac:dyDescent="0.25">
      <c r="BQ7622" s="136"/>
    </row>
    <row r="7623" spans="69:69" x14ac:dyDescent="0.25">
      <c r="BQ7623" s="136"/>
    </row>
    <row r="7624" spans="69:69" x14ac:dyDescent="0.25">
      <c r="BQ7624" s="136"/>
    </row>
    <row r="7625" spans="69:69" x14ac:dyDescent="0.25">
      <c r="BQ7625" s="136"/>
    </row>
    <row r="7626" spans="69:69" x14ac:dyDescent="0.25">
      <c r="BQ7626" s="136"/>
    </row>
    <row r="7627" spans="69:69" x14ac:dyDescent="0.25">
      <c r="BQ7627" s="136"/>
    </row>
    <row r="7628" spans="69:69" x14ac:dyDescent="0.25">
      <c r="BQ7628" s="136"/>
    </row>
    <row r="7629" spans="69:69" x14ac:dyDescent="0.25">
      <c r="BQ7629" s="136"/>
    </row>
    <row r="7630" spans="69:69" x14ac:dyDescent="0.25">
      <c r="BQ7630" s="136"/>
    </row>
    <row r="7631" spans="69:69" x14ac:dyDescent="0.25">
      <c r="BQ7631" s="136"/>
    </row>
    <row r="7632" spans="69:69" x14ac:dyDescent="0.25">
      <c r="BQ7632" s="136"/>
    </row>
    <row r="7633" spans="69:69" x14ac:dyDescent="0.25">
      <c r="BQ7633" s="136"/>
    </row>
    <row r="7634" spans="69:69" x14ac:dyDescent="0.25">
      <c r="BQ7634" s="136"/>
    </row>
    <row r="7635" spans="69:69" x14ac:dyDescent="0.25">
      <c r="BQ7635" s="136"/>
    </row>
    <row r="7636" spans="69:69" x14ac:dyDescent="0.25">
      <c r="BQ7636" s="136"/>
    </row>
    <row r="7637" spans="69:69" x14ac:dyDescent="0.25">
      <c r="BQ7637" s="136"/>
    </row>
    <row r="7638" spans="69:69" x14ac:dyDescent="0.25">
      <c r="BQ7638" s="136"/>
    </row>
    <row r="7639" spans="69:69" x14ac:dyDescent="0.25">
      <c r="BQ7639" s="136"/>
    </row>
    <row r="7640" spans="69:69" x14ac:dyDescent="0.25">
      <c r="BQ7640" s="136"/>
    </row>
    <row r="7641" spans="69:69" x14ac:dyDescent="0.25">
      <c r="BQ7641" s="136"/>
    </row>
    <row r="7642" spans="69:69" x14ac:dyDescent="0.25">
      <c r="BQ7642" s="136"/>
    </row>
    <row r="7643" spans="69:69" x14ac:dyDescent="0.25">
      <c r="BQ7643" s="136"/>
    </row>
    <row r="7644" spans="69:69" x14ac:dyDescent="0.25">
      <c r="BQ7644" s="136"/>
    </row>
    <row r="7645" spans="69:69" x14ac:dyDescent="0.25">
      <c r="BQ7645" s="136"/>
    </row>
    <row r="7646" spans="69:69" x14ac:dyDescent="0.25">
      <c r="BQ7646" s="136"/>
    </row>
    <row r="7647" spans="69:69" x14ac:dyDescent="0.25">
      <c r="BQ7647" s="136"/>
    </row>
    <row r="7648" spans="69:69" x14ac:dyDescent="0.25">
      <c r="BQ7648" s="136"/>
    </row>
    <row r="7649" spans="69:69" x14ac:dyDescent="0.25">
      <c r="BQ7649" s="136"/>
    </row>
    <row r="7650" spans="69:69" x14ac:dyDescent="0.25">
      <c r="BQ7650" s="136"/>
    </row>
    <row r="7651" spans="69:69" x14ac:dyDescent="0.25">
      <c r="BQ7651" s="136"/>
    </row>
    <row r="7652" spans="69:69" x14ac:dyDescent="0.25">
      <c r="BQ7652" s="136"/>
    </row>
    <row r="7653" spans="69:69" x14ac:dyDescent="0.25">
      <c r="BQ7653" s="136"/>
    </row>
    <row r="7654" spans="69:69" x14ac:dyDescent="0.25">
      <c r="BQ7654" s="136"/>
    </row>
    <row r="7655" spans="69:69" x14ac:dyDescent="0.25">
      <c r="BQ7655" s="136"/>
    </row>
    <row r="7656" spans="69:69" x14ac:dyDescent="0.25">
      <c r="BQ7656" s="136"/>
    </row>
    <row r="7657" spans="69:69" x14ac:dyDescent="0.25">
      <c r="BQ7657" s="136"/>
    </row>
    <row r="7658" spans="69:69" x14ac:dyDescent="0.25">
      <c r="BQ7658" s="136"/>
    </row>
    <row r="7659" spans="69:69" x14ac:dyDescent="0.25">
      <c r="BQ7659" s="136"/>
    </row>
    <row r="7660" spans="69:69" x14ac:dyDescent="0.25">
      <c r="BQ7660" s="136"/>
    </row>
    <row r="7661" spans="69:69" x14ac:dyDescent="0.25">
      <c r="BQ7661" s="136"/>
    </row>
    <row r="7662" spans="69:69" x14ac:dyDescent="0.25">
      <c r="BQ7662" s="136"/>
    </row>
    <row r="7663" spans="69:69" x14ac:dyDescent="0.25">
      <c r="BQ7663" s="136"/>
    </row>
    <row r="7664" spans="69:69" x14ac:dyDescent="0.25">
      <c r="BQ7664" s="136"/>
    </row>
    <row r="7665" spans="69:69" x14ac:dyDescent="0.25">
      <c r="BQ7665" s="136"/>
    </row>
    <row r="7666" spans="69:69" x14ac:dyDescent="0.25">
      <c r="BQ7666" s="136"/>
    </row>
    <row r="7667" spans="69:69" x14ac:dyDescent="0.25">
      <c r="BQ7667" s="136"/>
    </row>
    <row r="7668" spans="69:69" x14ac:dyDescent="0.25">
      <c r="BQ7668" s="136"/>
    </row>
    <row r="7669" spans="69:69" x14ac:dyDescent="0.25">
      <c r="BQ7669" s="136"/>
    </row>
    <row r="7670" spans="69:69" x14ac:dyDescent="0.25">
      <c r="BQ7670" s="136"/>
    </row>
    <row r="7671" spans="69:69" x14ac:dyDescent="0.25">
      <c r="BQ7671" s="136"/>
    </row>
    <row r="7672" spans="69:69" x14ac:dyDescent="0.25">
      <c r="BQ7672" s="136"/>
    </row>
    <row r="7673" spans="69:69" x14ac:dyDescent="0.25">
      <c r="BQ7673" s="136"/>
    </row>
    <row r="7674" spans="69:69" x14ac:dyDescent="0.25">
      <c r="BQ7674" s="136"/>
    </row>
    <row r="7675" spans="69:69" x14ac:dyDescent="0.25">
      <c r="BQ7675" s="136"/>
    </row>
    <row r="7676" spans="69:69" x14ac:dyDescent="0.25">
      <c r="BQ7676" s="136"/>
    </row>
    <row r="7677" spans="69:69" x14ac:dyDescent="0.25">
      <c r="BQ7677" s="136"/>
    </row>
    <row r="7678" spans="69:69" x14ac:dyDescent="0.25">
      <c r="BQ7678" s="136"/>
    </row>
    <row r="7679" spans="69:69" x14ac:dyDescent="0.25">
      <c r="BQ7679" s="136"/>
    </row>
    <row r="7680" spans="69:69" x14ac:dyDescent="0.25">
      <c r="BQ7680" s="136"/>
    </row>
    <row r="7681" spans="69:69" x14ac:dyDescent="0.25">
      <c r="BQ7681" s="136"/>
    </row>
    <row r="7682" spans="69:69" x14ac:dyDescent="0.25">
      <c r="BQ7682" s="136"/>
    </row>
    <row r="7683" spans="69:69" x14ac:dyDescent="0.25">
      <c r="BQ7683" s="136"/>
    </row>
    <row r="7684" spans="69:69" x14ac:dyDescent="0.25">
      <c r="BQ7684" s="136"/>
    </row>
    <row r="7685" spans="69:69" x14ac:dyDescent="0.25">
      <c r="BQ7685" s="136"/>
    </row>
    <row r="7686" spans="69:69" x14ac:dyDescent="0.25">
      <c r="BQ7686" s="136"/>
    </row>
    <row r="7687" spans="69:69" x14ac:dyDescent="0.25">
      <c r="BQ7687" s="136"/>
    </row>
    <row r="7688" spans="69:69" x14ac:dyDescent="0.25">
      <c r="BQ7688" s="136"/>
    </row>
    <row r="7689" spans="69:69" x14ac:dyDescent="0.25">
      <c r="BQ7689" s="136"/>
    </row>
    <row r="7690" spans="69:69" x14ac:dyDescent="0.25">
      <c r="BQ7690" s="136"/>
    </row>
    <row r="7691" spans="69:69" x14ac:dyDescent="0.25">
      <c r="BQ7691" s="136"/>
    </row>
    <row r="7692" spans="69:69" x14ac:dyDescent="0.25">
      <c r="BQ7692" s="136"/>
    </row>
    <row r="7693" spans="69:69" x14ac:dyDescent="0.25">
      <c r="BQ7693" s="136"/>
    </row>
    <row r="7694" spans="69:69" x14ac:dyDescent="0.25">
      <c r="BQ7694" s="136"/>
    </row>
    <row r="7695" spans="69:69" x14ac:dyDescent="0.25">
      <c r="BQ7695" s="136"/>
    </row>
    <row r="7696" spans="69:69" x14ac:dyDescent="0.25">
      <c r="BQ7696" s="136"/>
    </row>
    <row r="7697" spans="69:69" x14ac:dyDescent="0.25">
      <c r="BQ7697" s="136"/>
    </row>
    <row r="7698" spans="69:69" x14ac:dyDescent="0.25">
      <c r="BQ7698" s="136"/>
    </row>
    <row r="7699" spans="69:69" x14ac:dyDescent="0.25">
      <c r="BQ7699" s="136"/>
    </row>
    <row r="7700" spans="69:69" x14ac:dyDescent="0.25">
      <c r="BQ7700" s="136"/>
    </row>
    <row r="7701" spans="69:69" x14ac:dyDescent="0.25">
      <c r="BQ7701" s="136"/>
    </row>
    <row r="7702" spans="69:69" x14ac:dyDescent="0.25">
      <c r="BQ7702" s="136"/>
    </row>
    <row r="7703" spans="69:69" x14ac:dyDescent="0.25">
      <c r="BQ7703" s="136"/>
    </row>
    <row r="7704" spans="69:69" x14ac:dyDescent="0.25">
      <c r="BQ7704" s="136"/>
    </row>
    <row r="7705" spans="69:69" x14ac:dyDescent="0.25">
      <c r="BQ7705" s="136"/>
    </row>
    <row r="7706" spans="69:69" x14ac:dyDescent="0.25">
      <c r="BQ7706" s="136"/>
    </row>
    <row r="7707" spans="69:69" x14ac:dyDescent="0.25">
      <c r="BQ7707" s="136"/>
    </row>
    <row r="7708" spans="69:69" x14ac:dyDescent="0.25">
      <c r="BQ7708" s="136"/>
    </row>
    <row r="7709" spans="69:69" x14ac:dyDescent="0.25">
      <c r="BQ7709" s="136"/>
    </row>
    <row r="7710" spans="69:69" x14ac:dyDescent="0.25">
      <c r="BQ7710" s="136"/>
    </row>
    <row r="7711" spans="69:69" x14ac:dyDescent="0.25">
      <c r="BQ7711" s="136"/>
    </row>
    <row r="7712" spans="69:69" x14ac:dyDescent="0.25">
      <c r="BQ7712" s="136"/>
    </row>
    <row r="7713" spans="69:69" x14ac:dyDescent="0.25">
      <c r="BQ7713" s="136"/>
    </row>
    <row r="7714" spans="69:69" x14ac:dyDescent="0.25">
      <c r="BQ7714" s="136"/>
    </row>
    <row r="7715" spans="69:69" x14ac:dyDescent="0.25">
      <c r="BQ7715" s="136"/>
    </row>
    <row r="7716" spans="69:69" x14ac:dyDescent="0.25">
      <c r="BQ7716" s="136"/>
    </row>
    <row r="7717" spans="69:69" x14ac:dyDescent="0.25">
      <c r="BQ7717" s="136"/>
    </row>
    <row r="7718" spans="69:69" x14ac:dyDescent="0.25">
      <c r="BQ7718" s="136"/>
    </row>
    <row r="7719" spans="69:69" x14ac:dyDescent="0.25">
      <c r="BQ7719" s="136"/>
    </row>
    <row r="7720" spans="69:69" x14ac:dyDescent="0.25">
      <c r="BQ7720" s="136"/>
    </row>
    <row r="7721" spans="69:69" x14ac:dyDescent="0.25">
      <c r="BQ7721" s="136"/>
    </row>
    <row r="7722" spans="69:69" x14ac:dyDescent="0.25">
      <c r="BQ7722" s="136"/>
    </row>
    <row r="7723" spans="69:69" x14ac:dyDescent="0.25">
      <c r="BQ7723" s="136"/>
    </row>
    <row r="7724" spans="69:69" x14ac:dyDescent="0.25">
      <c r="BQ7724" s="136"/>
    </row>
    <row r="7725" spans="69:69" x14ac:dyDescent="0.25">
      <c r="BQ7725" s="136"/>
    </row>
    <row r="7726" spans="69:69" x14ac:dyDescent="0.25">
      <c r="BQ7726" s="136"/>
    </row>
    <row r="7727" spans="69:69" x14ac:dyDescent="0.25">
      <c r="BQ7727" s="136"/>
    </row>
    <row r="7728" spans="69:69" x14ac:dyDescent="0.25">
      <c r="BQ7728" s="136"/>
    </row>
    <row r="7729" spans="69:69" x14ac:dyDescent="0.25">
      <c r="BQ7729" s="136"/>
    </row>
    <row r="7730" spans="69:69" x14ac:dyDescent="0.25">
      <c r="BQ7730" s="136"/>
    </row>
    <row r="7731" spans="69:69" x14ac:dyDescent="0.25">
      <c r="BQ7731" s="136"/>
    </row>
    <row r="7732" spans="69:69" x14ac:dyDescent="0.25">
      <c r="BQ7732" s="136"/>
    </row>
    <row r="7733" spans="69:69" x14ac:dyDescent="0.25">
      <c r="BQ7733" s="136"/>
    </row>
    <row r="7734" spans="69:69" x14ac:dyDescent="0.25">
      <c r="BQ7734" s="136"/>
    </row>
    <row r="7735" spans="69:69" x14ac:dyDescent="0.25">
      <c r="BQ7735" s="136"/>
    </row>
    <row r="7736" spans="69:69" x14ac:dyDescent="0.25">
      <c r="BQ7736" s="136"/>
    </row>
    <row r="7737" spans="69:69" x14ac:dyDescent="0.25">
      <c r="BQ7737" s="136"/>
    </row>
    <row r="7738" spans="69:69" x14ac:dyDescent="0.25">
      <c r="BQ7738" s="136"/>
    </row>
    <row r="7739" spans="69:69" x14ac:dyDescent="0.25">
      <c r="BQ7739" s="136"/>
    </row>
    <row r="7740" spans="69:69" x14ac:dyDescent="0.25">
      <c r="BQ7740" s="136"/>
    </row>
    <row r="7741" spans="69:69" x14ac:dyDescent="0.25">
      <c r="BQ7741" s="136"/>
    </row>
    <row r="7742" spans="69:69" x14ac:dyDescent="0.25">
      <c r="BQ7742" s="136"/>
    </row>
    <row r="7743" spans="69:69" x14ac:dyDescent="0.25">
      <c r="BQ7743" s="136"/>
    </row>
    <row r="7744" spans="69:69" x14ac:dyDescent="0.25">
      <c r="BQ7744" s="136"/>
    </row>
    <row r="7745" spans="69:69" x14ac:dyDescent="0.25">
      <c r="BQ7745" s="136"/>
    </row>
    <row r="7746" spans="69:69" x14ac:dyDescent="0.25">
      <c r="BQ7746" s="136"/>
    </row>
    <row r="7747" spans="69:69" x14ac:dyDescent="0.25">
      <c r="BQ7747" s="136"/>
    </row>
    <row r="7748" spans="69:69" x14ac:dyDescent="0.25">
      <c r="BQ7748" s="136"/>
    </row>
    <row r="7749" spans="69:69" x14ac:dyDescent="0.25">
      <c r="BQ7749" s="136"/>
    </row>
    <row r="7750" spans="69:69" x14ac:dyDescent="0.25">
      <c r="BQ7750" s="136"/>
    </row>
    <row r="7751" spans="69:69" x14ac:dyDescent="0.25">
      <c r="BQ7751" s="136"/>
    </row>
    <row r="7752" spans="69:69" x14ac:dyDescent="0.25">
      <c r="BQ7752" s="136"/>
    </row>
    <row r="7753" spans="69:69" x14ac:dyDescent="0.25">
      <c r="BQ7753" s="136"/>
    </row>
    <row r="7754" spans="69:69" x14ac:dyDescent="0.25">
      <c r="BQ7754" s="136"/>
    </row>
    <row r="7755" spans="69:69" x14ac:dyDescent="0.25">
      <c r="BQ7755" s="136"/>
    </row>
    <row r="7756" spans="69:69" x14ac:dyDescent="0.25">
      <c r="BQ7756" s="136"/>
    </row>
    <row r="7757" spans="69:69" x14ac:dyDescent="0.25">
      <c r="BQ7757" s="136"/>
    </row>
    <row r="7758" spans="69:69" x14ac:dyDescent="0.25">
      <c r="BQ7758" s="136"/>
    </row>
    <row r="7759" spans="69:69" x14ac:dyDescent="0.25">
      <c r="BQ7759" s="136"/>
    </row>
    <row r="7760" spans="69:69" x14ac:dyDescent="0.25">
      <c r="BQ7760" s="136"/>
    </row>
    <row r="7761" spans="69:69" x14ac:dyDescent="0.25">
      <c r="BQ7761" s="136"/>
    </row>
    <row r="7762" spans="69:69" x14ac:dyDescent="0.25">
      <c r="BQ7762" s="136"/>
    </row>
    <row r="7763" spans="69:69" x14ac:dyDescent="0.25">
      <c r="BQ7763" s="136"/>
    </row>
    <row r="7764" spans="69:69" x14ac:dyDescent="0.25">
      <c r="BQ7764" s="136"/>
    </row>
    <row r="7765" spans="69:69" x14ac:dyDescent="0.25">
      <c r="BQ7765" s="136"/>
    </row>
    <row r="7766" spans="69:69" x14ac:dyDescent="0.25">
      <c r="BQ7766" s="136"/>
    </row>
    <row r="7767" spans="69:69" x14ac:dyDescent="0.25">
      <c r="BQ7767" s="136"/>
    </row>
    <row r="7768" spans="69:69" x14ac:dyDescent="0.25">
      <c r="BQ7768" s="136"/>
    </row>
    <row r="7769" spans="69:69" x14ac:dyDescent="0.25">
      <c r="BQ7769" s="136"/>
    </row>
    <row r="7770" spans="69:69" x14ac:dyDescent="0.25">
      <c r="BQ7770" s="136"/>
    </row>
    <row r="7771" spans="69:69" x14ac:dyDescent="0.25">
      <c r="BQ7771" s="136"/>
    </row>
    <row r="7772" spans="69:69" x14ac:dyDescent="0.25">
      <c r="BQ7772" s="136"/>
    </row>
    <row r="7773" spans="69:69" x14ac:dyDescent="0.25">
      <c r="BQ7773" s="136"/>
    </row>
    <row r="7774" spans="69:69" x14ac:dyDescent="0.25">
      <c r="BQ7774" s="136"/>
    </row>
    <row r="7775" spans="69:69" x14ac:dyDescent="0.25">
      <c r="BQ7775" s="136"/>
    </row>
    <row r="7776" spans="69:69" x14ac:dyDescent="0.25">
      <c r="BQ7776" s="136"/>
    </row>
    <row r="7777" spans="69:69" x14ac:dyDescent="0.25">
      <c r="BQ7777" s="136"/>
    </row>
    <row r="7778" spans="69:69" x14ac:dyDescent="0.25">
      <c r="BQ7778" s="136"/>
    </row>
    <row r="7779" spans="69:69" x14ac:dyDescent="0.25">
      <c r="BQ7779" s="136"/>
    </row>
    <row r="7780" spans="69:69" x14ac:dyDescent="0.25">
      <c r="BQ7780" s="136"/>
    </row>
    <row r="7781" spans="69:69" x14ac:dyDescent="0.25">
      <c r="BQ7781" s="136"/>
    </row>
    <row r="7782" spans="69:69" x14ac:dyDescent="0.25">
      <c r="BQ7782" s="136"/>
    </row>
    <row r="7783" spans="69:69" x14ac:dyDescent="0.25">
      <c r="BQ7783" s="136"/>
    </row>
    <row r="7784" spans="69:69" x14ac:dyDescent="0.25">
      <c r="BQ7784" s="136"/>
    </row>
    <row r="7785" spans="69:69" x14ac:dyDescent="0.25">
      <c r="BQ7785" s="136"/>
    </row>
    <row r="7786" spans="69:69" x14ac:dyDescent="0.25">
      <c r="BQ7786" s="136"/>
    </row>
    <row r="7787" spans="69:69" x14ac:dyDescent="0.25">
      <c r="BQ7787" s="136"/>
    </row>
    <row r="7788" spans="69:69" x14ac:dyDescent="0.25">
      <c r="BQ7788" s="136"/>
    </row>
    <row r="7789" spans="69:69" x14ac:dyDescent="0.25">
      <c r="BQ7789" s="136"/>
    </row>
    <row r="7790" spans="69:69" x14ac:dyDescent="0.25">
      <c r="BQ7790" s="136"/>
    </row>
    <row r="7791" spans="69:69" x14ac:dyDescent="0.25">
      <c r="BQ7791" s="136"/>
    </row>
    <row r="7792" spans="69:69" x14ac:dyDescent="0.25">
      <c r="BQ7792" s="136"/>
    </row>
    <row r="7793" spans="69:69" x14ac:dyDescent="0.25">
      <c r="BQ7793" s="136"/>
    </row>
    <row r="7794" spans="69:69" x14ac:dyDescent="0.25">
      <c r="BQ7794" s="136"/>
    </row>
    <row r="7795" spans="69:69" x14ac:dyDescent="0.25">
      <c r="BQ7795" s="136"/>
    </row>
    <row r="7796" spans="69:69" x14ac:dyDescent="0.25">
      <c r="BQ7796" s="136"/>
    </row>
    <row r="7797" spans="69:69" x14ac:dyDescent="0.25">
      <c r="BQ7797" s="136"/>
    </row>
    <row r="7798" spans="69:69" x14ac:dyDescent="0.25">
      <c r="BQ7798" s="136"/>
    </row>
    <row r="7799" spans="69:69" x14ac:dyDescent="0.25">
      <c r="BQ7799" s="136"/>
    </row>
    <row r="7800" spans="69:69" x14ac:dyDescent="0.25">
      <c r="BQ7800" s="136"/>
    </row>
    <row r="7801" spans="69:69" x14ac:dyDescent="0.25">
      <c r="BQ7801" s="136"/>
    </row>
    <row r="7802" spans="69:69" x14ac:dyDescent="0.25">
      <c r="BQ7802" s="136"/>
    </row>
    <row r="7803" spans="69:69" x14ac:dyDescent="0.25">
      <c r="BQ7803" s="136"/>
    </row>
    <row r="7804" spans="69:69" x14ac:dyDescent="0.25">
      <c r="BQ7804" s="136"/>
    </row>
    <row r="7805" spans="69:69" x14ac:dyDescent="0.25">
      <c r="BQ7805" s="136"/>
    </row>
    <row r="7806" spans="69:69" x14ac:dyDescent="0.25">
      <c r="BQ7806" s="136"/>
    </row>
    <row r="7807" spans="69:69" x14ac:dyDescent="0.25">
      <c r="BQ7807" s="136"/>
    </row>
    <row r="7808" spans="69:69" x14ac:dyDescent="0.25">
      <c r="BQ7808" s="136"/>
    </row>
    <row r="7809" spans="69:69" x14ac:dyDescent="0.25">
      <c r="BQ7809" s="136"/>
    </row>
    <row r="7810" spans="69:69" x14ac:dyDescent="0.25">
      <c r="BQ7810" s="136"/>
    </row>
    <row r="7811" spans="69:69" x14ac:dyDescent="0.25">
      <c r="BQ7811" s="136"/>
    </row>
    <row r="7812" spans="69:69" x14ac:dyDescent="0.25">
      <c r="BQ7812" s="136"/>
    </row>
    <row r="7813" spans="69:69" x14ac:dyDescent="0.25">
      <c r="BQ7813" s="136"/>
    </row>
    <row r="7814" spans="69:69" x14ac:dyDescent="0.25">
      <c r="BQ7814" s="136"/>
    </row>
    <row r="7815" spans="69:69" x14ac:dyDescent="0.25">
      <c r="BQ7815" s="136"/>
    </row>
    <row r="7816" spans="69:69" x14ac:dyDescent="0.25">
      <c r="BQ7816" s="136"/>
    </row>
    <row r="7817" spans="69:69" x14ac:dyDescent="0.25">
      <c r="BQ7817" s="136"/>
    </row>
    <row r="7818" spans="69:69" x14ac:dyDescent="0.25">
      <c r="BQ7818" s="136"/>
    </row>
    <row r="7819" spans="69:69" x14ac:dyDescent="0.25">
      <c r="BQ7819" s="136"/>
    </row>
    <row r="7820" spans="69:69" x14ac:dyDescent="0.25">
      <c r="BQ7820" s="136"/>
    </row>
    <row r="7821" spans="69:69" x14ac:dyDescent="0.25">
      <c r="BQ7821" s="136"/>
    </row>
    <row r="7822" spans="69:69" x14ac:dyDescent="0.25">
      <c r="BQ7822" s="136"/>
    </row>
    <row r="7823" spans="69:69" x14ac:dyDescent="0.25">
      <c r="BQ7823" s="136"/>
    </row>
    <row r="7824" spans="69:69" x14ac:dyDescent="0.25">
      <c r="BQ7824" s="136"/>
    </row>
    <row r="7825" spans="69:69" x14ac:dyDescent="0.25">
      <c r="BQ7825" s="136"/>
    </row>
    <row r="7826" spans="69:69" x14ac:dyDescent="0.25">
      <c r="BQ7826" s="136"/>
    </row>
    <row r="7827" spans="69:69" x14ac:dyDescent="0.25">
      <c r="BQ7827" s="136"/>
    </row>
    <row r="7828" spans="69:69" x14ac:dyDescent="0.25">
      <c r="BQ7828" s="136"/>
    </row>
    <row r="7829" spans="69:69" x14ac:dyDescent="0.25">
      <c r="BQ7829" s="136"/>
    </row>
    <row r="7830" spans="69:69" x14ac:dyDescent="0.25">
      <c r="BQ7830" s="136"/>
    </row>
    <row r="7831" spans="69:69" x14ac:dyDescent="0.25">
      <c r="BQ7831" s="136"/>
    </row>
    <row r="7832" spans="69:69" x14ac:dyDescent="0.25">
      <c r="BQ7832" s="136"/>
    </row>
    <row r="7833" spans="69:69" x14ac:dyDescent="0.25">
      <c r="BQ7833" s="136"/>
    </row>
    <row r="7834" spans="69:69" x14ac:dyDescent="0.25">
      <c r="BQ7834" s="136"/>
    </row>
    <row r="7835" spans="69:69" x14ac:dyDescent="0.25">
      <c r="BQ7835" s="136"/>
    </row>
    <row r="7836" spans="69:69" x14ac:dyDescent="0.25">
      <c r="BQ7836" s="136"/>
    </row>
    <row r="7837" spans="69:69" x14ac:dyDescent="0.25">
      <c r="BQ7837" s="136"/>
    </row>
    <row r="7838" spans="69:69" x14ac:dyDescent="0.25">
      <c r="BQ7838" s="136"/>
    </row>
    <row r="7839" spans="69:69" x14ac:dyDescent="0.25">
      <c r="BQ7839" s="136"/>
    </row>
    <row r="7840" spans="69:69" x14ac:dyDescent="0.25">
      <c r="BQ7840" s="136"/>
    </row>
    <row r="7841" spans="69:69" x14ac:dyDescent="0.25">
      <c r="BQ7841" s="136"/>
    </row>
    <row r="7842" spans="69:69" x14ac:dyDescent="0.25">
      <c r="BQ7842" s="136"/>
    </row>
    <row r="7843" spans="69:69" x14ac:dyDescent="0.25">
      <c r="BQ7843" s="136"/>
    </row>
    <row r="7844" spans="69:69" x14ac:dyDescent="0.25">
      <c r="BQ7844" s="136"/>
    </row>
    <row r="7845" spans="69:69" x14ac:dyDescent="0.25">
      <c r="BQ7845" s="136"/>
    </row>
    <row r="7846" spans="69:69" x14ac:dyDescent="0.25">
      <c r="BQ7846" s="136"/>
    </row>
    <row r="7847" spans="69:69" x14ac:dyDescent="0.25">
      <c r="BQ7847" s="136"/>
    </row>
    <row r="7848" spans="69:69" x14ac:dyDescent="0.25">
      <c r="BQ7848" s="136"/>
    </row>
    <row r="7849" spans="69:69" x14ac:dyDescent="0.25">
      <c r="BQ7849" s="136"/>
    </row>
    <row r="7850" spans="69:69" x14ac:dyDescent="0.25">
      <c r="BQ7850" s="136"/>
    </row>
    <row r="7851" spans="69:69" x14ac:dyDescent="0.25">
      <c r="BQ7851" s="136"/>
    </row>
    <row r="7852" spans="69:69" x14ac:dyDescent="0.25">
      <c r="BQ7852" s="136"/>
    </row>
    <row r="7853" spans="69:69" x14ac:dyDescent="0.25">
      <c r="BQ7853" s="136"/>
    </row>
    <row r="7854" spans="69:69" x14ac:dyDescent="0.25">
      <c r="BQ7854" s="136"/>
    </row>
    <row r="7855" spans="69:69" x14ac:dyDescent="0.25">
      <c r="BQ7855" s="136"/>
    </row>
    <row r="7856" spans="69:69" x14ac:dyDescent="0.25">
      <c r="BQ7856" s="136"/>
    </row>
    <row r="7857" spans="69:69" x14ac:dyDescent="0.25">
      <c r="BQ7857" s="136"/>
    </row>
    <row r="7858" spans="69:69" x14ac:dyDescent="0.25">
      <c r="BQ7858" s="136"/>
    </row>
    <row r="7859" spans="69:69" x14ac:dyDescent="0.25">
      <c r="BQ7859" s="136"/>
    </row>
    <row r="7860" spans="69:69" x14ac:dyDescent="0.25">
      <c r="BQ7860" s="136"/>
    </row>
    <row r="7861" spans="69:69" x14ac:dyDescent="0.25">
      <c r="BQ7861" s="136"/>
    </row>
    <row r="7862" spans="69:69" x14ac:dyDescent="0.25">
      <c r="BQ7862" s="136"/>
    </row>
    <row r="7863" spans="69:69" x14ac:dyDescent="0.25">
      <c r="BQ7863" s="136"/>
    </row>
    <row r="7864" spans="69:69" x14ac:dyDescent="0.25">
      <c r="BQ7864" s="136"/>
    </row>
    <row r="7865" spans="69:69" x14ac:dyDescent="0.25">
      <c r="BQ7865" s="136"/>
    </row>
    <row r="7866" spans="69:69" x14ac:dyDescent="0.25">
      <c r="BQ7866" s="136"/>
    </row>
    <row r="7867" spans="69:69" x14ac:dyDescent="0.25">
      <c r="BQ7867" s="136"/>
    </row>
    <row r="7868" spans="69:69" x14ac:dyDescent="0.25">
      <c r="BQ7868" s="136"/>
    </row>
    <row r="7869" spans="69:69" x14ac:dyDescent="0.25">
      <c r="BQ7869" s="136"/>
    </row>
    <row r="7870" spans="69:69" x14ac:dyDescent="0.25">
      <c r="BQ7870" s="136"/>
    </row>
    <row r="7871" spans="69:69" x14ac:dyDescent="0.25">
      <c r="BQ7871" s="136"/>
    </row>
    <row r="7872" spans="69:69" x14ac:dyDescent="0.25">
      <c r="BQ7872" s="136"/>
    </row>
    <row r="7873" spans="69:69" x14ac:dyDescent="0.25">
      <c r="BQ7873" s="136"/>
    </row>
    <row r="7874" spans="69:69" x14ac:dyDescent="0.25">
      <c r="BQ7874" s="136"/>
    </row>
    <row r="7875" spans="69:69" x14ac:dyDescent="0.25">
      <c r="BQ7875" s="136"/>
    </row>
    <row r="7876" spans="69:69" x14ac:dyDescent="0.25">
      <c r="BQ7876" s="136"/>
    </row>
    <row r="7877" spans="69:69" x14ac:dyDescent="0.25">
      <c r="BQ7877" s="136"/>
    </row>
    <row r="7878" spans="69:69" x14ac:dyDescent="0.25">
      <c r="BQ7878" s="136"/>
    </row>
    <row r="7879" spans="69:69" x14ac:dyDescent="0.25">
      <c r="BQ7879" s="136"/>
    </row>
    <row r="7880" spans="69:69" x14ac:dyDescent="0.25">
      <c r="BQ7880" s="136"/>
    </row>
    <row r="7881" spans="69:69" x14ac:dyDescent="0.25">
      <c r="BQ7881" s="136"/>
    </row>
    <row r="7882" spans="69:69" x14ac:dyDescent="0.25">
      <c r="BQ7882" s="136"/>
    </row>
    <row r="7883" spans="69:69" x14ac:dyDescent="0.25">
      <c r="BQ7883" s="136"/>
    </row>
    <row r="7884" spans="69:69" x14ac:dyDescent="0.25">
      <c r="BQ7884" s="136"/>
    </row>
    <row r="7885" spans="69:69" x14ac:dyDescent="0.25">
      <c r="BQ7885" s="136"/>
    </row>
    <row r="7886" spans="69:69" x14ac:dyDescent="0.25">
      <c r="BQ7886" s="136"/>
    </row>
    <row r="7887" spans="69:69" x14ac:dyDescent="0.25">
      <c r="BQ7887" s="136"/>
    </row>
    <row r="7888" spans="69:69" x14ac:dyDescent="0.25">
      <c r="BQ7888" s="136"/>
    </row>
    <row r="7889" spans="69:69" x14ac:dyDescent="0.25">
      <c r="BQ7889" s="136"/>
    </row>
    <row r="7890" spans="69:69" x14ac:dyDescent="0.25">
      <c r="BQ7890" s="136"/>
    </row>
    <row r="7891" spans="69:69" x14ac:dyDescent="0.25">
      <c r="BQ7891" s="136"/>
    </row>
    <row r="7892" spans="69:69" x14ac:dyDescent="0.25">
      <c r="BQ7892" s="136"/>
    </row>
    <row r="7893" spans="69:69" x14ac:dyDescent="0.25">
      <c r="BQ7893" s="136"/>
    </row>
    <row r="7894" spans="69:69" x14ac:dyDescent="0.25">
      <c r="BQ7894" s="136"/>
    </row>
    <row r="7895" spans="69:69" x14ac:dyDescent="0.25">
      <c r="BQ7895" s="136"/>
    </row>
    <row r="7896" spans="69:69" x14ac:dyDescent="0.25">
      <c r="BQ7896" s="136"/>
    </row>
    <row r="7897" spans="69:69" x14ac:dyDescent="0.25">
      <c r="BQ7897" s="136"/>
    </row>
    <row r="7898" spans="69:69" x14ac:dyDescent="0.25">
      <c r="BQ7898" s="136"/>
    </row>
    <row r="7899" spans="69:69" x14ac:dyDescent="0.25">
      <c r="BQ7899" s="136"/>
    </row>
    <row r="7900" spans="69:69" x14ac:dyDescent="0.25">
      <c r="BQ7900" s="136"/>
    </row>
    <row r="7901" spans="69:69" x14ac:dyDescent="0.25">
      <c r="BQ7901" s="136"/>
    </row>
    <row r="7902" spans="69:69" x14ac:dyDescent="0.25">
      <c r="BQ7902" s="136"/>
    </row>
    <row r="7903" spans="69:69" x14ac:dyDescent="0.25">
      <c r="BQ7903" s="136"/>
    </row>
    <row r="7904" spans="69:69" x14ac:dyDescent="0.25">
      <c r="BQ7904" s="136"/>
    </row>
    <row r="7905" spans="69:69" x14ac:dyDescent="0.25">
      <c r="BQ7905" s="136"/>
    </row>
    <row r="7906" spans="69:69" x14ac:dyDescent="0.25">
      <c r="BQ7906" s="136"/>
    </row>
    <row r="7907" spans="69:69" x14ac:dyDescent="0.25">
      <c r="BQ7907" s="136"/>
    </row>
    <row r="7908" spans="69:69" x14ac:dyDescent="0.25">
      <c r="BQ7908" s="136"/>
    </row>
    <row r="7909" spans="69:69" x14ac:dyDescent="0.25">
      <c r="BQ7909" s="136"/>
    </row>
    <row r="7910" spans="69:69" x14ac:dyDescent="0.25">
      <c r="BQ7910" s="136"/>
    </row>
    <row r="7911" spans="69:69" x14ac:dyDescent="0.25">
      <c r="BQ7911" s="136"/>
    </row>
    <row r="7912" spans="69:69" x14ac:dyDescent="0.25">
      <c r="BQ7912" s="136"/>
    </row>
    <row r="7913" spans="69:69" x14ac:dyDescent="0.25">
      <c r="BQ7913" s="136"/>
    </row>
    <row r="7914" spans="69:69" x14ac:dyDescent="0.25">
      <c r="BQ7914" s="136"/>
    </row>
    <row r="7915" spans="69:69" x14ac:dyDescent="0.25">
      <c r="BQ7915" s="136"/>
    </row>
    <row r="7916" spans="69:69" x14ac:dyDescent="0.25">
      <c r="BQ7916" s="136"/>
    </row>
    <row r="7917" spans="69:69" x14ac:dyDescent="0.25">
      <c r="BQ7917" s="136"/>
    </row>
    <row r="7918" spans="69:69" x14ac:dyDescent="0.25">
      <c r="BQ7918" s="136"/>
    </row>
    <row r="7919" spans="69:69" x14ac:dyDescent="0.25">
      <c r="BQ7919" s="136"/>
    </row>
    <row r="7920" spans="69:69" x14ac:dyDescent="0.25">
      <c r="BQ7920" s="136"/>
    </row>
    <row r="7921" spans="69:69" x14ac:dyDescent="0.25">
      <c r="BQ7921" s="136"/>
    </row>
    <row r="7922" spans="69:69" x14ac:dyDescent="0.25">
      <c r="BQ7922" s="136"/>
    </row>
    <row r="7923" spans="69:69" x14ac:dyDescent="0.25">
      <c r="BQ7923" s="136"/>
    </row>
    <row r="7924" spans="69:69" x14ac:dyDescent="0.25">
      <c r="BQ7924" s="136"/>
    </row>
    <row r="7925" spans="69:69" x14ac:dyDescent="0.25">
      <c r="BQ7925" s="136"/>
    </row>
    <row r="7926" spans="69:69" x14ac:dyDescent="0.25">
      <c r="BQ7926" s="136"/>
    </row>
    <row r="7927" spans="69:69" x14ac:dyDescent="0.25">
      <c r="BQ7927" s="136"/>
    </row>
    <row r="7928" spans="69:69" x14ac:dyDescent="0.25">
      <c r="BQ7928" s="136"/>
    </row>
    <row r="7929" spans="69:69" x14ac:dyDescent="0.25">
      <c r="BQ7929" s="136"/>
    </row>
    <row r="7930" spans="69:69" x14ac:dyDescent="0.25">
      <c r="BQ7930" s="136"/>
    </row>
    <row r="7931" spans="69:69" x14ac:dyDescent="0.25">
      <c r="BQ7931" s="136"/>
    </row>
    <row r="7932" spans="69:69" x14ac:dyDescent="0.25">
      <c r="BQ7932" s="136"/>
    </row>
    <row r="7933" spans="69:69" x14ac:dyDescent="0.25">
      <c r="BQ7933" s="136"/>
    </row>
    <row r="7934" spans="69:69" x14ac:dyDescent="0.25">
      <c r="BQ7934" s="136"/>
    </row>
    <row r="7935" spans="69:69" x14ac:dyDescent="0.25">
      <c r="BQ7935" s="136"/>
    </row>
    <row r="7936" spans="69:69" x14ac:dyDescent="0.25">
      <c r="BQ7936" s="136"/>
    </row>
    <row r="7937" spans="69:69" x14ac:dyDescent="0.25">
      <c r="BQ7937" s="136"/>
    </row>
    <row r="7938" spans="69:69" x14ac:dyDescent="0.25">
      <c r="BQ7938" s="136"/>
    </row>
    <row r="7939" spans="69:69" x14ac:dyDescent="0.25">
      <c r="BQ7939" s="136"/>
    </row>
    <row r="7940" spans="69:69" x14ac:dyDescent="0.25">
      <c r="BQ7940" s="136"/>
    </row>
    <row r="7941" spans="69:69" x14ac:dyDescent="0.25">
      <c r="BQ7941" s="136"/>
    </row>
    <row r="7942" spans="69:69" x14ac:dyDescent="0.25">
      <c r="BQ7942" s="136"/>
    </row>
    <row r="7943" spans="69:69" x14ac:dyDescent="0.25">
      <c r="BQ7943" s="136"/>
    </row>
    <row r="7944" spans="69:69" x14ac:dyDescent="0.25">
      <c r="BQ7944" s="136"/>
    </row>
    <row r="7945" spans="69:69" x14ac:dyDescent="0.25">
      <c r="BQ7945" s="136"/>
    </row>
    <row r="7946" spans="69:69" x14ac:dyDescent="0.25">
      <c r="BQ7946" s="136"/>
    </row>
    <row r="7947" spans="69:69" x14ac:dyDescent="0.25">
      <c r="BQ7947" s="136"/>
    </row>
    <row r="7948" spans="69:69" x14ac:dyDescent="0.25">
      <c r="BQ7948" s="136"/>
    </row>
    <row r="7949" spans="69:69" x14ac:dyDescent="0.25">
      <c r="BQ7949" s="136"/>
    </row>
    <row r="7950" spans="69:69" x14ac:dyDescent="0.25">
      <c r="BQ7950" s="136"/>
    </row>
    <row r="7951" spans="69:69" x14ac:dyDescent="0.25">
      <c r="BQ7951" s="136"/>
    </row>
    <row r="7952" spans="69:69" x14ac:dyDescent="0.25">
      <c r="BQ7952" s="136"/>
    </row>
    <row r="7953" spans="69:69" x14ac:dyDescent="0.25">
      <c r="BQ7953" s="136"/>
    </row>
    <row r="7954" spans="69:69" x14ac:dyDescent="0.25">
      <c r="BQ7954" s="136"/>
    </row>
    <row r="7955" spans="69:69" x14ac:dyDescent="0.25">
      <c r="BQ7955" s="136"/>
    </row>
    <row r="7956" spans="69:69" x14ac:dyDescent="0.25">
      <c r="BQ7956" s="136"/>
    </row>
    <row r="7957" spans="69:69" x14ac:dyDescent="0.25">
      <c r="BQ7957" s="136"/>
    </row>
    <row r="7958" spans="69:69" x14ac:dyDescent="0.25">
      <c r="BQ7958" s="136"/>
    </row>
    <row r="7959" spans="69:69" x14ac:dyDescent="0.25">
      <c r="BQ7959" s="136"/>
    </row>
    <row r="7960" spans="69:69" x14ac:dyDescent="0.25">
      <c r="BQ7960" s="136"/>
    </row>
    <row r="7961" spans="69:69" x14ac:dyDescent="0.25">
      <c r="BQ7961" s="136"/>
    </row>
    <row r="7962" spans="69:69" x14ac:dyDescent="0.25">
      <c r="BQ7962" s="136"/>
    </row>
    <row r="7963" spans="69:69" x14ac:dyDescent="0.25">
      <c r="BQ7963" s="136"/>
    </row>
    <row r="7964" spans="69:69" x14ac:dyDescent="0.25">
      <c r="BQ7964" s="136"/>
    </row>
    <row r="7965" spans="69:69" x14ac:dyDescent="0.25">
      <c r="BQ7965" s="136"/>
    </row>
    <row r="7966" spans="69:69" x14ac:dyDescent="0.25">
      <c r="BQ7966" s="136"/>
    </row>
    <row r="7967" spans="69:69" x14ac:dyDescent="0.25">
      <c r="BQ7967" s="136"/>
    </row>
    <row r="7968" spans="69:69" x14ac:dyDescent="0.25">
      <c r="BQ7968" s="136"/>
    </row>
    <row r="7969" spans="69:69" x14ac:dyDescent="0.25">
      <c r="BQ7969" s="136"/>
    </row>
    <row r="7970" spans="69:69" x14ac:dyDescent="0.25">
      <c r="BQ7970" s="136"/>
    </row>
    <row r="7971" spans="69:69" x14ac:dyDescent="0.25">
      <c r="BQ7971" s="136"/>
    </row>
    <row r="7972" spans="69:69" x14ac:dyDescent="0.25">
      <c r="BQ7972" s="136"/>
    </row>
    <row r="7973" spans="69:69" x14ac:dyDescent="0.25">
      <c r="BQ7973" s="136"/>
    </row>
    <row r="7974" spans="69:69" x14ac:dyDescent="0.25">
      <c r="BQ7974" s="136"/>
    </row>
    <row r="7975" spans="69:69" x14ac:dyDescent="0.25">
      <c r="BQ7975" s="136"/>
    </row>
    <row r="7976" spans="69:69" x14ac:dyDescent="0.25">
      <c r="BQ7976" s="136"/>
    </row>
  </sheetData>
  <mergeCells count="15">
    <mergeCell ref="AE3:AG3"/>
    <mergeCell ref="AH3:AM3"/>
    <mergeCell ref="AN3:AO3"/>
    <mergeCell ref="AP3:AQ3"/>
    <mergeCell ref="L3:M3"/>
    <mergeCell ref="N3:P3"/>
    <mergeCell ref="Q3:V3"/>
    <mergeCell ref="W3:X3"/>
    <mergeCell ref="Y3:Z3"/>
    <mergeCell ref="AC3:AD3"/>
    <mergeCell ref="CS4:CT4"/>
    <mergeCell ref="CK4:CL4"/>
    <mergeCell ref="CM4:CN4"/>
    <mergeCell ref="CO4:CP4"/>
    <mergeCell ref="CQ4:CR4"/>
  </mergeCells>
  <conditionalFormatting sqref="CI6:CT24 CI27:CT31 CI33:CT45">
    <cfRule type="cellIs" dxfId="2" priority="3" operator="equal">
      <formula>0</formula>
    </cfRule>
  </conditionalFormatting>
  <conditionalFormatting sqref="CI25:CT26">
    <cfRule type="cellIs" dxfId="1" priority="2" operator="equal">
      <formula>0</formula>
    </cfRule>
  </conditionalFormatting>
  <conditionalFormatting sqref="CI32:CT32">
    <cfRule type="cellIs" dxfId="0" priority="1" operator="equal">
      <formula>0</formula>
    </cfRule>
  </conditionalFormatting>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Portada</vt:lpstr>
      <vt:lpstr>Cuestionario</vt:lpstr>
      <vt:lpstr>Ficha</vt:lpstr>
      <vt:lpstr>Datos de Entrada</vt:lpstr>
      <vt:lpstr>Resumo</vt:lpstr>
      <vt:lpstr>Brutos</vt:lpstr>
      <vt:lpstr>Cuestionario!Área_de_impresión</vt:lpstr>
      <vt:lpstr>'Datos de Entrada'!Área_de_impresión</vt:lpstr>
      <vt:lpstr>Ficha!Área_de_impresión</vt:lpstr>
      <vt:lpstr>Portada!Área_de_impresión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dc:creator>
  <cp:lastModifiedBy>José Miguel Dorribo Rivera</cp:lastModifiedBy>
  <cp:lastPrinted>2018-02-08T13:09:09Z</cp:lastPrinted>
  <dcterms:created xsi:type="dcterms:W3CDTF">2016-05-02T14:35:13Z</dcterms:created>
  <dcterms:modified xsi:type="dcterms:W3CDTF">2019-06-20T14:18:09Z</dcterms:modified>
</cp:coreProperties>
</file>