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"/>
    </mc:Choice>
  </mc:AlternateContent>
  <xr:revisionPtr revIDLastSave="0" documentId="13_ncr:1_{1A375F4C-1359-40F0-A1CB-E03270C02AE6}" xr6:coauthVersionLast="47" xr6:coauthVersionMax="47" xr10:uidLastSave="{00000000-0000-0000-0000-000000000000}"/>
  <bookViews>
    <workbookView xWindow="-120" yWindow="-120" windowWidth="29040" windowHeight="15720" xr2:uid="{1E608F1B-38EA-47F6-B5B7-A2F6A519D733}"/>
  </bookViews>
  <sheets>
    <sheet name="2023_Datos xerais" sheetId="1" r:id="rId1"/>
    <sheet name="2023_PDI_Distribución" sheetId="2" r:id="rId2"/>
    <sheet name="2023_PDI_Doutor" sheetId="3" r:id="rId3"/>
    <sheet name="2023_PDI ao longo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4" l="1"/>
  <c r="J42" i="4"/>
  <c r="I42" i="4"/>
  <c r="H42" i="4"/>
  <c r="G42" i="4"/>
  <c r="F42" i="4"/>
  <c r="E42" i="4"/>
  <c r="D42" i="4"/>
  <c r="C42" i="4"/>
  <c r="B42" i="4"/>
  <c r="L41" i="4"/>
  <c r="L40" i="4"/>
  <c r="L39" i="4"/>
  <c r="L38" i="4"/>
  <c r="L37" i="4"/>
  <c r="L36" i="4"/>
  <c r="L35" i="4"/>
  <c r="L34" i="4"/>
  <c r="L33" i="4"/>
  <c r="L32" i="4"/>
  <c r="L31" i="4"/>
  <c r="L42" i="4" s="1"/>
  <c r="J23" i="4"/>
  <c r="K23" i="4" s="1"/>
  <c r="I23" i="4"/>
  <c r="C23" i="4"/>
  <c r="B23" i="4"/>
  <c r="D23" i="4" s="1"/>
  <c r="K22" i="4"/>
  <c r="D22" i="4"/>
  <c r="K21" i="4"/>
  <c r="D21" i="4"/>
  <c r="K20" i="4"/>
  <c r="D20" i="4"/>
  <c r="K19" i="4"/>
  <c r="D19" i="4"/>
  <c r="K18" i="4"/>
  <c r="D18" i="4"/>
  <c r="K17" i="4"/>
  <c r="D17" i="4"/>
  <c r="K16" i="4"/>
  <c r="D16" i="4"/>
  <c r="K15" i="4"/>
  <c r="D15" i="4"/>
  <c r="K14" i="4"/>
  <c r="D14" i="4"/>
  <c r="K13" i="4"/>
  <c r="D13" i="4"/>
  <c r="K12" i="4"/>
  <c r="D12" i="4"/>
  <c r="C95" i="3"/>
  <c r="B95" i="3"/>
  <c r="D95" i="3" s="1"/>
  <c r="D94" i="3"/>
  <c r="D93" i="3"/>
  <c r="D92" i="3"/>
  <c r="D91" i="3"/>
  <c r="D90" i="3"/>
  <c r="D89" i="3"/>
  <c r="D88" i="3"/>
  <c r="D87" i="3"/>
  <c r="G80" i="3"/>
  <c r="E80" i="3"/>
  <c r="D80" i="3"/>
  <c r="C80" i="3"/>
  <c r="B80" i="3"/>
  <c r="G79" i="3"/>
  <c r="F79" i="3"/>
  <c r="G78" i="3"/>
  <c r="F78" i="3"/>
  <c r="G77" i="3"/>
  <c r="F77" i="3"/>
  <c r="G76" i="3"/>
  <c r="F76" i="3"/>
  <c r="G75" i="3"/>
  <c r="F75" i="3"/>
  <c r="F80" i="3" s="1"/>
  <c r="E64" i="3"/>
  <c r="D64" i="3"/>
  <c r="C64" i="3"/>
  <c r="B64" i="3"/>
  <c r="G63" i="3"/>
  <c r="F63" i="3"/>
  <c r="G62" i="3"/>
  <c r="F62" i="3"/>
  <c r="G61" i="3"/>
  <c r="F61" i="3"/>
  <c r="G60" i="3"/>
  <c r="F60" i="3"/>
  <c r="G59" i="3"/>
  <c r="F59" i="3"/>
  <c r="G58" i="3"/>
  <c r="G64" i="3" s="1"/>
  <c r="F58" i="3"/>
  <c r="F64" i="3" s="1"/>
  <c r="K51" i="3"/>
  <c r="J51" i="3"/>
  <c r="G51" i="3"/>
  <c r="F51" i="3"/>
  <c r="C51" i="3"/>
  <c r="B51" i="3"/>
  <c r="L50" i="3"/>
  <c r="K50" i="3"/>
  <c r="J50" i="3"/>
  <c r="I50" i="3"/>
  <c r="H50" i="3"/>
  <c r="D50" i="3"/>
  <c r="E50" i="3" s="1"/>
  <c r="J49" i="3"/>
  <c r="H49" i="3"/>
  <c r="L49" i="3" s="1"/>
  <c r="D49" i="3"/>
  <c r="E49" i="3" s="1"/>
  <c r="L48" i="3"/>
  <c r="K48" i="3"/>
  <c r="J48" i="3"/>
  <c r="H48" i="3"/>
  <c r="I48" i="3" s="1"/>
  <c r="D48" i="3"/>
  <c r="E48" i="3" s="1"/>
  <c r="K47" i="3"/>
  <c r="J47" i="3"/>
  <c r="H47" i="3"/>
  <c r="L47" i="3" s="1"/>
  <c r="D47" i="3"/>
  <c r="E47" i="3" s="1"/>
  <c r="L46" i="3"/>
  <c r="K46" i="3"/>
  <c r="J46" i="3"/>
  <c r="H46" i="3"/>
  <c r="I46" i="3" s="1"/>
  <c r="D46" i="3"/>
  <c r="E46" i="3" s="1"/>
  <c r="K45" i="3"/>
  <c r="J45" i="3"/>
  <c r="H45" i="3"/>
  <c r="L45" i="3" s="1"/>
  <c r="E45" i="3"/>
  <c r="D45" i="3"/>
  <c r="K44" i="3"/>
  <c r="J44" i="3"/>
  <c r="H44" i="3"/>
  <c r="I44" i="3" s="1"/>
  <c r="D44" i="3"/>
  <c r="E44" i="3" s="1"/>
  <c r="J43" i="3"/>
  <c r="H43" i="3"/>
  <c r="L43" i="3" s="1"/>
  <c r="E43" i="3"/>
  <c r="D43" i="3"/>
  <c r="G37" i="3"/>
  <c r="I37" i="3" s="1"/>
  <c r="F37" i="3"/>
  <c r="H37" i="3" s="1"/>
  <c r="D37" i="3"/>
  <c r="C37" i="3"/>
  <c r="B37" i="3"/>
  <c r="H36" i="3"/>
  <c r="I36" i="3" s="1"/>
  <c r="D36" i="3"/>
  <c r="E36" i="3" s="1"/>
  <c r="H35" i="3"/>
  <c r="D35" i="3"/>
  <c r="E35" i="3" s="1"/>
  <c r="H34" i="3"/>
  <c r="J34" i="3" s="1"/>
  <c r="H33" i="3"/>
  <c r="I33" i="3" s="1"/>
  <c r="D33" i="3"/>
  <c r="J33" i="3" s="1"/>
  <c r="J32" i="3"/>
  <c r="K32" i="3" s="1"/>
  <c r="I32" i="3"/>
  <c r="H32" i="3"/>
  <c r="H31" i="3"/>
  <c r="I31" i="3" s="1"/>
  <c r="D31" i="3"/>
  <c r="H30" i="3"/>
  <c r="I30" i="3" s="1"/>
  <c r="D30" i="3"/>
  <c r="J30" i="3" s="1"/>
  <c r="H29" i="3"/>
  <c r="J29" i="3" s="1"/>
  <c r="E29" i="3"/>
  <c r="D29" i="3"/>
  <c r="H28" i="3"/>
  <c r="I28" i="3" s="1"/>
  <c r="D28" i="3"/>
  <c r="H27" i="3"/>
  <c r="I27" i="3" s="1"/>
  <c r="D27" i="3"/>
  <c r="J27" i="3" s="1"/>
  <c r="F22" i="3"/>
  <c r="E22" i="3"/>
  <c r="G22" i="3" s="1"/>
  <c r="C22" i="3"/>
  <c r="B22" i="3"/>
  <c r="D22" i="3" s="1"/>
  <c r="G21" i="3"/>
  <c r="H21" i="3" s="1"/>
  <c r="D21" i="3"/>
  <c r="G20" i="3"/>
  <c r="H20" i="3" s="1"/>
  <c r="D20" i="3"/>
  <c r="G19" i="3"/>
  <c r="H19" i="3" s="1"/>
  <c r="D19" i="3"/>
  <c r="G18" i="3"/>
  <c r="H18" i="3" s="1"/>
  <c r="D18" i="3"/>
  <c r="G17" i="3"/>
  <c r="H17" i="3" s="1"/>
  <c r="D17" i="3"/>
  <c r="G16" i="3"/>
  <c r="H16" i="3" s="1"/>
  <c r="D16" i="3"/>
  <c r="G15" i="3"/>
  <c r="H15" i="3" s="1"/>
  <c r="D15" i="3"/>
  <c r="G14" i="3"/>
  <c r="H14" i="3" s="1"/>
  <c r="D14" i="3"/>
  <c r="G13" i="3"/>
  <c r="H13" i="3" s="1"/>
  <c r="D13" i="3"/>
  <c r="G12" i="3"/>
  <c r="H12" i="3" s="1"/>
  <c r="D12" i="3"/>
  <c r="G11" i="3"/>
  <c r="H11" i="3" s="1"/>
  <c r="D11" i="3"/>
  <c r="K57" i="2"/>
  <c r="J57" i="2"/>
  <c r="I57" i="2"/>
  <c r="H57" i="2"/>
  <c r="G57" i="2"/>
  <c r="F57" i="2"/>
  <c r="E57" i="2"/>
  <c r="D57" i="2"/>
  <c r="C57" i="2"/>
  <c r="B57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C62" i="1"/>
  <c r="B62" i="1"/>
  <c r="D62" i="1" s="1"/>
  <c r="D61" i="1"/>
  <c r="D60" i="1"/>
  <c r="D59" i="1"/>
  <c r="D58" i="1"/>
  <c r="D57" i="1"/>
  <c r="D56" i="1"/>
  <c r="E37" i="1"/>
  <c r="C37" i="1"/>
  <c r="D37" i="1" s="1"/>
  <c r="B37" i="1"/>
  <c r="D36" i="1"/>
  <c r="D35" i="1"/>
  <c r="D34" i="1"/>
  <c r="D33" i="1"/>
  <c r="D32" i="1"/>
  <c r="D31" i="1"/>
  <c r="D30" i="1"/>
  <c r="D29" i="1"/>
  <c r="D28" i="1"/>
  <c r="D27" i="1"/>
  <c r="D26" i="1"/>
  <c r="F20" i="1"/>
  <c r="E20" i="1"/>
  <c r="D20" i="1"/>
  <c r="F19" i="1"/>
  <c r="D19" i="1"/>
  <c r="F18" i="1"/>
  <c r="D18" i="1"/>
  <c r="L33" i="3" l="1"/>
  <c r="K33" i="3"/>
  <c r="M33" i="3"/>
  <c r="L34" i="3"/>
  <c r="K34" i="3"/>
  <c r="M34" i="3"/>
  <c r="M28" i="3"/>
  <c r="K29" i="3"/>
  <c r="M29" i="3"/>
  <c r="L29" i="3"/>
  <c r="I51" i="3"/>
  <c r="K30" i="3"/>
  <c r="M30" i="3"/>
  <c r="L30" i="3"/>
  <c r="H22" i="3"/>
  <c r="M27" i="3"/>
  <c r="K27" i="3"/>
  <c r="L27" i="3"/>
  <c r="I29" i="3"/>
  <c r="I34" i="3"/>
  <c r="E31" i="3"/>
  <c r="I47" i="3"/>
  <c r="J36" i="3"/>
  <c r="I49" i="3"/>
  <c r="J28" i="3"/>
  <c r="J31" i="3"/>
  <c r="E27" i="3"/>
  <c r="M36" i="3"/>
  <c r="I43" i="3"/>
  <c r="L32" i="3"/>
  <c r="E28" i="3"/>
  <c r="M32" i="3"/>
  <c r="D51" i="3"/>
  <c r="E51" i="3" s="1"/>
  <c r="J35" i="3"/>
  <c r="L44" i="3"/>
  <c r="H51" i="3"/>
  <c r="E37" i="3"/>
  <c r="I45" i="3"/>
  <c r="E33" i="3"/>
  <c r="J37" i="3"/>
  <c r="E30" i="3"/>
  <c r="L37" i="3" l="1"/>
  <c r="K37" i="3"/>
  <c r="M37" i="3"/>
  <c r="L31" i="3"/>
  <c r="K31" i="3"/>
  <c r="K28" i="3"/>
  <c r="L28" i="3"/>
  <c r="M31" i="3"/>
  <c r="L51" i="3"/>
  <c r="L36" i="3"/>
  <c r="K36" i="3"/>
  <c r="K35" i="3"/>
  <c r="L35" i="3"/>
  <c r="M35" i="3"/>
</calcChain>
</file>

<file path=xl/sharedStrings.xml><?xml version="1.0" encoding="utf-8"?>
<sst xmlns="http://schemas.openxmlformats.org/spreadsheetml/2006/main" count="636" uniqueCount="149">
  <si>
    <t>Unidade de Análises e Programas</t>
  </si>
  <si>
    <t>PDI a 31/12/2023</t>
  </si>
  <si>
    <t>Fonte: PeopleNet</t>
  </si>
  <si>
    <t>Data do informe: abril 2024</t>
  </si>
  <si>
    <t>Só persoal en servizo activo</t>
  </si>
  <si>
    <t>Cálculo da ETC (Equivalencia a tempo completo) = (duración do contrato nun ano/días do ano) x (xornada laboral dun traballador/37,5)</t>
  </si>
  <si>
    <t>PDI por sexo</t>
  </si>
  <si>
    <t>Promedio de idade</t>
  </si>
  <si>
    <t>Home</t>
  </si>
  <si>
    <t>Muller</t>
  </si>
  <si>
    <t>Promedio xeral</t>
  </si>
  <si>
    <t>PDI por tipo</t>
  </si>
  <si>
    <t>Homes</t>
  </si>
  <si>
    <t>Mulleres</t>
  </si>
  <si>
    <t>% mulleres por tipo</t>
  </si>
  <si>
    <t>Estranxeiros/as</t>
  </si>
  <si>
    <t>% Estranxeiros por tipo</t>
  </si>
  <si>
    <t>Total</t>
  </si>
  <si>
    <t>Persoal Funcionario</t>
  </si>
  <si>
    <t>Persoal Laboral</t>
  </si>
  <si>
    <t>PDI por categoría e sexo</t>
  </si>
  <si>
    <t>% Mulleres por categoría</t>
  </si>
  <si>
    <t>Catedrático/a de Escola Universitaria</t>
  </si>
  <si>
    <t>Catedrático/a de Universidade</t>
  </si>
  <si>
    <t>Lector/a de Idiomas</t>
  </si>
  <si>
    <t>Profesor/a Asociado/a</t>
  </si>
  <si>
    <t>Profesor/a Axudante Doutor/a</t>
  </si>
  <si>
    <t>Profesor/a Contratado/a Doutor/a</t>
  </si>
  <si>
    <t>Profesor/a Emérito/a</t>
  </si>
  <si>
    <t>Profesor/a Interino/a de substitución</t>
  </si>
  <si>
    <t>Profesor/a permanente laboral</t>
  </si>
  <si>
    <t>Profesor/a Titular de Escola Universitaria</t>
  </si>
  <si>
    <t>Profesor/a Titular de Universidade</t>
  </si>
  <si>
    <t>ETC por categoría e sexo</t>
  </si>
  <si>
    <t>PDI con vinculación permanente</t>
  </si>
  <si>
    <t>PDI por categoría e rango de idade</t>
  </si>
  <si>
    <t>Ata 25 anos</t>
  </si>
  <si>
    <t>De 25 a 34</t>
  </si>
  <si>
    <t>De 35 a 44</t>
  </si>
  <si>
    <t>De 45 a 54</t>
  </si>
  <si>
    <t>De 55 a 64</t>
  </si>
  <si>
    <t>De 65 en adiante</t>
  </si>
  <si>
    <t>Total Ata 25 anos</t>
  </si>
  <si>
    <t>Total De 25 a 34</t>
  </si>
  <si>
    <t>Total De 35 a 44</t>
  </si>
  <si>
    <t>Total De 45 a 54</t>
  </si>
  <si>
    <t>Total De 55 a 64</t>
  </si>
  <si>
    <t>Total De 65 en adiante</t>
  </si>
  <si>
    <t>PDI estranxeiro por tipo e categoría</t>
  </si>
  <si>
    <t>Categoría</t>
  </si>
  <si>
    <t>País_Nacionalidade</t>
  </si>
  <si>
    <t>Reino Unido</t>
  </si>
  <si>
    <t>Alemaña</t>
  </si>
  <si>
    <t>Corea do Sur</t>
  </si>
  <si>
    <t>Italia</t>
  </si>
  <si>
    <t>Portugal</t>
  </si>
  <si>
    <t>Irlanda</t>
  </si>
  <si>
    <t>Federación Rusa</t>
  </si>
  <si>
    <t>México</t>
  </si>
  <si>
    <t>Suiza</t>
  </si>
  <si>
    <t>Francia</t>
  </si>
  <si>
    <t>Exipto</t>
  </si>
  <si>
    <t>PDI por categoría, rama e sexo</t>
  </si>
  <si>
    <t>Artes e Humanidades</t>
  </si>
  <si>
    <t>Ciencias</t>
  </si>
  <si>
    <t>Ciencias da Saúde</t>
  </si>
  <si>
    <t>Ciencias Sociais e Xurídicas</t>
  </si>
  <si>
    <t>Enxeñaría e Arquitectura</t>
  </si>
  <si>
    <t>ETC por categoría, rama e sexo</t>
  </si>
  <si>
    <t>PDI por categoría e campus</t>
  </si>
  <si>
    <t>Ourense</t>
  </si>
  <si>
    <t>Pontevedra</t>
  </si>
  <si>
    <t>Vigo</t>
  </si>
  <si>
    <t>PDI por campus, centro e categoría</t>
  </si>
  <si>
    <t>Centro</t>
  </si>
  <si>
    <t xml:space="preserve">Escola de Enxeñaría Aeronáutica e do Espazo </t>
  </si>
  <si>
    <t xml:space="preserve">Total Escola de Enxeñaría Aeronáutica e do Espazo </t>
  </si>
  <si>
    <t xml:space="preserve">Escola Superior de Enxeñaría Informática </t>
  </si>
  <si>
    <t xml:space="preserve">Total Escola Superior de Enxeñaría Informática </t>
  </si>
  <si>
    <t xml:space="preserve">Facultade de Ciencias </t>
  </si>
  <si>
    <t xml:space="preserve">Total Facultade de Ciencias </t>
  </si>
  <si>
    <t xml:space="preserve">Facultade de Ciencias Empresariais e Turismo </t>
  </si>
  <si>
    <t xml:space="preserve">Total Facultade de Ciencias Empresariais e Turismo </t>
  </si>
  <si>
    <t>Facultade de Dereito</t>
  </si>
  <si>
    <t>Total Facultade de Dereito</t>
  </si>
  <si>
    <t>Facultade de Educación e Traballo Social</t>
  </si>
  <si>
    <t>Total Facultade de Educación e Traballo Social</t>
  </si>
  <si>
    <t xml:space="preserve">Facultade de Historia </t>
  </si>
  <si>
    <t xml:space="preserve">Total Facultade de Historia </t>
  </si>
  <si>
    <t>Total Ourense</t>
  </si>
  <si>
    <t xml:space="preserve">Escola de Enxeñaría Forestal </t>
  </si>
  <si>
    <t xml:space="preserve">Total Escola de Enxeñaría Forestal </t>
  </si>
  <si>
    <t xml:space="preserve">Facultade  de Ciencias da Educacion e do Deporte </t>
  </si>
  <si>
    <t xml:space="preserve">Total Facultade  de Ciencias da Educacion e do Deporte </t>
  </si>
  <si>
    <t xml:space="preserve">Facultade de Belas Artes </t>
  </si>
  <si>
    <t xml:space="preserve">Total Facultade de Belas Artes </t>
  </si>
  <si>
    <t>Facultade de Comunicación</t>
  </si>
  <si>
    <t>Total Facultade de Comunicación</t>
  </si>
  <si>
    <t>Facultade de Deseño</t>
  </si>
  <si>
    <t>Total Facultade de Deseño</t>
  </si>
  <si>
    <t>Facultade de Dirección e Xestión Pública</t>
  </si>
  <si>
    <t>Total Facultade de Dirección e Xestión Pública</t>
  </si>
  <si>
    <t>Facultade de Fisioterapia</t>
  </si>
  <si>
    <t>Total Facultade de Fisioterapia</t>
  </si>
  <si>
    <t>Total Pontevedra</t>
  </si>
  <si>
    <t xml:space="preserve">Escola de Enxeñaría de Minas e Enerxía </t>
  </si>
  <si>
    <t xml:space="preserve">Total Escola de Enxeñaría de Minas e Enerxía </t>
  </si>
  <si>
    <t xml:space="preserve">Escola de Enxeñaría de Telecomunicación </t>
  </si>
  <si>
    <t xml:space="preserve">Total Escola de Enxeñaría de Telecomunicación </t>
  </si>
  <si>
    <t xml:space="preserve">Escola de Enxeñaría Industrial </t>
  </si>
  <si>
    <t xml:space="preserve">Total Escola de Enxeñaría Industrial </t>
  </si>
  <si>
    <t xml:space="preserve">Facultade de Bioloxía </t>
  </si>
  <si>
    <t xml:space="preserve">Total Facultade de Bioloxía </t>
  </si>
  <si>
    <t xml:space="preserve">Facultade de Ciencias do Mar </t>
  </si>
  <si>
    <t xml:space="preserve">Total Facultade de Ciencias do Mar </t>
  </si>
  <si>
    <t xml:space="preserve">Facultade de Ciencias Económicas e Empresariais </t>
  </si>
  <si>
    <t xml:space="preserve">Total Facultade de Ciencias Económicas e Empresariais </t>
  </si>
  <si>
    <t xml:space="preserve">Facultade de Ciencias Xuridicas e do Traballo </t>
  </si>
  <si>
    <t xml:space="preserve">Total Facultade de Ciencias Xuridicas e do Traballo </t>
  </si>
  <si>
    <t xml:space="preserve">Facultade de Comercio </t>
  </si>
  <si>
    <t xml:space="preserve">Total Facultade de Comercio </t>
  </si>
  <si>
    <t xml:space="preserve">Facultade de Filoloxía e Tradución </t>
  </si>
  <si>
    <t xml:space="preserve">Total Facultade de Filoloxía e Tradución </t>
  </si>
  <si>
    <t xml:space="preserve">Facultade de Química </t>
  </si>
  <si>
    <t xml:space="preserve">Total Facultade de Química </t>
  </si>
  <si>
    <t>Total Vigo</t>
  </si>
  <si>
    <t>Homes Doutores</t>
  </si>
  <si>
    <t>Mulleres Doutoras</t>
  </si>
  <si>
    <t>Total doutores/as</t>
  </si>
  <si>
    <t>% Doutores/as sobre total</t>
  </si>
  <si>
    <t>PDI doutor/a por categoría e doutorado/a 
pola Uvigo si/non</t>
  </si>
  <si>
    <t>Doutores/as pola Uvigo</t>
  </si>
  <si>
    <t>Doutores/as fóra da Uvigo</t>
  </si>
  <si>
    <t>% Doutores/as UVigo sobre Doutores/as total</t>
  </si>
  <si>
    <t>Doutores/as UVigo contratados/as nos 5 seguintes anos logo da defensa da tese</t>
  </si>
  <si>
    <t>Doutores/as contratados/as antes de 5 anos dende a defensa da tese na Uvigo</t>
  </si>
  <si>
    <t>% contratados/as antes de 5 anos sobre total doutores/as Uvigo</t>
  </si>
  <si>
    <t>PDi con sexenios e sexenios posibles</t>
  </si>
  <si>
    <t>Total sexenios</t>
  </si>
  <si>
    <t>Total sexenios posibles</t>
  </si>
  <si>
    <t>Sexenios</t>
  </si>
  <si>
    <t>Sexenios posibles</t>
  </si>
  <si>
    <t>Sexenios e sexenios posibles por rama</t>
  </si>
  <si>
    <t>PDI por categoría e número de quinquenios</t>
  </si>
  <si>
    <t>PDI ao longo do ano 2023</t>
  </si>
  <si>
    <t>PDI ao longo do ano</t>
  </si>
  <si>
    <t>ETC por categoría ao longo do 2022</t>
  </si>
  <si>
    <t>Profesor/a Permanente Laboral</t>
  </si>
  <si>
    <t>ETC por categoría, sexo e rama
 ao longo do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</si>
</sst>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name val="Calibri"/>
      <family val="2"/>
    </font>
    <font>
      <sz val="14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0"/>
      <name val="Calibri"/>
      <family val="2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/>
        <bgColor theme="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</cellStyleXfs>
  <cellXfs count="77">
    <xf numFmtId="0" fontId="0" fillId="0" borderId="0" xfId="0"/>
    <xf numFmtId="0" fontId="5" fillId="0" borderId="1" xfId="1" applyFont="1" applyBorder="1" applyAlignment="1">
      <alignment vertical="center" wrapText="1"/>
    </xf>
    <xf numFmtId="0" fontId="5" fillId="0" borderId="1" xfId="1" applyFont="1" applyBorder="1"/>
    <xf numFmtId="0" fontId="5" fillId="0" borderId="1" xfId="1" applyFont="1" applyBorder="1" applyAlignment="1">
      <alignment wrapText="1"/>
    </xf>
    <xf numFmtId="0" fontId="5" fillId="0" borderId="1" xfId="2" applyFont="1" applyBorder="1"/>
    <xf numFmtId="0" fontId="6" fillId="0" borderId="1" xfId="1" applyFont="1" applyBorder="1" applyAlignment="1">
      <alignment horizontal="center" vertical="center" wrapText="1"/>
    </xf>
    <xf numFmtId="0" fontId="5" fillId="0" borderId="0" xfId="1" applyFont="1"/>
    <xf numFmtId="0" fontId="5" fillId="0" borderId="0" xfId="2" applyFont="1"/>
    <xf numFmtId="0" fontId="7" fillId="0" borderId="0" xfId="2" applyFont="1"/>
    <xf numFmtId="0" fontId="1" fillId="0" borderId="0" xfId="2" applyFont="1"/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left"/>
    </xf>
    <xf numFmtId="0" fontId="8" fillId="0" borderId="0" xfId="2" applyFont="1"/>
    <xf numFmtId="2" fontId="8" fillId="0" borderId="0" xfId="2" applyNumberFormat="1" applyFont="1"/>
    <xf numFmtId="10" fontId="1" fillId="0" borderId="0" xfId="3" applyNumberFormat="1" applyFont="1"/>
    <xf numFmtId="0" fontId="9" fillId="2" borderId="2" xfId="4" applyFont="1" applyBorder="1" applyAlignment="1">
      <alignment horizontal="left" vertical="center"/>
    </xf>
    <xf numFmtId="0" fontId="9" fillId="2" borderId="0" xfId="4" applyFont="1" applyBorder="1" applyAlignment="1">
      <alignment horizontal="center" vertical="center"/>
    </xf>
    <xf numFmtId="0" fontId="9" fillId="2" borderId="3" xfId="4" applyFont="1" applyBorder="1" applyAlignment="1">
      <alignment horizontal="center" vertical="center"/>
    </xf>
    <xf numFmtId="0" fontId="9" fillId="2" borderId="4" xfId="4" applyFont="1" applyBorder="1" applyAlignment="1">
      <alignment horizontal="center" vertical="center"/>
    </xf>
    <xf numFmtId="0" fontId="9" fillId="2" borderId="5" xfId="4" applyFont="1" applyBorder="1" applyAlignment="1">
      <alignment horizontal="left" vertical="center"/>
    </xf>
    <xf numFmtId="0" fontId="9" fillId="2" borderId="6" xfId="4" applyFont="1" applyBorder="1"/>
    <xf numFmtId="0" fontId="9" fillId="2" borderId="7" xfId="4" applyFont="1" applyBorder="1"/>
    <xf numFmtId="0" fontId="9" fillId="2" borderId="8" xfId="4" applyFont="1" applyBorder="1" applyAlignment="1">
      <alignment horizontal="center" vertical="center"/>
    </xf>
    <xf numFmtId="0" fontId="8" fillId="3" borderId="0" xfId="5" applyFont="1"/>
    <xf numFmtId="0" fontId="8" fillId="4" borderId="0" xfId="6" applyFont="1"/>
    <xf numFmtId="0" fontId="9" fillId="5" borderId="9" xfId="2" applyFont="1" applyFill="1" applyBorder="1"/>
    <xf numFmtId="0" fontId="9" fillId="2" borderId="3" xfId="4" applyFont="1" applyBorder="1"/>
    <xf numFmtId="0" fontId="9" fillId="2" borderId="10" xfId="4" applyFont="1" applyBorder="1"/>
    <xf numFmtId="0" fontId="9" fillId="2" borderId="3" xfId="4" applyFont="1" applyBorder="1" applyAlignment="1">
      <alignment horizontal="center" vertical="center"/>
    </xf>
    <xf numFmtId="0" fontId="10" fillId="3" borderId="3" xfId="5" applyFont="1" applyBorder="1" applyAlignment="1">
      <alignment horizontal="left" vertical="center"/>
    </xf>
    <xf numFmtId="0" fontId="8" fillId="4" borderId="10" xfId="6" applyFont="1" applyBorder="1"/>
    <xf numFmtId="0" fontId="8" fillId="4" borderId="3" xfId="6" applyFont="1" applyBorder="1"/>
    <xf numFmtId="0" fontId="8" fillId="3" borderId="10" xfId="5" applyFont="1" applyBorder="1"/>
    <xf numFmtId="0" fontId="8" fillId="3" borderId="3" xfId="5" applyFont="1" applyBorder="1"/>
    <xf numFmtId="0" fontId="9" fillId="2" borderId="0" xfId="4" applyFont="1"/>
    <xf numFmtId="0" fontId="9" fillId="2" borderId="0" xfId="4" applyFont="1" applyAlignment="1">
      <alignment horizontal="left" vertical="center"/>
    </xf>
    <xf numFmtId="0" fontId="9" fillId="2" borderId="0" xfId="4" applyFont="1" applyAlignment="1">
      <alignment horizontal="center" vertical="center"/>
    </xf>
    <xf numFmtId="0" fontId="9" fillId="2" borderId="0" xfId="4" applyFont="1" applyAlignment="1">
      <alignment horizontal="center" vertical="center"/>
    </xf>
    <xf numFmtId="0" fontId="11" fillId="0" borderId="0" xfId="2" applyFont="1"/>
    <xf numFmtId="2" fontId="8" fillId="4" borderId="0" xfId="6" applyNumberFormat="1" applyFont="1"/>
    <xf numFmtId="2" fontId="11" fillId="0" borderId="0" xfId="2" applyNumberFormat="1" applyFont="1"/>
    <xf numFmtId="0" fontId="8" fillId="0" borderId="0" xfId="2" applyFont="1" applyAlignment="1">
      <alignment horizontal="left" vertical="center"/>
    </xf>
    <xf numFmtId="0" fontId="12" fillId="2" borderId="0" xfId="4" applyFont="1"/>
    <xf numFmtId="0" fontId="11" fillId="4" borderId="0" xfId="6" applyFont="1"/>
    <xf numFmtId="10" fontId="1" fillId="0" borderId="0" xfId="3" applyNumberFormat="1" applyFont="1" applyFill="1"/>
    <xf numFmtId="0" fontId="9" fillId="2" borderId="3" xfId="4" applyFont="1" applyBorder="1" applyAlignment="1">
      <alignment horizontal="left" vertical="center" wrapText="1"/>
    </xf>
    <xf numFmtId="0" fontId="9" fillId="2" borderId="11" xfId="4" applyFont="1" applyBorder="1" applyAlignment="1">
      <alignment horizontal="center" vertical="center"/>
    </xf>
    <xf numFmtId="0" fontId="9" fillId="2" borderId="6" xfId="4" applyFont="1" applyBorder="1" applyAlignment="1">
      <alignment horizontal="center" vertical="center"/>
    </xf>
    <xf numFmtId="0" fontId="9" fillId="2" borderId="7" xfId="4" applyFont="1" applyBorder="1" applyAlignment="1">
      <alignment horizontal="center" vertical="center"/>
    </xf>
    <xf numFmtId="0" fontId="9" fillId="2" borderId="14" xfId="4" applyFont="1" applyBorder="1" applyAlignment="1">
      <alignment horizontal="center" vertical="center"/>
    </xf>
    <xf numFmtId="0" fontId="9" fillId="2" borderId="15" xfId="4" applyFont="1" applyBorder="1" applyAlignment="1">
      <alignment horizontal="center" vertical="center"/>
    </xf>
    <xf numFmtId="0" fontId="9" fillId="2" borderId="14" xfId="4" applyFont="1" applyBorder="1"/>
    <xf numFmtId="0" fontId="9" fillId="2" borderId="3" xfId="4" applyFont="1" applyBorder="1" applyAlignment="1">
      <alignment horizontal="left" vertical="center"/>
    </xf>
    <xf numFmtId="0" fontId="9" fillId="2" borderId="4" xfId="4" applyFont="1" applyBorder="1" applyAlignment="1">
      <alignment horizontal="center" vertical="center"/>
    </xf>
    <xf numFmtId="0" fontId="9" fillId="2" borderId="0" xfId="4" applyFont="1" applyBorder="1" applyAlignment="1">
      <alignment horizontal="center" vertical="center"/>
    </xf>
    <xf numFmtId="0" fontId="9" fillId="2" borderId="2" xfId="4" applyFont="1" applyBorder="1" applyAlignment="1">
      <alignment horizontal="center" vertical="center"/>
    </xf>
    <xf numFmtId="0" fontId="8" fillId="4" borderId="0" xfId="6" applyFont="1" applyBorder="1"/>
    <xf numFmtId="10" fontId="8" fillId="4" borderId="0" xfId="6" applyNumberFormat="1" applyFont="1" applyBorder="1"/>
    <xf numFmtId="0" fontId="8" fillId="3" borderId="0" xfId="5" applyFont="1" applyBorder="1"/>
    <xf numFmtId="10" fontId="8" fillId="3" borderId="0" xfId="5" applyNumberFormat="1" applyFont="1" applyBorder="1"/>
    <xf numFmtId="0" fontId="9" fillId="2" borderId="15" xfId="4" applyFont="1" applyBorder="1" applyAlignment="1">
      <alignment horizontal="left" vertical="center"/>
    </xf>
    <xf numFmtId="0" fontId="9" fillId="2" borderId="10" xfId="4" applyFont="1" applyBorder="1" applyAlignment="1">
      <alignment horizontal="center" vertical="center"/>
    </xf>
    <xf numFmtId="0" fontId="9" fillId="2" borderId="10" xfId="4" applyFont="1" applyBorder="1" applyAlignment="1">
      <alignment horizontal="center" vertical="center"/>
    </xf>
    <xf numFmtId="0" fontId="9" fillId="2" borderId="12" xfId="4" applyFont="1" applyBorder="1"/>
    <xf numFmtId="0" fontId="9" fillId="2" borderId="0" xfId="4" applyFont="1" applyBorder="1"/>
    <xf numFmtId="0" fontId="9" fillId="2" borderId="2" xfId="4" applyFont="1" applyBorder="1"/>
    <xf numFmtId="0" fontId="9" fillId="2" borderId="5" xfId="4" applyFont="1" applyBorder="1" applyAlignment="1">
      <alignment horizontal="center" vertical="center"/>
    </xf>
    <xf numFmtId="0" fontId="13" fillId="0" borderId="0" xfId="2" applyFont="1"/>
    <xf numFmtId="2" fontId="13" fillId="0" borderId="0" xfId="2" applyNumberFormat="1" applyFont="1"/>
    <xf numFmtId="0" fontId="9" fillId="2" borderId="13" xfId="4" applyFont="1" applyBorder="1" applyAlignment="1">
      <alignment horizontal="center" vertical="center"/>
    </xf>
    <xf numFmtId="0" fontId="9" fillId="2" borderId="12" xfId="4" applyFont="1" applyBorder="1" applyAlignment="1">
      <alignment horizontal="center" vertical="center"/>
    </xf>
    <xf numFmtId="0" fontId="9" fillId="2" borderId="13" xfId="4" applyFont="1" applyBorder="1" applyAlignment="1">
      <alignment horizontal="center" vertical="center"/>
    </xf>
    <xf numFmtId="0" fontId="9" fillId="2" borderId="12" xfId="4" applyFont="1" applyBorder="1" applyAlignment="1">
      <alignment horizontal="center" vertical="center"/>
    </xf>
    <xf numFmtId="0" fontId="9" fillId="2" borderId="16" xfId="4" applyFont="1" applyBorder="1" applyAlignment="1">
      <alignment horizontal="center" vertical="center"/>
    </xf>
    <xf numFmtId="2" fontId="8" fillId="3" borderId="0" xfId="5" applyNumberFormat="1" applyFont="1"/>
    <xf numFmtId="2" fontId="8" fillId="3" borderId="0" xfId="5" applyNumberFormat="1" applyFont="1" applyBorder="1"/>
    <xf numFmtId="2" fontId="8" fillId="4" borderId="0" xfId="6" applyNumberFormat="1" applyFont="1" applyBorder="1"/>
  </cellXfs>
  <cellStyles count="7">
    <cellStyle name="20% - Énfasis1 2" xfId="5" xr:uid="{B9655AF6-4A18-48BC-8801-95894DEA3C89}"/>
    <cellStyle name="40% - Énfasis1 2" xfId="6" xr:uid="{FAA9615F-3454-4E28-8786-97E6C2851C27}"/>
    <cellStyle name="Énfasis1 2" xfId="4" xr:uid="{1EE0160B-B437-414F-9075-A88048B05CC1}"/>
    <cellStyle name="Normal" xfId="0" builtinId="0"/>
    <cellStyle name="Normal 2" xfId="2" xr:uid="{5E69D771-CD40-4F74-9A0F-99CA3A9F0D10}"/>
    <cellStyle name="Normal 2 3" xfId="1" xr:uid="{38A99BE0-A8F8-40D0-BA56-22D5D2A7E64A}"/>
    <cellStyle name="Porcentaje 2" xfId="3" xr:uid="{B77A9F3F-22D8-42F5-9885-463EC6EDAD71}"/>
  </cellStyles>
  <dxfs count="60"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PDI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4ADA-470B-AF30-FA24CBAF9530}"/>
              </c:ext>
            </c:extLst>
          </c:dPt>
          <c:dLbls>
            <c:dLbl>
              <c:idx val="0"/>
              <c:layout>
                <c:manualLayout>
                  <c:x val="1.9444444444444445E-2"/>
                  <c:y val="-6.0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DA-470B-AF30-FA24CBAF9530}"/>
                </c:ext>
              </c:extLst>
            </c:dLbl>
            <c:dLbl>
              <c:idx val="1"/>
              <c:layout>
                <c:manualLayout>
                  <c:x val="4.4444444444444342E-2"/>
                  <c:y val="-8.333333333333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DA-470B-AF30-FA24CBAF95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'2023_Datos xerais'!$B$17:$C$17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'2023_Datos xerais'!$B$20:$C$20</c:f>
              <c:numCache>
                <c:formatCode>General</c:formatCode>
                <c:ptCount val="2"/>
                <c:pt idx="0">
                  <c:v>877</c:v>
                </c:pt>
                <c:pt idx="1">
                  <c:v>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DA-470B-AF30-FA24CBAF9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90748144"/>
        <c:axId val="1790767344"/>
        <c:axId val="0"/>
      </c:bar3DChart>
      <c:catAx>
        <c:axId val="179074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90767344"/>
        <c:crosses val="autoZero"/>
        <c:auto val="1"/>
        <c:lblAlgn val="ctr"/>
        <c:lblOffset val="100"/>
        <c:noMultiLvlLbl val="0"/>
      </c:catAx>
      <c:valAx>
        <c:axId val="179076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9074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% doutores</a:t>
            </a:r>
            <a:r>
              <a:rPr lang="es-ES" sz="1400" baseline="0"/>
              <a:t>/as UVigo contratados nos 5 anos seguintes á defensa da tese</a:t>
            </a:r>
            <a:endParaRPr lang="es-E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6"/>
          <c:order val="6"/>
          <c:tx>
            <c:strRef>
              <c:f>'2023_PDI_Doutor'!$H$41:$H$42</c:f>
              <c:strCache>
                <c:ptCount val="2"/>
                <c:pt idx="0">
                  <c:v>Doutores/as contratados/as antes de 5 anos dende a defensa da tese na Uvigo</c:v>
                </c:pt>
                <c:pt idx="1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56-401E-A9A7-4AE5A5F8B94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56-401E-A9A7-4AE5A5F8B94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56-401E-A9A7-4AE5A5F8B943}"/>
              </c:ext>
            </c:extLst>
          </c:dPt>
          <c:dPt>
            <c:idx val="3"/>
            <c:bubble3D val="0"/>
            <c:explosion val="31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656-401E-A9A7-4AE5A5F8B94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656-401E-A9A7-4AE5A5F8B943}"/>
              </c:ext>
            </c:extLst>
          </c:dPt>
          <c:dPt>
            <c:idx val="5"/>
            <c:bubble3D val="0"/>
            <c:explosion val="22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656-401E-A9A7-4AE5A5F8B943}"/>
              </c:ext>
            </c:extLst>
          </c:dPt>
          <c:dPt>
            <c:idx val="6"/>
            <c:bubble3D val="0"/>
            <c:explosion val="9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656-401E-A9A7-4AE5A5F8B943}"/>
              </c:ext>
            </c:extLst>
          </c:dPt>
          <c:dPt>
            <c:idx val="7"/>
            <c:bubble3D val="0"/>
            <c:explosion val="1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656-401E-A9A7-4AE5A5F8B943}"/>
              </c:ext>
            </c:extLst>
          </c:dPt>
          <c:dPt>
            <c:idx val="8"/>
            <c:bubble3D val="0"/>
            <c:explosion val="19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656-401E-A9A7-4AE5A5F8B943}"/>
              </c:ext>
            </c:extLst>
          </c:dPt>
          <c:dLbls>
            <c:dLbl>
              <c:idx val="6"/>
              <c:layout>
                <c:manualLayout>
                  <c:x val="-2.2456140350877191E-2"/>
                  <c:y val="-1.5135704064023769E-1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56-401E-A9A7-4AE5A5F8B943}"/>
                </c:ext>
              </c:extLst>
            </c:dLbl>
            <c:dLbl>
              <c:idx val="7"/>
              <c:layout>
                <c:manualLayout>
                  <c:x val="-1.6842105263157946E-2"/>
                  <c:y val="9.2592592592592587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56-401E-A9A7-4AE5A5F8B94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'2023_PDI_Doutor'!$A$43:$A$50</c:f>
              <c:strCache>
                <c:ptCount val="8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Asociado/a</c:v>
                </c:pt>
                <c:pt idx="3">
                  <c:v>Profesor/a Axudante Doutor/a</c:v>
                </c:pt>
                <c:pt idx="4">
                  <c:v>Profesor/a Contratado/a Doutor/a</c:v>
                </c:pt>
                <c:pt idx="5">
                  <c:v>Profesor/a Interino/a de substitución</c:v>
                </c:pt>
                <c:pt idx="6">
                  <c:v>Profesor/a Titular de Escola Universitaria</c:v>
                </c:pt>
                <c:pt idx="7">
                  <c:v>Profesor/a Titular de Universidade</c:v>
                </c:pt>
              </c:strCache>
            </c:strRef>
          </c:cat>
          <c:val>
            <c:numRef>
              <c:f>'2023_PDI_Doutor'!$H$43:$H$50</c:f>
              <c:numCache>
                <c:formatCode>General</c:formatCode>
                <c:ptCount val="8"/>
                <c:pt idx="0">
                  <c:v>2</c:v>
                </c:pt>
                <c:pt idx="1">
                  <c:v>75</c:v>
                </c:pt>
                <c:pt idx="2">
                  <c:v>28</c:v>
                </c:pt>
                <c:pt idx="3">
                  <c:v>50</c:v>
                </c:pt>
                <c:pt idx="4">
                  <c:v>88</c:v>
                </c:pt>
                <c:pt idx="5">
                  <c:v>13</c:v>
                </c:pt>
                <c:pt idx="6">
                  <c:v>4</c:v>
                </c:pt>
                <c:pt idx="7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656-401E-A9A7-4AE5A5F8B94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'2023_PDI_Doutor'!$B$41:$B$42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Homes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656-401E-A9A7-4AE5A5F8B94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656-401E-A9A7-4AE5A5F8B94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656-401E-A9A7-4AE5A5F8B94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656-401E-A9A7-4AE5A5F8B94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656-401E-A9A7-4AE5A5F8B94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E-8656-401E-A9A7-4AE5A5F8B94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0-8656-401E-A9A7-4AE5A5F8B943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2-8656-401E-A9A7-4AE5A5F8B943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4-8656-401E-A9A7-4AE5A5F8B943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'2023_PDI_Doutor'!$A$43:$A$50</c15:sqref>
                        </c15:formulaRef>
                      </c:ext>
                    </c:extLst>
                    <c:strCache>
                      <c:ptCount val="8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Titular de Escola Universitaria</c:v>
                      </c:pt>
                      <c:pt idx="7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'2023_PDI_Doutor'!$B$43:$B$50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</c:v>
                      </c:pt>
                      <c:pt idx="1">
                        <c:v>64</c:v>
                      </c:pt>
                      <c:pt idx="2">
                        <c:v>30</c:v>
                      </c:pt>
                      <c:pt idx="3">
                        <c:v>33</c:v>
                      </c:pt>
                      <c:pt idx="4">
                        <c:v>47</c:v>
                      </c:pt>
                      <c:pt idx="5">
                        <c:v>3</c:v>
                      </c:pt>
                      <c:pt idx="6">
                        <c:v>4</c:v>
                      </c:pt>
                      <c:pt idx="7">
                        <c:v>171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5-8656-401E-A9A7-4AE5A5F8B94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'2023_PDI_Doutor'!$C$41:$C$42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Mulleres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656-401E-A9A7-4AE5A5F8B94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656-401E-A9A7-4AE5A5F8B94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8656-401E-A9A7-4AE5A5F8B94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8656-401E-A9A7-4AE5A5F8B94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8656-401E-A9A7-4AE5A5F8B94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8656-401E-A9A7-4AE5A5F8B94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8656-401E-A9A7-4AE5A5F8B943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8656-401E-A9A7-4AE5A5F8B943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8656-401E-A9A7-4AE5A5F8B943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'2023_PDI_Doutor'!$A$43:$A$50</c15:sqref>
                        </c15:formulaRef>
                      </c:ext>
                    </c:extLst>
                    <c:strCache>
                      <c:ptCount val="8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Titular de Escola Universitaria</c:v>
                      </c:pt>
                      <c:pt idx="7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'2023_PDI_Doutor'!$C$43:$C$50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1">
                        <c:v>15</c:v>
                      </c:pt>
                      <c:pt idx="2">
                        <c:v>13</c:v>
                      </c:pt>
                      <c:pt idx="3">
                        <c:v>29</c:v>
                      </c:pt>
                      <c:pt idx="4">
                        <c:v>58</c:v>
                      </c:pt>
                      <c:pt idx="5">
                        <c:v>14</c:v>
                      </c:pt>
                      <c:pt idx="7">
                        <c:v>130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8-8656-401E-A9A7-4AE5A5F8B94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'2023_PDI_Doutor'!$D$41:$D$42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A-8656-401E-A9A7-4AE5A5F8B94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C-8656-401E-A9A7-4AE5A5F8B94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E-8656-401E-A9A7-4AE5A5F8B94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8656-401E-A9A7-4AE5A5F8B94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2-8656-401E-A9A7-4AE5A5F8B94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4-8656-401E-A9A7-4AE5A5F8B94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6-8656-401E-A9A7-4AE5A5F8B943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8-8656-401E-A9A7-4AE5A5F8B943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A-8656-401E-A9A7-4AE5A5F8B943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'2023_PDI_Doutor'!$A$43:$A$50</c15:sqref>
                        </c15:formulaRef>
                      </c:ext>
                    </c:extLst>
                    <c:strCache>
                      <c:ptCount val="8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Titular de Escola Universitaria</c:v>
                      </c:pt>
                      <c:pt idx="7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'2023_PDI_Doutor'!$D$43:$D$50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</c:v>
                      </c:pt>
                      <c:pt idx="1">
                        <c:v>79</c:v>
                      </c:pt>
                      <c:pt idx="2">
                        <c:v>43</c:v>
                      </c:pt>
                      <c:pt idx="3">
                        <c:v>62</c:v>
                      </c:pt>
                      <c:pt idx="4">
                        <c:v>105</c:v>
                      </c:pt>
                      <c:pt idx="5">
                        <c:v>17</c:v>
                      </c:pt>
                      <c:pt idx="6">
                        <c:v>4</c:v>
                      </c:pt>
                      <c:pt idx="7">
                        <c:v>301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B-8656-401E-A9A7-4AE5A5F8B943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'2023_PDI_Doutor'!$E$41:$E$42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% Mulleres por categoría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8656-401E-A9A7-4AE5A5F8B94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8656-401E-A9A7-4AE5A5F8B94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8656-401E-A9A7-4AE5A5F8B94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8656-401E-A9A7-4AE5A5F8B94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8656-401E-A9A7-4AE5A5F8B94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7-8656-401E-A9A7-4AE5A5F8B94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8656-401E-A9A7-4AE5A5F8B943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656-401E-A9A7-4AE5A5F8B943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656-401E-A9A7-4AE5A5F8B943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'2023_PDI_Doutor'!$A$43:$A$50</c15:sqref>
                        </c15:formulaRef>
                      </c:ext>
                    </c:extLst>
                    <c:strCache>
                      <c:ptCount val="8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Titular de Escola Universitaria</c:v>
                      </c:pt>
                      <c:pt idx="7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'2023_PDI_Doutor'!$E$43:$E$50</c15:sqref>
                        </c15:formulaRef>
                      </c:ext>
                    </c:extLst>
                    <c:numCache>
                      <c:formatCode>0.00%</c:formatCode>
                      <c:ptCount val="8"/>
                      <c:pt idx="0">
                        <c:v>0</c:v>
                      </c:pt>
                      <c:pt idx="1">
                        <c:v>0.189873417721519</c:v>
                      </c:pt>
                      <c:pt idx="2">
                        <c:v>0.30232558139534882</c:v>
                      </c:pt>
                      <c:pt idx="3">
                        <c:v>0.46774193548387094</c:v>
                      </c:pt>
                      <c:pt idx="4">
                        <c:v>0.55238095238095242</c:v>
                      </c:pt>
                      <c:pt idx="5">
                        <c:v>0.82352941176470584</c:v>
                      </c:pt>
                      <c:pt idx="6">
                        <c:v>0</c:v>
                      </c:pt>
                      <c:pt idx="7">
                        <c:v>0.43189368770764119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E-8656-401E-A9A7-4AE5A5F8B94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'2023_PDI_Doutor'!$F$41:$F$42</c15:sqref>
                        </c15:formulaRef>
                      </c:ext>
                    </c:extLst>
                    <c:strCache>
                      <c:ptCount val="2"/>
                      <c:pt idx="0">
                        <c:v>Doutores/as contratados/as antes de 5 anos dende a defensa da tese na Uvigo</c:v>
                      </c:pt>
                      <c:pt idx="1">
                        <c:v>Homes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8656-401E-A9A7-4AE5A5F8B94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2-8656-401E-A9A7-4AE5A5F8B94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8656-401E-A9A7-4AE5A5F8B94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8656-401E-A9A7-4AE5A5F8B94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8656-401E-A9A7-4AE5A5F8B94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A-8656-401E-A9A7-4AE5A5F8B94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8656-401E-A9A7-4AE5A5F8B943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8656-401E-A9A7-4AE5A5F8B943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8656-401E-A9A7-4AE5A5F8B943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'2023_PDI_Doutor'!$A$43:$A$50</c15:sqref>
                        </c15:formulaRef>
                      </c:ext>
                    </c:extLst>
                    <c:strCache>
                      <c:ptCount val="8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Titular de Escola Universitaria</c:v>
                      </c:pt>
                      <c:pt idx="7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'2023_PDI_Doutor'!$F$43:$F$50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</c:v>
                      </c:pt>
                      <c:pt idx="1">
                        <c:v>62</c:v>
                      </c:pt>
                      <c:pt idx="2">
                        <c:v>19</c:v>
                      </c:pt>
                      <c:pt idx="3">
                        <c:v>28</c:v>
                      </c:pt>
                      <c:pt idx="4">
                        <c:v>40</c:v>
                      </c:pt>
                      <c:pt idx="5">
                        <c:v>1</c:v>
                      </c:pt>
                      <c:pt idx="6">
                        <c:v>4</c:v>
                      </c:pt>
                      <c:pt idx="7">
                        <c:v>145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1-8656-401E-A9A7-4AE5A5F8B94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'2023_PDI_Doutor'!$G$41:$G$42</c15:sqref>
                        </c15:formulaRef>
                      </c:ext>
                    </c:extLst>
                    <c:strCache>
                      <c:ptCount val="2"/>
                      <c:pt idx="0">
                        <c:v>Doutores/as contratados/as antes de 5 anos dende a defensa da tese na Uvigo</c:v>
                      </c:pt>
                      <c:pt idx="1">
                        <c:v>Mulleres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8656-401E-A9A7-4AE5A5F8B94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5-8656-401E-A9A7-4AE5A5F8B94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7-8656-401E-A9A7-4AE5A5F8B94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9-8656-401E-A9A7-4AE5A5F8B94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B-8656-401E-A9A7-4AE5A5F8B94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8656-401E-A9A7-4AE5A5F8B94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8656-401E-A9A7-4AE5A5F8B943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1-8656-401E-A9A7-4AE5A5F8B943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8656-401E-A9A7-4AE5A5F8B943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'2023_PDI_Doutor'!$A$43:$A$50</c15:sqref>
                        </c15:formulaRef>
                      </c:ext>
                    </c:extLst>
                    <c:strCache>
                      <c:ptCount val="8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Titular de Escola Universitaria</c:v>
                      </c:pt>
                      <c:pt idx="7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'2023_PDI_Doutor'!$G$43:$G$50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1">
                        <c:v>13</c:v>
                      </c:pt>
                      <c:pt idx="2">
                        <c:v>9</c:v>
                      </c:pt>
                      <c:pt idx="3">
                        <c:v>22</c:v>
                      </c:pt>
                      <c:pt idx="4">
                        <c:v>48</c:v>
                      </c:pt>
                      <c:pt idx="5">
                        <c:v>12</c:v>
                      </c:pt>
                      <c:pt idx="7">
                        <c:v>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84-8656-401E-A9A7-4AE5A5F8B943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'2023_PDI_Doutor'!$I$41:$I$42</c15:sqref>
                        </c15:formulaRef>
                      </c:ext>
                    </c:extLst>
                    <c:strCache>
                      <c:ptCount val="2"/>
                      <c:pt idx="0">
                        <c:v>Doutores/as contratados/as antes de 5 anos dende a defensa da tese na Uvigo</c:v>
                      </c:pt>
                      <c:pt idx="1">
                        <c:v>% Mulleres por categoría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6-8656-401E-A9A7-4AE5A5F8B94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8-8656-401E-A9A7-4AE5A5F8B94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A-8656-401E-A9A7-4AE5A5F8B94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C-8656-401E-A9A7-4AE5A5F8B94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E-8656-401E-A9A7-4AE5A5F8B94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0-8656-401E-A9A7-4AE5A5F8B94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2-8656-401E-A9A7-4AE5A5F8B943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4-8656-401E-A9A7-4AE5A5F8B943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6-8656-401E-A9A7-4AE5A5F8B943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'2023_PDI_Doutor'!$A$43:$A$50</c15:sqref>
                        </c15:formulaRef>
                      </c:ext>
                    </c:extLst>
                    <c:strCache>
                      <c:ptCount val="8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Titular de Escola Universitaria</c:v>
                      </c:pt>
                      <c:pt idx="7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'2023_PDI_Doutor'!$I$43:$I$50</c15:sqref>
                        </c15:formulaRef>
                      </c:ext>
                    </c:extLst>
                    <c:numCache>
                      <c:formatCode>0.00%</c:formatCode>
                      <c:ptCount val="8"/>
                      <c:pt idx="0">
                        <c:v>0</c:v>
                      </c:pt>
                      <c:pt idx="1">
                        <c:v>0.17333333333333334</c:v>
                      </c:pt>
                      <c:pt idx="2">
                        <c:v>0.32142857142857145</c:v>
                      </c:pt>
                      <c:pt idx="3">
                        <c:v>0.44</c:v>
                      </c:pt>
                      <c:pt idx="4">
                        <c:v>0.54545454545454541</c:v>
                      </c:pt>
                      <c:pt idx="5">
                        <c:v>0.92307692307692313</c:v>
                      </c:pt>
                      <c:pt idx="6">
                        <c:v>0</c:v>
                      </c:pt>
                      <c:pt idx="7">
                        <c:v>0.40329218106995884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97-8656-401E-A9A7-4AE5A5F8B94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Mulleres por categoría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'2023_Datos xerais'!$A$26:$A$36</c:f>
              <c:strCache>
                <c:ptCount val="11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Lector/a de Idiomas</c:v>
                </c:pt>
                <c:pt idx="3">
                  <c:v>Profesor/a Asociado/a</c:v>
                </c:pt>
                <c:pt idx="4">
                  <c:v>Profesor/a Axudante Doutor/a</c:v>
                </c:pt>
                <c:pt idx="5">
                  <c:v>Profesor/a Contratado/a Doutor/a</c:v>
                </c:pt>
                <c:pt idx="6">
                  <c:v>Profesor/a Emérito/a</c:v>
                </c:pt>
                <c:pt idx="7">
                  <c:v>Profesor/a Interino/a de substitución</c:v>
                </c:pt>
                <c:pt idx="8">
                  <c:v>Profesor/a permanente laboral</c:v>
                </c:pt>
                <c:pt idx="9">
                  <c:v>Profesor/a Titular de Escola Universitaria</c:v>
                </c:pt>
                <c:pt idx="10">
                  <c:v>Profesor/a Titular de Universidade</c:v>
                </c:pt>
              </c:strCache>
            </c:strRef>
          </c:cat>
          <c:val>
            <c:numRef>
              <c:f>'2023_Datos xerais'!$D$26:$D$36</c:f>
              <c:numCache>
                <c:formatCode>0.00%</c:formatCode>
                <c:ptCount val="11"/>
                <c:pt idx="0">
                  <c:v>0.45454545454545453</c:v>
                </c:pt>
                <c:pt idx="1">
                  <c:v>0.29880478087649404</c:v>
                </c:pt>
                <c:pt idx="2">
                  <c:v>0.5</c:v>
                </c:pt>
                <c:pt idx="3">
                  <c:v>0.38387096774193546</c:v>
                </c:pt>
                <c:pt idx="4">
                  <c:v>0.48958333333333331</c:v>
                </c:pt>
                <c:pt idx="5">
                  <c:v>0.53703703703703709</c:v>
                </c:pt>
                <c:pt idx="6">
                  <c:v>0</c:v>
                </c:pt>
                <c:pt idx="7">
                  <c:v>0.56349206349206349</c:v>
                </c:pt>
                <c:pt idx="8">
                  <c:v>0.5</c:v>
                </c:pt>
                <c:pt idx="9">
                  <c:v>0.32</c:v>
                </c:pt>
                <c:pt idx="10">
                  <c:v>0.45620437956204379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9-4DCE-BEF8-547E35ADC4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87839760"/>
        <c:axId val="487837360"/>
      </c:lineChart>
      <c:catAx>
        <c:axId val="48783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7837360"/>
        <c:crosses val="autoZero"/>
        <c:auto val="1"/>
        <c:lblAlgn val="ctr"/>
        <c:lblOffset val="100"/>
        <c:noMultiLvlLbl val="0"/>
      </c:catAx>
      <c:valAx>
        <c:axId val="4878373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487839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PDI con vinculación permanente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'2023_Datos xerais'!$B$55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'2023_Datos xerais'!$A$56:$A$61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permanente laboral</c:v>
                </c:pt>
                <c:pt idx="4">
                  <c:v>Profesor/a Titular de Escola Universitaria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'2023_Datos xerais'!$B$56:$B$61</c:f>
              <c:numCache>
                <c:formatCode>General</c:formatCode>
                <c:ptCount val="6"/>
                <c:pt idx="0">
                  <c:v>6</c:v>
                </c:pt>
                <c:pt idx="1">
                  <c:v>176</c:v>
                </c:pt>
                <c:pt idx="2">
                  <c:v>75</c:v>
                </c:pt>
                <c:pt idx="3">
                  <c:v>1</c:v>
                </c:pt>
                <c:pt idx="4">
                  <c:v>17</c:v>
                </c:pt>
                <c:pt idx="5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8-46F5-A4F6-2788D2B82AD5}"/>
            </c:ext>
          </c:extLst>
        </c:ser>
        <c:ser>
          <c:idx val="1"/>
          <c:order val="1"/>
          <c:tx>
            <c:strRef>
              <c:f>'2023_Datos xerais'!$C$55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'2023_Datos xerais'!$A$56:$A$61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permanente laboral</c:v>
                </c:pt>
                <c:pt idx="4">
                  <c:v>Profesor/a Titular de Escola Universitaria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'2023_Datos xerais'!$C$56:$C$61</c:f>
              <c:numCache>
                <c:formatCode>General</c:formatCode>
                <c:ptCount val="6"/>
                <c:pt idx="0">
                  <c:v>5</c:v>
                </c:pt>
                <c:pt idx="1">
                  <c:v>75</c:v>
                </c:pt>
                <c:pt idx="2">
                  <c:v>87</c:v>
                </c:pt>
                <c:pt idx="3">
                  <c:v>1</c:v>
                </c:pt>
                <c:pt idx="4">
                  <c:v>8</c:v>
                </c:pt>
                <c:pt idx="5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28-46F5-A4F6-2788D2B82AD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69782896"/>
        <c:axId val="569806416"/>
      </c:barChart>
      <c:catAx>
        <c:axId val="569782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9806416"/>
        <c:crosses val="autoZero"/>
        <c:auto val="1"/>
        <c:lblAlgn val="ctr"/>
        <c:lblOffset val="100"/>
        <c:noMultiLvlLbl val="0"/>
      </c:catAx>
      <c:valAx>
        <c:axId val="56980641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978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% mulleres por ámbito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[1]dinámicas!$P$153</c:f>
              <c:strCache>
                <c:ptCount val="1"/>
                <c:pt idx="0">
                  <c:v>Artes e Humanidades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val>
            <c:numRef>
              <c:f>[1]dinámicas!$R$153</c:f>
              <c:numCache>
                <c:formatCode>General</c:formatCode>
                <c:ptCount val="1"/>
                <c:pt idx="0">
                  <c:v>0.5605381165919282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8E-45B8-9573-D0E834664E39}"/>
            </c:ext>
          </c:extLst>
        </c:ser>
        <c:ser>
          <c:idx val="1"/>
          <c:order val="1"/>
          <c:tx>
            <c:strRef>
              <c:f>[1]dinámicas!$P$154</c:f>
              <c:strCache>
                <c:ptCount val="1"/>
                <c:pt idx="0">
                  <c:v>Ciencias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val>
            <c:numRef>
              <c:f>[1]dinámicas!$R$154</c:f>
              <c:numCache>
                <c:formatCode>General</c:formatCode>
                <c:ptCount val="1"/>
                <c:pt idx="0">
                  <c:v>0.41696113074204949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8E-45B8-9573-D0E834664E39}"/>
            </c:ext>
          </c:extLst>
        </c:ser>
        <c:ser>
          <c:idx val="2"/>
          <c:order val="2"/>
          <c:tx>
            <c:strRef>
              <c:f>[1]dinámicas!$P$155</c:f>
              <c:strCache>
                <c:ptCount val="1"/>
                <c:pt idx="0">
                  <c:v>Ciencias da Saúde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val>
            <c:numRef>
              <c:f>[1]dinámicas!$R$155</c:f>
              <c:numCache>
                <c:formatCode>General</c:formatCode>
                <c:ptCount val="1"/>
                <c:pt idx="0">
                  <c:v>0.60396039603960394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8E-45B8-9573-D0E834664E39}"/>
            </c:ext>
          </c:extLst>
        </c:ser>
        <c:ser>
          <c:idx val="3"/>
          <c:order val="3"/>
          <c:tx>
            <c:strRef>
              <c:f>[1]dinámicas!$P$156</c:f>
              <c:strCache>
                <c:ptCount val="1"/>
                <c:pt idx="0">
                  <c:v>Ciencias Sociais e Xurídicas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val>
            <c:numRef>
              <c:f>[1]dinámicas!$R$156</c:f>
              <c:numCache>
                <c:formatCode>General</c:formatCode>
                <c:ptCount val="1"/>
                <c:pt idx="0">
                  <c:v>0.49724770642201838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8E-45B8-9573-D0E834664E39}"/>
            </c:ext>
          </c:extLst>
        </c:ser>
        <c:ser>
          <c:idx val="4"/>
          <c:order val="4"/>
          <c:tx>
            <c:strRef>
              <c:f>[1]dinámicas!$P$157</c:f>
              <c:strCache>
                <c:ptCount val="1"/>
                <c:pt idx="0">
                  <c:v>Enxeñaría e Arquitectura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val>
            <c:numRef>
              <c:f>[1]dinámicas!$R$157</c:f>
              <c:numCache>
                <c:formatCode>General</c:formatCode>
                <c:ptCount val="1"/>
                <c:pt idx="0">
                  <c:v>0.23273657289002558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8E-45B8-9573-D0E834664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9799696"/>
        <c:axId val="569808816"/>
        <c:axId val="0"/>
      </c:bar3DChart>
      <c:catAx>
        <c:axId val="569799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69808816"/>
        <c:crosses val="autoZero"/>
        <c:auto val="1"/>
        <c:lblAlgn val="ctr"/>
        <c:lblOffset val="100"/>
        <c:noMultiLvlLbl val="0"/>
      </c:catAx>
      <c:valAx>
        <c:axId val="56980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979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Nº quinquenios por categoría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'2023_PDI_Doutor'!$B$86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'2023_PDI_Doutor'!$A$87:$A$94</c:f>
              <c:strCache>
                <c:ptCount val="8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Emérito/a</c:v>
                </c:pt>
                <c:pt idx="5">
                  <c:v>Profesor/a permanente laboral</c:v>
                </c:pt>
                <c:pt idx="6">
                  <c:v>Profesor/a Titular de Escola Universitaria</c:v>
                </c:pt>
                <c:pt idx="7">
                  <c:v>Profesor/a Titular de Universidade</c:v>
                </c:pt>
              </c:strCache>
            </c:strRef>
          </c:cat>
          <c:val>
            <c:numRef>
              <c:f>'2023_PDI_Doutor'!$B$87:$B$94</c:f>
              <c:numCache>
                <c:formatCode>General</c:formatCode>
                <c:ptCount val="8"/>
                <c:pt idx="0">
                  <c:v>30</c:v>
                </c:pt>
                <c:pt idx="1">
                  <c:v>917</c:v>
                </c:pt>
                <c:pt idx="2">
                  <c:v>21</c:v>
                </c:pt>
                <c:pt idx="3">
                  <c:v>256</c:v>
                </c:pt>
                <c:pt idx="4">
                  <c:v>12</c:v>
                </c:pt>
                <c:pt idx="5">
                  <c:v>1</c:v>
                </c:pt>
                <c:pt idx="6">
                  <c:v>96</c:v>
                </c:pt>
                <c:pt idx="7">
                  <c:v>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0-4B0E-89B7-768DD57FC723}"/>
            </c:ext>
          </c:extLst>
        </c:ser>
        <c:ser>
          <c:idx val="1"/>
          <c:order val="1"/>
          <c:tx>
            <c:strRef>
              <c:f>'2023_PDI_Doutor'!$C$86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'2023_PDI_Doutor'!$A$87:$A$94</c:f>
              <c:strCache>
                <c:ptCount val="8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Emérito/a</c:v>
                </c:pt>
                <c:pt idx="5">
                  <c:v>Profesor/a permanente laboral</c:v>
                </c:pt>
                <c:pt idx="6">
                  <c:v>Profesor/a Titular de Escola Universitaria</c:v>
                </c:pt>
                <c:pt idx="7">
                  <c:v>Profesor/a Titular de Universidade</c:v>
                </c:pt>
              </c:strCache>
            </c:strRef>
          </c:cat>
          <c:val>
            <c:numRef>
              <c:f>'2023_PDI_Doutor'!$C$87:$C$94</c:f>
              <c:numCache>
                <c:formatCode>General</c:formatCode>
                <c:ptCount val="8"/>
                <c:pt idx="0">
                  <c:v>29</c:v>
                </c:pt>
                <c:pt idx="1">
                  <c:v>392</c:v>
                </c:pt>
                <c:pt idx="2">
                  <c:v>17</c:v>
                </c:pt>
                <c:pt idx="3">
                  <c:v>272</c:v>
                </c:pt>
                <c:pt idx="5">
                  <c:v>1</c:v>
                </c:pt>
                <c:pt idx="6">
                  <c:v>39</c:v>
                </c:pt>
                <c:pt idx="7">
                  <c:v>1078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0-4B0E-89B7-768DD57FC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439360"/>
        <c:axId val="1034427840"/>
        <c:axId val="0"/>
      </c:bar3DChart>
      <c:catAx>
        <c:axId val="103443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4427840"/>
        <c:crosses val="autoZero"/>
        <c:auto val="1"/>
        <c:lblAlgn val="ctr"/>
        <c:lblOffset val="100"/>
        <c:noMultiLvlLbl val="0"/>
      </c:catAx>
      <c:valAx>
        <c:axId val="103442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443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Sexenios e sexenios posibles por 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4"/>
          <c:tx>
            <c:strRef>
              <c:f>'2023_PDI_Doutor'!$F$73</c:f>
              <c:strCache>
                <c:ptCount val="1"/>
                <c:pt idx="0">
                  <c:v>Total sexenios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'2023_PDI_Doutor'!$A$74:$A$79</c:f>
              <c:strCache>
                <c:ptCount val="6"/>
                <c:pt idx="1">
                  <c:v>Artes e Humanidades</c:v>
                </c:pt>
                <c:pt idx="2">
                  <c:v>Ciencias</c:v>
                </c:pt>
                <c:pt idx="3">
                  <c:v>Ciencias da Saúde</c:v>
                </c:pt>
                <c:pt idx="4">
                  <c:v>Ciencias Sociais e Xurídicas</c:v>
                </c:pt>
                <c:pt idx="5">
                  <c:v>Enxeñaría e Arquitectura</c:v>
                </c:pt>
              </c:strCache>
            </c:strRef>
          </c:cat>
          <c:val>
            <c:numRef>
              <c:f>'2023_PDI_Doutor'!$F$74:$F$79</c:f>
              <c:numCache>
                <c:formatCode>General</c:formatCode>
                <c:ptCount val="6"/>
                <c:pt idx="1">
                  <c:v>326</c:v>
                </c:pt>
                <c:pt idx="2">
                  <c:v>807</c:v>
                </c:pt>
                <c:pt idx="3">
                  <c:v>109</c:v>
                </c:pt>
                <c:pt idx="4">
                  <c:v>481</c:v>
                </c:pt>
                <c:pt idx="5">
                  <c:v>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5-4E52-AE7F-9170DDF1A964}"/>
            </c:ext>
          </c:extLst>
        </c:ser>
        <c:ser>
          <c:idx val="5"/>
          <c:order val="5"/>
          <c:tx>
            <c:strRef>
              <c:f>'2023_PDI_Doutor'!$G$73</c:f>
              <c:strCache>
                <c:ptCount val="1"/>
                <c:pt idx="0">
                  <c:v>Total sexenios posibles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'2023_PDI_Doutor'!$A$74:$A$79</c:f>
              <c:strCache>
                <c:ptCount val="6"/>
                <c:pt idx="1">
                  <c:v>Artes e Humanidades</c:v>
                </c:pt>
                <c:pt idx="2">
                  <c:v>Ciencias</c:v>
                </c:pt>
                <c:pt idx="3">
                  <c:v>Ciencias da Saúde</c:v>
                </c:pt>
                <c:pt idx="4">
                  <c:v>Ciencias Sociais e Xurídicas</c:v>
                </c:pt>
                <c:pt idx="5">
                  <c:v>Enxeñaría e Arquitectura</c:v>
                </c:pt>
              </c:strCache>
            </c:strRef>
          </c:cat>
          <c:val>
            <c:numRef>
              <c:f>'2023_PDI_Doutor'!$G$74:$G$79</c:f>
              <c:numCache>
                <c:formatCode>General</c:formatCode>
                <c:ptCount val="6"/>
                <c:pt idx="1">
                  <c:v>496</c:v>
                </c:pt>
                <c:pt idx="2">
                  <c:v>951</c:v>
                </c:pt>
                <c:pt idx="3">
                  <c:v>147</c:v>
                </c:pt>
                <c:pt idx="4">
                  <c:v>914</c:v>
                </c:pt>
                <c:pt idx="5">
                  <c:v>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45-4E52-AE7F-9170DDF1A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450880"/>
        <c:axId val="1034432640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'2023_PDI_Doutor'!$B$73</c15:sqref>
                        </c15:formulaRef>
                      </c:ext>
                    </c:extLst>
                    <c:strCache>
                      <c:ptCount val="1"/>
                      <c:pt idx="0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'2023_PDI_Doutor'!$A$74:$A$79</c15:sqref>
                        </c15:formulaRef>
                      </c:ext>
                    </c:extLst>
                    <c:strCache>
                      <c:ptCount val="6"/>
                      <c:pt idx="1">
                        <c:v>Artes e Humanidades</c:v>
                      </c:pt>
                      <c:pt idx="2">
                        <c:v>Ciencias</c:v>
                      </c:pt>
                      <c:pt idx="3">
                        <c:v>Ciencias da Saúde</c:v>
                      </c:pt>
                      <c:pt idx="4">
                        <c:v>Ciencias Sociais e Xurídicas</c:v>
                      </c:pt>
                      <c:pt idx="5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'2023_PDI_Doutor'!$B$74:$B$79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171</c:v>
                      </c:pt>
                      <c:pt idx="2">
                        <c:v>493</c:v>
                      </c:pt>
                      <c:pt idx="3">
                        <c:v>56</c:v>
                      </c:pt>
                      <c:pt idx="4">
                        <c:v>236</c:v>
                      </c:pt>
                      <c:pt idx="5">
                        <c:v>484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D45-4E52-AE7F-9170DDF1A96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'2023_PDI_Doutor'!$C$73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'2023_PDI_Doutor'!$A$74:$A$79</c15:sqref>
                        </c15:formulaRef>
                      </c:ext>
                    </c:extLst>
                    <c:strCache>
                      <c:ptCount val="6"/>
                      <c:pt idx="1">
                        <c:v>Artes e Humanidades</c:v>
                      </c:pt>
                      <c:pt idx="2">
                        <c:v>Ciencias</c:v>
                      </c:pt>
                      <c:pt idx="3">
                        <c:v>Ciencias da Saúde</c:v>
                      </c:pt>
                      <c:pt idx="4">
                        <c:v>Ciencias Sociais e Xurídicas</c:v>
                      </c:pt>
                      <c:pt idx="5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'2023_PDI_Doutor'!$C$74:$C$79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235</c:v>
                      </c:pt>
                      <c:pt idx="2">
                        <c:v>560</c:v>
                      </c:pt>
                      <c:pt idx="3">
                        <c:v>69</c:v>
                      </c:pt>
                      <c:pt idx="4">
                        <c:v>453</c:v>
                      </c:pt>
                      <c:pt idx="5">
                        <c:v>608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D45-4E52-AE7F-9170DDF1A96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'2023_PDI_Doutor'!$D$73</c15:sqref>
                        </c15:formulaRef>
                      </c:ext>
                    </c:extLst>
                    <c:strCache>
                      <c:ptCount val="1"/>
                      <c:pt idx="0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'2023_PDI_Doutor'!$A$74:$A$79</c15:sqref>
                        </c15:formulaRef>
                      </c:ext>
                    </c:extLst>
                    <c:strCache>
                      <c:ptCount val="6"/>
                      <c:pt idx="1">
                        <c:v>Artes e Humanidades</c:v>
                      </c:pt>
                      <c:pt idx="2">
                        <c:v>Ciencias</c:v>
                      </c:pt>
                      <c:pt idx="3">
                        <c:v>Ciencias da Saúde</c:v>
                      </c:pt>
                      <c:pt idx="4">
                        <c:v>Ciencias Sociais e Xurídicas</c:v>
                      </c:pt>
                      <c:pt idx="5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'2023_PDI_Doutor'!$D$74:$D$79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155</c:v>
                      </c:pt>
                      <c:pt idx="2">
                        <c:v>314</c:v>
                      </c:pt>
                      <c:pt idx="3">
                        <c:v>53</c:v>
                      </c:pt>
                      <c:pt idx="4">
                        <c:v>245</c:v>
                      </c:pt>
                      <c:pt idx="5">
                        <c:v>203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D45-4E52-AE7F-9170DDF1A96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'2023_PDI_Doutor'!$E$73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'2023_PDI_Doutor'!$A$74:$A$79</c15:sqref>
                        </c15:formulaRef>
                      </c:ext>
                    </c:extLst>
                    <c:strCache>
                      <c:ptCount val="6"/>
                      <c:pt idx="1">
                        <c:v>Artes e Humanidades</c:v>
                      </c:pt>
                      <c:pt idx="2">
                        <c:v>Ciencias</c:v>
                      </c:pt>
                      <c:pt idx="3">
                        <c:v>Ciencias da Saúde</c:v>
                      </c:pt>
                      <c:pt idx="4">
                        <c:v>Ciencias Sociais e Xurídicas</c:v>
                      </c:pt>
                      <c:pt idx="5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'2023_PDI_Doutor'!$E$74:$E$79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261</c:v>
                      </c:pt>
                      <c:pt idx="2">
                        <c:v>391</c:v>
                      </c:pt>
                      <c:pt idx="3">
                        <c:v>78</c:v>
                      </c:pt>
                      <c:pt idx="4">
                        <c:v>461</c:v>
                      </c:pt>
                      <c:pt idx="5">
                        <c:v>219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D45-4E52-AE7F-9170DDF1A964}"/>
                  </c:ext>
                </c:extLst>
              </c15:ser>
            </c15:filteredBarSeries>
          </c:ext>
        </c:extLst>
      </c:bar3DChart>
      <c:catAx>
        <c:axId val="103445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4432640"/>
        <c:crosses val="autoZero"/>
        <c:auto val="1"/>
        <c:lblAlgn val="ctr"/>
        <c:lblOffset val="100"/>
        <c:noMultiLvlLbl val="0"/>
      </c:catAx>
      <c:valAx>
        <c:axId val="103443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445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PDI con sexenios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'2023_PDI_Doutor'!$B$56:$B$57</c:f>
              <c:strCache>
                <c:ptCount val="2"/>
                <c:pt idx="0">
                  <c:v>Homes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'2023_PDI_Doutor'!$A$58:$A$63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permanente laboral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'2023_PDI_Doutor'!$B$58:$B$63</c:f>
              <c:numCache>
                <c:formatCode>General</c:formatCode>
                <c:ptCount val="6"/>
                <c:pt idx="0">
                  <c:v>11</c:v>
                </c:pt>
                <c:pt idx="1">
                  <c:v>710</c:v>
                </c:pt>
                <c:pt idx="2">
                  <c:v>15</c:v>
                </c:pt>
                <c:pt idx="3">
                  <c:v>85</c:v>
                </c:pt>
                <c:pt idx="4">
                  <c:v>1</c:v>
                </c:pt>
                <c:pt idx="5">
                  <c:v>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C-40B4-BF20-6E9F3E7CDF1C}"/>
            </c:ext>
          </c:extLst>
        </c:ser>
        <c:ser>
          <c:idx val="2"/>
          <c:order val="2"/>
          <c:tx>
            <c:strRef>
              <c:f>'2023_PDI_Doutor'!$D$56:$D$57</c:f>
              <c:strCache>
                <c:ptCount val="2"/>
                <c:pt idx="0">
                  <c:v>Mulleres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'2023_PDI_Doutor'!$A$58:$A$63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permanente laboral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'2023_PDI_Doutor'!$D$58:$D$63</c:f>
              <c:numCache>
                <c:formatCode>General</c:formatCode>
                <c:ptCount val="6"/>
                <c:pt idx="0">
                  <c:v>8</c:v>
                </c:pt>
                <c:pt idx="1">
                  <c:v>308</c:v>
                </c:pt>
                <c:pt idx="2">
                  <c:v>16</c:v>
                </c:pt>
                <c:pt idx="3">
                  <c:v>101</c:v>
                </c:pt>
                <c:pt idx="4">
                  <c:v>1</c:v>
                </c:pt>
                <c:pt idx="5">
                  <c:v>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C-40B4-BF20-6E9F3E7CD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4424960"/>
        <c:axId val="103443120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'2023_PDI_Doutor'!$C$56:$C$57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'2023_PDI_Doutor'!$A$58:$A$63</c15:sqref>
                        </c15:formulaRef>
                      </c:ext>
                    </c:extLst>
                    <c:strCache>
                      <c:ptCount val="6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Axudante Doutor/a</c:v>
                      </c:pt>
                      <c:pt idx="3">
                        <c:v>Profesor/a Contratado/a Doutor/a</c:v>
                      </c:pt>
                      <c:pt idx="4">
                        <c:v>Profesor/a permanente laboral</c:v>
                      </c:pt>
                      <c:pt idx="5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'2023_PDI_Doutor'!$C$58:$C$63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28</c:v>
                      </c:pt>
                      <c:pt idx="1">
                        <c:v>730</c:v>
                      </c:pt>
                      <c:pt idx="2">
                        <c:v>39</c:v>
                      </c:pt>
                      <c:pt idx="3">
                        <c:v>189</c:v>
                      </c:pt>
                      <c:pt idx="4">
                        <c:v>2</c:v>
                      </c:pt>
                      <c:pt idx="5">
                        <c:v>937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E58C-40B4-BF20-6E9F3E7CDF1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'2023_PDI_Doutor'!$E$56:$E$57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'2023_PDI_Doutor'!$A$58:$A$63</c15:sqref>
                        </c15:formulaRef>
                      </c:ext>
                    </c:extLst>
                    <c:strCache>
                      <c:ptCount val="6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Axudante Doutor/a</c:v>
                      </c:pt>
                      <c:pt idx="3">
                        <c:v>Profesor/a Contratado/a Doutor/a</c:v>
                      </c:pt>
                      <c:pt idx="4">
                        <c:v>Profesor/a permanente laboral</c:v>
                      </c:pt>
                      <c:pt idx="5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'2023_PDI_Doutor'!$E$58:$E$63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21</c:v>
                      </c:pt>
                      <c:pt idx="1">
                        <c:v>317</c:v>
                      </c:pt>
                      <c:pt idx="2">
                        <c:v>39</c:v>
                      </c:pt>
                      <c:pt idx="3">
                        <c:v>214</c:v>
                      </c:pt>
                      <c:pt idx="4">
                        <c:v>1</c:v>
                      </c:pt>
                      <c:pt idx="5">
                        <c:v>818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58C-40B4-BF20-6E9F3E7CDF1C}"/>
                  </c:ext>
                </c:extLst>
              </c15:ser>
            </c15:filteredLineSeries>
          </c:ext>
        </c:extLst>
      </c:lineChart>
      <c:catAx>
        <c:axId val="103442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4431200"/>
        <c:crosses val="autoZero"/>
        <c:auto val="1"/>
        <c:lblAlgn val="ctr"/>
        <c:lblOffset val="100"/>
        <c:noMultiLvlLbl val="0"/>
      </c:catAx>
      <c:valAx>
        <c:axId val="103443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442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ysClr val="windowText" lastClr="000000"/>
                </a:solidFill>
              </a:rPr>
              <a:t>PDI doutor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'2023_PDI_Doutor'!$E$10</c:f>
              <c:strCache>
                <c:ptCount val="1"/>
                <c:pt idx="0">
                  <c:v>Homes Doutores</c:v>
                </c:pt>
              </c:strCache>
            </c:strRef>
          </c:tx>
          <c:spPr>
            <a:solidFill>
              <a:srgbClr val="C00000"/>
            </a:solidFill>
            <a:ln w="9525" cap="flat" cmpd="sng" algn="ctr">
              <a:solidFill>
                <a:srgbClr val="C00000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'2023_PDI_Doutor'!$E$22</c:f>
              <c:numCache>
                <c:formatCode>General</c:formatCode>
                <c:ptCount val="1"/>
                <c:pt idx="0">
                  <c:v>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6F-43A6-9C7F-03108AD3D01F}"/>
            </c:ext>
          </c:extLst>
        </c:ser>
        <c:ser>
          <c:idx val="1"/>
          <c:order val="1"/>
          <c:tx>
            <c:strRef>
              <c:f>'2023_PDI_Doutor'!$F$10</c:f>
              <c:strCache>
                <c:ptCount val="1"/>
                <c:pt idx="0">
                  <c:v>Mulleres Doutoras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 w="9525" cap="flat" cmpd="sng" algn="ctr">
                <a:solidFill>
                  <a:srgbClr val="0070C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016F-43A6-9C7F-03108AD3D0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'2023_PDI_Doutor'!$F$22</c:f>
              <c:numCache>
                <c:formatCode>General</c:formatCode>
                <c:ptCount val="1"/>
                <c:pt idx="0">
                  <c:v>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6F-43A6-9C7F-03108AD3D01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034429280"/>
        <c:axId val="1034447520"/>
      </c:barChart>
      <c:catAx>
        <c:axId val="10344292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34447520"/>
        <c:crosses val="autoZero"/>
        <c:auto val="1"/>
        <c:lblAlgn val="ctr"/>
        <c:lblOffset val="100"/>
        <c:noMultiLvlLbl val="0"/>
      </c:catAx>
      <c:valAx>
        <c:axId val="10344475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442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Doutores/as</a:t>
            </a:r>
            <a:r>
              <a:rPr lang="es-ES" baseline="0"/>
              <a:t> pola UVigo e fóra da UVigo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'2023_PDI_Doutor'!$D$25:$D$26</c:f>
              <c:strCache>
                <c:ptCount val="2"/>
                <c:pt idx="0">
                  <c:v>Doutores/as pola Uvigo</c:v>
                </c:pt>
                <c:pt idx="1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'2023_PDI_Doutor'!$A$27:$A$36</c:f>
              <c:strCache>
                <c:ptCount val="10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Asociado/a</c:v>
                </c:pt>
                <c:pt idx="3">
                  <c:v>Profesor/a Axudante Doutor/a</c:v>
                </c:pt>
                <c:pt idx="4">
                  <c:v>Profesor/a Contratado/a Doutor/a</c:v>
                </c:pt>
                <c:pt idx="5">
                  <c:v>Profesor/a Emérito/a</c:v>
                </c:pt>
                <c:pt idx="6">
                  <c:v>Profesor/a Interino/a de substitución</c:v>
                </c:pt>
                <c:pt idx="7">
                  <c:v>Profesor/a permanente laboral</c:v>
                </c:pt>
                <c:pt idx="8">
                  <c:v>Profesor/a Titular de Escola Universitaria</c:v>
                </c:pt>
                <c:pt idx="9">
                  <c:v>Profesor/a Titular de Universidade</c:v>
                </c:pt>
              </c:strCache>
            </c:strRef>
          </c:cat>
          <c:val>
            <c:numRef>
              <c:f>'2023_PDI_Doutor'!$D$27:$D$36</c:f>
              <c:numCache>
                <c:formatCode>General</c:formatCode>
                <c:ptCount val="10"/>
                <c:pt idx="0">
                  <c:v>2</c:v>
                </c:pt>
                <c:pt idx="1">
                  <c:v>79</c:v>
                </c:pt>
                <c:pt idx="2">
                  <c:v>43</c:v>
                </c:pt>
                <c:pt idx="3">
                  <c:v>62</c:v>
                </c:pt>
                <c:pt idx="4">
                  <c:v>105</c:v>
                </c:pt>
                <c:pt idx="6">
                  <c:v>17</c:v>
                </c:pt>
                <c:pt idx="8">
                  <c:v>4</c:v>
                </c:pt>
                <c:pt idx="9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6-4A3B-A34A-EE1D979F3BC2}"/>
            </c:ext>
          </c:extLst>
        </c:ser>
        <c:ser>
          <c:idx val="6"/>
          <c:order val="6"/>
          <c:tx>
            <c:strRef>
              <c:f>'2023_PDI_Doutor'!$H$25:$H$26</c:f>
              <c:strCache>
                <c:ptCount val="2"/>
                <c:pt idx="0">
                  <c:v>Doutores/as fóra da Uvigo</c:v>
                </c:pt>
                <c:pt idx="1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'2023_PDI_Doutor'!$A$27:$A$36</c:f>
              <c:strCache>
                <c:ptCount val="10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Asociado/a</c:v>
                </c:pt>
                <c:pt idx="3">
                  <c:v>Profesor/a Axudante Doutor/a</c:v>
                </c:pt>
                <c:pt idx="4">
                  <c:v>Profesor/a Contratado/a Doutor/a</c:v>
                </c:pt>
                <c:pt idx="5">
                  <c:v>Profesor/a Emérito/a</c:v>
                </c:pt>
                <c:pt idx="6">
                  <c:v>Profesor/a Interino/a de substitución</c:v>
                </c:pt>
                <c:pt idx="7">
                  <c:v>Profesor/a permanente laboral</c:v>
                </c:pt>
                <c:pt idx="8">
                  <c:v>Profesor/a Titular de Escola Universitaria</c:v>
                </c:pt>
                <c:pt idx="9">
                  <c:v>Profesor/a Titular de Universidade</c:v>
                </c:pt>
              </c:strCache>
            </c:strRef>
          </c:cat>
          <c:val>
            <c:numRef>
              <c:f>'2023_PDI_Doutor'!$H$27:$H$36</c:f>
              <c:numCache>
                <c:formatCode>General</c:formatCode>
                <c:ptCount val="10"/>
                <c:pt idx="0">
                  <c:v>9</c:v>
                </c:pt>
                <c:pt idx="1">
                  <c:v>172</c:v>
                </c:pt>
                <c:pt idx="2">
                  <c:v>22</c:v>
                </c:pt>
                <c:pt idx="3">
                  <c:v>34</c:v>
                </c:pt>
                <c:pt idx="4">
                  <c:v>57</c:v>
                </c:pt>
                <c:pt idx="5">
                  <c:v>6</c:v>
                </c:pt>
                <c:pt idx="6">
                  <c:v>8</c:v>
                </c:pt>
                <c:pt idx="7">
                  <c:v>2</c:v>
                </c:pt>
                <c:pt idx="8">
                  <c:v>0</c:v>
                </c:pt>
                <c:pt idx="9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6-4A3B-A34A-EE1D979F3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96827087"/>
        <c:axId val="89682756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'2023_PDI_Doutor'!$B$25:$B$26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'2023_PDI_Doutor'!$A$27:$A$36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'2023_PDI_Doutor'!$B$27:$B$36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</c:v>
                      </c:pt>
                      <c:pt idx="1">
                        <c:v>64</c:v>
                      </c:pt>
                      <c:pt idx="2">
                        <c:v>30</c:v>
                      </c:pt>
                      <c:pt idx="3">
                        <c:v>33</c:v>
                      </c:pt>
                      <c:pt idx="4">
                        <c:v>47</c:v>
                      </c:pt>
                      <c:pt idx="6">
                        <c:v>3</c:v>
                      </c:pt>
                      <c:pt idx="8">
                        <c:v>4</c:v>
                      </c:pt>
                      <c:pt idx="9">
                        <c:v>171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506-4A3B-A34A-EE1D979F3BC2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'2023_PDI_Doutor'!$C$25:$C$26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'2023_PDI_Doutor'!$A$27:$A$36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'2023_PDI_Doutor'!$C$27:$C$36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1">
                        <c:v>15</c:v>
                      </c:pt>
                      <c:pt idx="2">
                        <c:v>13</c:v>
                      </c:pt>
                      <c:pt idx="3">
                        <c:v>29</c:v>
                      </c:pt>
                      <c:pt idx="4">
                        <c:v>58</c:v>
                      </c:pt>
                      <c:pt idx="6">
                        <c:v>14</c:v>
                      </c:pt>
                      <c:pt idx="9">
                        <c:v>130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506-4A3B-A34A-EE1D979F3BC2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'2023_PDI_Doutor'!$E$25:$E$26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% Mulleres por categoría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'2023_PDI_Doutor'!$A$27:$A$36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'2023_PDI_Doutor'!$E$27:$E$36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>
                        <c:v>0.189873417721519</c:v>
                      </c:pt>
                      <c:pt idx="2">
                        <c:v>0.30232558139534882</c:v>
                      </c:pt>
                      <c:pt idx="3">
                        <c:v>0.46774193548387094</c:v>
                      </c:pt>
                      <c:pt idx="4">
                        <c:v>0.55238095238095242</c:v>
                      </c:pt>
                      <c:pt idx="6">
                        <c:v>0.82352941176470584</c:v>
                      </c:pt>
                      <c:pt idx="8">
                        <c:v>0</c:v>
                      </c:pt>
                      <c:pt idx="9">
                        <c:v>0.43189368770764119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506-4A3B-A34A-EE1D979F3BC2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'2023_PDI_Doutor'!$F$25:$F$26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'2023_PDI_Doutor'!$A$27:$A$36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'2023_PDI_Doutor'!$F$27:$F$36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</c:v>
                      </c:pt>
                      <c:pt idx="1">
                        <c:v>112</c:v>
                      </c:pt>
                      <c:pt idx="2">
                        <c:v>16</c:v>
                      </c:pt>
                      <c:pt idx="3">
                        <c:v>16</c:v>
                      </c:pt>
                      <c:pt idx="4">
                        <c:v>28</c:v>
                      </c:pt>
                      <c:pt idx="5">
                        <c:v>6</c:v>
                      </c:pt>
                      <c:pt idx="6">
                        <c:v>5</c:v>
                      </c:pt>
                      <c:pt idx="7">
                        <c:v>1</c:v>
                      </c:pt>
                      <c:pt idx="9">
                        <c:v>127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506-4A3B-A34A-EE1D979F3BC2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'2023_PDI_Doutor'!$G$25:$G$26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'2023_PDI_Doutor'!$A$27:$A$36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'2023_PDI_Doutor'!$G$27:$G$36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5</c:v>
                      </c:pt>
                      <c:pt idx="1">
                        <c:v>60</c:v>
                      </c:pt>
                      <c:pt idx="2">
                        <c:v>6</c:v>
                      </c:pt>
                      <c:pt idx="3">
                        <c:v>18</c:v>
                      </c:pt>
                      <c:pt idx="4">
                        <c:v>29</c:v>
                      </c:pt>
                      <c:pt idx="6">
                        <c:v>3</c:v>
                      </c:pt>
                      <c:pt idx="7">
                        <c:v>1</c:v>
                      </c:pt>
                      <c:pt idx="9">
                        <c:v>120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506-4A3B-A34A-EE1D979F3BC2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'2023_PDI_Doutor'!$I$25:$I$26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% Mulleres por categoría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'2023_PDI_Doutor'!$A$27:$A$36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'2023_PDI_Doutor'!$I$27:$I$36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0.55555555555555558</c:v>
                      </c:pt>
                      <c:pt idx="1">
                        <c:v>0.34883720930232559</c:v>
                      </c:pt>
                      <c:pt idx="2">
                        <c:v>0.27272727272727271</c:v>
                      </c:pt>
                      <c:pt idx="3">
                        <c:v>0.52941176470588236</c:v>
                      </c:pt>
                      <c:pt idx="4">
                        <c:v>0.50877192982456143</c:v>
                      </c:pt>
                      <c:pt idx="5">
                        <c:v>0</c:v>
                      </c:pt>
                      <c:pt idx="6">
                        <c:v>0.375</c:v>
                      </c:pt>
                      <c:pt idx="7">
                        <c:v>0.5</c:v>
                      </c:pt>
                      <c:pt idx="9">
                        <c:v>0.48582995951417002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506-4A3B-A34A-EE1D979F3BC2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'2023_PDI_Doutor'!$J$25:$J$26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Total doutores/as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'2023_PDI_Doutor'!$A$27:$A$36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'2023_PDI_Doutor'!$J$27:$J$36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11</c:v>
                      </c:pt>
                      <c:pt idx="1">
                        <c:v>251</c:v>
                      </c:pt>
                      <c:pt idx="2">
                        <c:v>65</c:v>
                      </c:pt>
                      <c:pt idx="3">
                        <c:v>96</c:v>
                      </c:pt>
                      <c:pt idx="4">
                        <c:v>162</c:v>
                      </c:pt>
                      <c:pt idx="5">
                        <c:v>6</c:v>
                      </c:pt>
                      <c:pt idx="6">
                        <c:v>25</c:v>
                      </c:pt>
                      <c:pt idx="7">
                        <c:v>2</c:v>
                      </c:pt>
                      <c:pt idx="8">
                        <c:v>4</c:v>
                      </c:pt>
                      <c:pt idx="9">
                        <c:v>548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506-4A3B-A34A-EE1D979F3BC2}"/>
                  </c:ext>
                </c:extLst>
              </c15:ser>
            </c15:filteredBarSeries>
          </c:ext>
        </c:extLst>
      </c:barChart>
      <c:catAx>
        <c:axId val="896827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6827567"/>
        <c:crosses val="autoZero"/>
        <c:auto val="1"/>
        <c:lblAlgn val="ctr"/>
        <c:lblOffset val="100"/>
        <c:noMultiLvlLbl val="0"/>
      </c:catAx>
      <c:valAx>
        <c:axId val="896827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6827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image" Target="../media/image1.jpeg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1</xdr:col>
      <xdr:colOff>1200150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D5AC4DE-BC71-4316-BAC4-7E85352BA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361949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6</xdr:row>
      <xdr:rowOff>76200</xdr:rowOff>
    </xdr:from>
    <xdr:to>
      <xdr:col>14</xdr:col>
      <xdr:colOff>9525</xdr:colOff>
      <xdr:row>20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6EA6281-C3B4-4CA3-9537-28B1A994C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1200149</xdr:colOff>
      <xdr:row>22</xdr:row>
      <xdr:rowOff>180975</xdr:rowOff>
    </xdr:from>
    <xdr:to>
      <xdr:col>18</xdr:col>
      <xdr:colOff>85724</xdr:colOff>
      <xdr:row>37</xdr:row>
      <xdr:rowOff>66675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1110561-70BA-4E7D-8D20-79BE76C06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1076325</xdr:colOff>
      <xdr:row>43</xdr:row>
      <xdr:rowOff>28575</xdr:rowOff>
    </xdr:from>
    <xdr:to>
      <xdr:col>14</xdr:col>
      <xdr:colOff>676275</xdr:colOff>
      <xdr:row>57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528BB4E-B63D-4DA5-A043-2FD46AEF16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1</xdr:col>
      <xdr:colOff>1543051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3270480-94EC-4CB5-86B7-90AAB9D84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36290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44</xdr:row>
      <xdr:rowOff>0</xdr:rowOff>
    </xdr:from>
    <xdr:to>
      <xdr:col>20</xdr:col>
      <xdr:colOff>638175</xdr:colOff>
      <xdr:row>58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581EF80-A772-4C8D-9C8A-3AEAB265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1</xdr:col>
      <xdr:colOff>571499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7CBB0D17-9A9A-4222-BEA7-A2CCDD88C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3248023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1190625</xdr:colOff>
      <xdr:row>84</xdr:row>
      <xdr:rowOff>180975</xdr:rowOff>
    </xdr:from>
    <xdr:to>
      <xdr:col>10</xdr:col>
      <xdr:colOff>2162176</xdr:colOff>
      <xdr:row>99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9DB964B-1017-43B5-884D-50EDE6FE1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390525</xdr:colOff>
      <xdr:row>68</xdr:row>
      <xdr:rowOff>104775</xdr:rowOff>
    </xdr:from>
    <xdr:to>
      <xdr:col>13</xdr:col>
      <xdr:colOff>123825</xdr:colOff>
      <xdr:row>82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C9F6A43-D05D-4D91-8BF0-975722462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295275</xdr:colOff>
      <xdr:row>53</xdr:row>
      <xdr:rowOff>57150</xdr:rowOff>
    </xdr:from>
    <xdr:to>
      <xdr:col>13</xdr:col>
      <xdr:colOff>0</xdr:colOff>
      <xdr:row>67</xdr:row>
      <xdr:rowOff>176213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360015F-80F5-4689-B450-342772A2B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733425</xdr:colOff>
      <xdr:row>8</xdr:row>
      <xdr:rowOff>28575</xdr:rowOff>
    </xdr:from>
    <xdr:to>
      <xdr:col>16</xdr:col>
      <xdr:colOff>314325</xdr:colOff>
      <xdr:row>22</xdr:row>
      <xdr:rowOff>104775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7E31726-528E-4C2F-9EB8-01F7467C61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38100</xdr:colOff>
      <xdr:row>23</xdr:row>
      <xdr:rowOff>38100</xdr:rowOff>
    </xdr:from>
    <xdr:to>
      <xdr:col>25</xdr:col>
      <xdr:colOff>714375</xdr:colOff>
      <xdr:row>38</xdr:row>
      <xdr:rowOff>85725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ACBEEB0-7D9C-4409-95FE-986D201AE9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9525</xdr:colOff>
      <xdr:row>40</xdr:row>
      <xdr:rowOff>9524</xdr:rowOff>
    </xdr:from>
    <xdr:to>
      <xdr:col>25</xdr:col>
      <xdr:colOff>676275</xdr:colOff>
      <xdr:row>56</xdr:row>
      <xdr:rowOff>38099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1E27A80-D22D-4D9E-8354-570769FA9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123825</xdr:rowOff>
    </xdr:from>
    <xdr:to>
      <xdr:col>1</xdr:col>
      <xdr:colOff>123824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C8F570E-A82D-45A7-A75E-2EAA38619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123825"/>
          <a:ext cx="26193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3\2023_PERSOAL\TRABALLO\2023_PDI%20a%2031%20de%20decembro_NOVO_TRABALLO.xlsx" TargetMode="External"/><Relationship Id="rId1" Type="http://schemas.openxmlformats.org/officeDocument/2006/relationships/externalLinkPath" Target="/Unidade%20de%20Estudos%20e%20Programas/DATOS/2023/2023_PERSOAL/TRABALLO/2023_PDI%20a%2031%20de%20decembro_NOVO_TRAB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SÓ_SERVIZO ACTIVO"/>
      <sheetName val="non doutores"/>
      <sheetName val="dinámicas"/>
      <sheetName val="PDI a 31_12_2023"/>
      <sheetName val="maestros"/>
      <sheetName val="maeAREAS2RAMA"/>
      <sheetName val="2023_Datos xerais"/>
      <sheetName val="2023_PDI_Distribución"/>
      <sheetName val="2023_PDI_Doutor"/>
    </sheetNames>
    <sheetDataSet>
      <sheetData sheetId="0" refreshError="1"/>
      <sheetData sheetId="1" refreshError="1"/>
      <sheetData sheetId="2" refreshError="1"/>
      <sheetData sheetId="3">
        <row r="153">
          <cell r="P153" t="str">
            <v>Artes e Humanidades</v>
          </cell>
          <cell r="R153">
            <v>0.5605381165919282</v>
          </cell>
        </row>
        <row r="154">
          <cell r="P154" t="str">
            <v>Ciencias</v>
          </cell>
          <cell r="R154">
            <v>0.41696113074204949</v>
          </cell>
        </row>
        <row r="155">
          <cell r="P155" t="str">
            <v>Ciencias da Saúde</v>
          </cell>
          <cell r="R155">
            <v>0.60396039603960394</v>
          </cell>
        </row>
        <row r="156">
          <cell r="P156" t="str">
            <v>Ciencias Sociais e Xurídicas</v>
          </cell>
          <cell r="R156">
            <v>0.49724770642201838</v>
          </cell>
        </row>
        <row r="157">
          <cell r="P157" t="str">
            <v>Enxeñaría e Arquitectura</v>
          </cell>
          <cell r="R157">
            <v>0.23273657289002558</v>
          </cell>
        </row>
      </sheetData>
      <sheetData sheetId="4" refreshError="1"/>
      <sheetData sheetId="5" refreshError="1"/>
      <sheetData sheetId="6" refreshError="1"/>
      <sheetData sheetId="7">
        <row r="17">
          <cell r="B17" t="str">
            <v>Homes</v>
          </cell>
          <cell r="C17" t="str">
            <v>Mulleres</v>
          </cell>
        </row>
        <row r="20">
          <cell r="B20">
            <v>877</v>
          </cell>
          <cell r="C20">
            <v>666</v>
          </cell>
        </row>
        <row r="26">
          <cell r="A26" t="str">
            <v>Catedrático/a de Escola Universitaria</v>
          </cell>
          <cell r="D26">
            <v>0.45454545454545453</v>
          </cell>
        </row>
        <row r="27">
          <cell r="A27" t="str">
            <v>Catedrático/a de Universidade</v>
          </cell>
          <cell r="D27">
            <v>0.29880478087649404</v>
          </cell>
        </row>
        <row r="28">
          <cell r="A28" t="str">
            <v>Lector/a de Idiomas</v>
          </cell>
          <cell r="D28">
            <v>0.5</v>
          </cell>
        </row>
        <row r="29">
          <cell r="A29" t="str">
            <v>Profesor/a Asociado/a</v>
          </cell>
          <cell r="D29">
            <v>0.38387096774193546</v>
          </cell>
        </row>
        <row r="30">
          <cell r="A30" t="str">
            <v>Profesor/a Axudante Doutor/a</v>
          </cell>
          <cell r="D30">
            <v>0.48958333333333331</v>
          </cell>
        </row>
        <row r="31">
          <cell r="A31" t="str">
            <v>Profesor/a Contratado/a Doutor/a</v>
          </cell>
          <cell r="D31">
            <v>0.53703703703703709</v>
          </cell>
        </row>
        <row r="32">
          <cell r="A32" t="str">
            <v>Profesor/a Emérito/a</v>
          </cell>
          <cell r="D32">
            <v>0</v>
          </cell>
        </row>
        <row r="33">
          <cell r="A33" t="str">
            <v>Profesor/a Interino/a de substitución</v>
          </cell>
          <cell r="D33">
            <v>0.56349206349206349</v>
          </cell>
        </row>
        <row r="34">
          <cell r="A34" t="str">
            <v>Profesor/a permanente laboral</v>
          </cell>
          <cell r="D34">
            <v>0.5</v>
          </cell>
        </row>
        <row r="35">
          <cell r="A35" t="str">
            <v>Profesor/a Titular de Escola Universitaria</v>
          </cell>
          <cell r="D35">
            <v>0.32</v>
          </cell>
        </row>
        <row r="36">
          <cell r="A36" t="str">
            <v>Profesor/a Titular de Universidade</v>
          </cell>
          <cell r="D36">
            <v>0.45620437956204379</v>
          </cell>
        </row>
        <row r="55">
          <cell r="B55" t="str">
            <v>Homes</v>
          </cell>
          <cell r="C55" t="str">
            <v>Mulleres</v>
          </cell>
        </row>
        <row r="56">
          <cell r="A56" t="str">
            <v>Catedrático/a de Escola Universitaria</v>
          </cell>
          <cell r="B56">
            <v>6</v>
          </cell>
          <cell r="C56">
            <v>5</v>
          </cell>
        </row>
        <row r="57">
          <cell r="A57" t="str">
            <v>Catedrático/a de Universidade</v>
          </cell>
          <cell r="B57">
            <v>176</v>
          </cell>
          <cell r="C57">
            <v>75</v>
          </cell>
        </row>
        <row r="58">
          <cell r="A58" t="str">
            <v>Profesor/a Contratado/a Doutor/a</v>
          </cell>
          <cell r="B58">
            <v>75</v>
          </cell>
          <cell r="C58">
            <v>87</v>
          </cell>
        </row>
        <row r="59">
          <cell r="A59" t="str">
            <v>Profesor/a permanente laboral</v>
          </cell>
          <cell r="B59">
            <v>1</v>
          </cell>
          <cell r="C59">
            <v>1</v>
          </cell>
        </row>
        <row r="60">
          <cell r="A60" t="str">
            <v>Profesor/a Titular de Escola Universitaria</v>
          </cell>
          <cell r="B60">
            <v>17</v>
          </cell>
          <cell r="C60">
            <v>8</v>
          </cell>
        </row>
        <row r="61">
          <cell r="A61" t="str">
            <v>Profesor/a Titular de Universidade</v>
          </cell>
          <cell r="B61">
            <v>298</v>
          </cell>
          <cell r="C61">
            <v>250</v>
          </cell>
        </row>
      </sheetData>
      <sheetData sheetId="8" refreshError="1"/>
      <sheetData sheetId="9">
        <row r="10">
          <cell r="E10" t="str">
            <v>Homes Doutores</v>
          </cell>
          <cell r="F10" t="str">
            <v>Mulleres Doutoras</v>
          </cell>
        </row>
        <row r="22">
          <cell r="E22">
            <v>669</v>
          </cell>
          <cell r="F22">
            <v>501</v>
          </cell>
        </row>
        <row r="25">
          <cell r="B25" t="str">
            <v>Doutores/as pola Uvigo</v>
          </cell>
          <cell r="F25" t="str">
            <v>Doutores/as fóra da Uvigo</v>
          </cell>
        </row>
        <row r="26">
          <cell r="B26" t="str">
            <v>Homes</v>
          </cell>
          <cell r="C26" t="str">
            <v>Mulleres</v>
          </cell>
          <cell r="D26" t="str">
            <v>Total</v>
          </cell>
          <cell r="E26" t="str">
            <v>% Mulleres por categoría</v>
          </cell>
          <cell r="F26" t="str">
            <v>Homes</v>
          </cell>
          <cell r="G26" t="str">
            <v>Mulleres</v>
          </cell>
          <cell r="H26" t="str">
            <v>Total</v>
          </cell>
          <cell r="I26" t="str">
            <v>% Mulleres por categoría</v>
          </cell>
          <cell r="J26" t="str">
            <v>Total doutores/as</v>
          </cell>
        </row>
        <row r="27">
          <cell r="A27" t="str">
            <v>Catedrático/a de Escola Universitaria</v>
          </cell>
          <cell r="B27">
            <v>2</v>
          </cell>
          <cell r="D27">
            <v>2</v>
          </cell>
          <cell r="E27">
            <v>0</v>
          </cell>
          <cell r="F27">
            <v>4</v>
          </cell>
          <cell r="G27">
            <v>5</v>
          </cell>
          <cell r="H27">
            <v>9</v>
          </cell>
          <cell r="I27">
            <v>0.55555555555555558</v>
          </cell>
          <cell r="J27">
            <v>11</v>
          </cell>
        </row>
        <row r="28">
          <cell r="A28" t="str">
            <v>Catedrático/a de Universidade</v>
          </cell>
          <cell r="B28">
            <v>64</v>
          </cell>
          <cell r="C28">
            <v>15</v>
          </cell>
          <cell r="D28">
            <v>79</v>
          </cell>
          <cell r="E28">
            <v>0.189873417721519</v>
          </cell>
          <cell r="F28">
            <v>112</v>
          </cell>
          <cell r="G28">
            <v>60</v>
          </cell>
          <cell r="H28">
            <v>172</v>
          </cell>
          <cell r="I28">
            <v>0.34883720930232559</v>
          </cell>
          <cell r="J28">
            <v>251</v>
          </cell>
        </row>
        <row r="29">
          <cell r="A29" t="str">
            <v>Profesor/a Asociado/a</v>
          </cell>
          <cell r="B29">
            <v>30</v>
          </cell>
          <cell r="C29">
            <v>13</v>
          </cell>
          <cell r="D29">
            <v>43</v>
          </cell>
          <cell r="E29">
            <v>0.30232558139534882</v>
          </cell>
          <cell r="F29">
            <v>16</v>
          </cell>
          <cell r="G29">
            <v>6</v>
          </cell>
          <cell r="H29">
            <v>22</v>
          </cell>
          <cell r="I29">
            <v>0.27272727272727271</v>
          </cell>
          <cell r="J29">
            <v>65</v>
          </cell>
        </row>
        <row r="30">
          <cell r="A30" t="str">
            <v>Profesor/a Axudante Doutor/a</v>
          </cell>
          <cell r="B30">
            <v>33</v>
          </cell>
          <cell r="C30">
            <v>29</v>
          </cell>
          <cell r="D30">
            <v>62</v>
          </cell>
          <cell r="E30">
            <v>0.46774193548387094</v>
          </cell>
          <cell r="F30">
            <v>16</v>
          </cell>
          <cell r="G30">
            <v>18</v>
          </cell>
          <cell r="H30">
            <v>34</v>
          </cell>
          <cell r="I30">
            <v>0.52941176470588236</v>
          </cell>
          <cell r="J30">
            <v>96</v>
          </cell>
        </row>
        <row r="31">
          <cell r="A31" t="str">
            <v>Profesor/a Contratado/a Doutor/a</v>
          </cell>
          <cell r="B31">
            <v>47</v>
          </cell>
          <cell r="C31">
            <v>58</v>
          </cell>
          <cell r="D31">
            <v>105</v>
          </cell>
          <cell r="E31">
            <v>0.55238095238095242</v>
          </cell>
          <cell r="F31">
            <v>28</v>
          </cell>
          <cell r="G31">
            <v>29</v>
          </cell>
          <cell r="H31">
            <v>57</v>
          </cell>
          <cell r="I31">
            <v>0.50877192982456143</v>
          </cell>
          <cell r="J31">
            <v>162</v>
          </cell>
        </row>
        <row r="32">
          <cell r="A32" t="str">
            <v>Profesor/a Emérito/a</v>
          </cell>
          <cell r="F32">
            <v>6</v>
          </cell>
          <cell r="H32">
            <v>6</v>
          </cell>
          <cell r="I32">
            <v>0</v>
          </cell>
          <cell r="J32">
            <v>6</v>
          </cell>
        </row>
        <row r="33">
          <cell r="A33" t="str">
            <v>Profesor/a Interino/a de substitución</v>
          </cell>
          <cell r="B33">
            <v>3</v>
          </cell>
          <cell r="C33">
            <v>14</v>
          </cell>
          <cell r="D33">
            <v>17</v>
          </cell>
          <cell r="E33">
            <v>0.82352941176470584</v>
          </cell>
          <cell r="F33">
            <v>5</v>
          </cell>
          <cell r="G33">
            <v>3</v>
          </cell>
          <cell r="H33">
            <v>8</v>
          </cell>
          <cell r="I33">
            <v>0.375</v>
          </cell>
          <cell r="J33">
            <v>25</v>
          </cell>
        </row>
        <row r="34">
          <cell r="A34" t="str">
            <v>Profesor/a permanente laboral</v>
          </cell>
          <cell r="F34">
            <v>1</v>
          </cell>
          <cell r="G34">
            <v>1</v>
          </cell>
          <cell r="H34">
            <v>2</v>
          </cell>
          <cell r="I34">
            <v>0.5</v>
          </cell>
          <cell r="J34">
            <v>2</v>
          </cell>
        </row>
        <row r="35">
          <cell r="A35" t="str">
            <v>Profesor/a Titular de Escola Universitaria</v>
          </cell>
          <cell r="B35">
            <v>4</v>
          </cell>
          <cell r="D35">
            <v>4</v>
          </cell>
          <cell r="E35">
            <v>0</v>
          </cell>
          <cell r="H35">
            <v>0</v>
          </cell>
          <cell r="J35">
            <v>4</v>
          </cell>
        </row>
        <row r="36">
          <cell r="A36" t="str">
            <v>Profesor/a Titular de Universidade</v>
          </cell>
          <cell r="B36">
            <v>171</v>
          </cell>
          <cell r="C36">
            <v>130</v>
          </cell>
          <cell r="D36">
            <v>301</v>
          </cell>
          <cell r="E36">
            <v>0.43189368770764119</v>
          </cell>
          <cell r="F36">
            <v>127</v>
          </cell>
          <cell r="G36">
            <v>120</v>
          </cell>
          <cell r="H36">
            <v>247</v>
          </cell>
          <cell r="I36">
            <v>0.48582995951417002</v>
          </cell>
          <cell r="J36">
            <v>548</v>
          </cell>
        </row>
        <row r="41">
          <cell r="B41" t="str">
            <v>Doutores/as pola Uvigo</v>
          </cell>
          <cell r="F41" t="str">
            <v>Doutores/as contratados/as antes de 5 anos dende a defensa da tese na Uvigo</v>
          </cell>
        </row>
        <row r="42">
          <cell r="B42" t="str">
            <v>Homes</v>
          </cell>
          <cell r="C42" t="str">
            <v>Mulleres</v>
          </cell>
          <cell r="D42" t="str">
            <v>Total</v>
          </cell>
          <cell r="E42" t="str">
            <v>% Mulleres por categoría</v>
          </cell>
          <cell r="F42" t="str">
            <v>Homes</v>
          </cell>
          <cell r="G42" t="str">
            <v>Mulleres</v>
          </cell>
          <cell r="H42" t="str">
            <v>Total</v>
          </cell>
          <cell r="I42" t="str">
            <v>% Mulleres por categoría</v>
          </cell>
        </row>
        <row r="43">
          <cell r="A43" t="str">
            <v>Catedrático/a de Escola Universitaria</v>
          </cell>
          <cell r="B43">
            <v>2</v>
          </cell>
          <cell r="D43">
            <v>2</v>
          </cell>
          <cell r="E43">
            <v>0</v>
          </cell>
          <cell r="F43">
            <v>2</v>
          </cell>
          <cell r="H43">
            <v>2</v>
          </cell>
          <cell r="I43">
            <v>0</v>
          </cell>
        </row>
        <row r="44">
          <cell r="A44" t="str">
            <v>Catedrático/a de Universidade</v>
          </cell>
          <cell r="B44">
            <v>64</v>
          </cell>
          <cell r="C44">
            <v>15</v>
          </cell>
          <cell r="D44">
            <v>79</v>
          </cell>
          <cell r="E44">
            <v>0.189873417721519</v>
          </cell>
          <cell r="F44">
            <v>62</v>
          </cell>
          <cell r="G44">
            <v>13</v>
          </cell>
          <cell r="H44">
            <v>75</v>
          </cell>
          <cell r="I44">
            <v>0.17333333333333334</v>
          </cell>
        </row>
        <row r="45">
          <cell r="A45" t="str">
            <v>Profesor/a Asociado/a</v>
          </cell>
          <cell r="B45">
            <v>30</v>
          </cell>
          <cell r="C45">
            <v>13</v>
          </cell>
          <cell r="D45">
            <v>43</v>
          </cell>
          <cell r="E45">
            <v>0.30232558139534882</v>
          </cell>
          <cell r="F45">
            <v>19</v>
          </cell>
          <cell r="G45">
            <v>9</v>
          </cell>
          <cell r="H45">
            <v>28</v>
          </cell>
          <cell r="I45">
            <v>0.32142857142857145</v>
          </cell>
        </row>
        <row r="46">
          <cell r="A46" t="str">
            <v>Profesor/a Axudante Doutor/a</v>
          </cell>
          <cell r="B46">
            <v>33</v>
          </cell>
          <cell r="C46">
            <v>29</v>
          </cell>
          <cell r="D46">
            <v>62</v>
          </cell>
          <cell r="E46">
            <v>0.46774193548387094</v>
          </cell>
          <cell r="F46">
            <v>28</v>
          </cell>
          <cell r="G46">
            <v>22</v>
          </cell>
          <cell r="H46">
            <v>50</v>
          </cell>
          <cell r="I46">
            <v>0.44</v>
          </cell>
        </row>
        <row r="47">
          <cell r="A47" t="str">
            <v>Profesor/a Contratado/a Doutor/a</v>
          </cell>
          <cell r="B47">
            <v>47</v>
          </cell>
          <cell r="C47">
            <v>58</v>
          </cell>
          <cell r="D47">
            <v>105</v>
          </cell>
          <cell r="E47">
            <v>0.55238095238095242</v>
          </cell>
          <cell r="F47">
            <v>40</v>
          </cell>
          <cell r="G47">
            <v>48</v>
          </cell>
          <cell r="H47">
            <v>88</v>
          </cell>
          <cell r="I47">
            <v>0.54545454545454541</v>
          </cell>
        </row>
        <row r="48">
          <cell r="A48" t="str">
            <v>Profesor/a Interino/a de substitución</v>
          </cell>
          <cell r="B48">
            <v>3</v>
          </cell>
          <cell r="C48">
            <v>14</v>
          </cell>
          <cell r="D48">
            <v>17</v>
          </cell>
          <cell r="E48">
            <v>0.82352941176470584</v>
          </cell>
          <cell r="F48">
            <v>1</v>
          </cell>
          <cell r="G48">
            <v>12</v>
          </cell>
          <cell r="H48">
            <v>13</v>
          </cell>
          <cell r="I48">
            <v>0.92307692307692313</v>
          </cell>
        </row>
        <row r="49">
          <cell r="A49" t="str">
            <v>Profesor/a Titular de Escola Universitaria</v>
          </cell>
          <cell r="B49">
            <v>4</v>
          </cell>
          <cell r="D49">
            <v>4</v>
          </cell>
          <cell r="E49">
            <v>0</v>
          </cell>
          <cell r="F49">
            <v>4</v>
          </cell>
          <cell r="H49">
            <v>4</v>
          </cell>
          <cell r="I49">
            <v>0</v>
          </cell>
        </row>
        <row r="50">
          <cell r="A50" t="str">
            <v>Profesor/a Titular de Universidade</v>
          </cell>
          <cell r="B50">
            <v>171</v>
          </cell>
          <cell r="C50">
            <v>130</v>
          </cell>
          <cell r="D50">
            <v>301</v>
          </cell>
          <cell r="E50">
            <v>0.43189368770764119</v>
          </cell>
          <cell r="F50">
            <v>145</v>
          </cell>
          <cell r="G50">
            <v>98</v>
          </cell>
          <cell r="H50">
            <v>243</v>
          </cell>
          <cell r="I50">
            <v>0.40329218106995884</v>
          </cell>
        </row>
        <row r="56">
          <cell r="B56" t="str">
            <v>Homes</v>
          </cell>
          <cell r="D56" t="str">
            <v>Mulleres</v>
          </cell>
        </row>
        <row r="57">
          <cell r="B57" t="str">
            <v>Sexenios</v>
          </cell>
          <cell r="C57" t="str">
            <v>Sexenios posibles</v>
          </cell>
          <cell r="D57" t="str">
            <v>Sexenios</v>
          </cell>
          <cell r="E57" t="str">
            <v>Sexenios posibles</v>
          </cell>
        </row>
        <row r="58">
          <cell r="A58" t="str">
            <v>Catedrático/a de Escola Universitaria</v>
          </cell>
          <cell r="B58">
            <v>11</v>
          </cell>
          <cell r="C58">
            <v>28</v>
          </cell>
          <cell r="D58">
            <v>8</v>
          </cell>
          <cell r="E58">
            <v>21</v>
          </cell>
        </row>
        <row r="59">
          <cell r="A59" t="str">
            <v>Catedrático/a de Universidade</v>
          </cell>
          <cell r="B59">
            <v>710</v>
          </cell>
          <cell r="C59">
            <v>730</v>
          </cell>
          <cell r="D59">
            <v>308</v>
          </cell>
          <cell r="E59">
            <v>317</v>
          </cell>
        </row>
        <row r="60">
          <cell r="A60" t="str">
            <v>Profesor/a Axudante Doutor/a</v>
          </cell>
          <cell r="B60">
            <v>15</v>
          </cell>
          <cell r="C60">
            <v>39</v>
          </cell>
          <cell r="D60">
            <v>16</v>
          </cell>
          <cell r="E60">
            <v>39</v>
          </cell>
        </row>
        <row r="61">
          <cell r="A61" t="str">
            <v>Profesor/a Contratado/a Doutor/a</v>
          </cell>
          <cell r="B61">
            <v>85</v>
          </cell>
          <cell r="C61">
            <v>189</v>
          </cell>
          <cell r="D61">
            <v>101</v>
          </cell>
          <cell r="E61">
            <v>214</v>
          </cell>
        </row>
        <row r="62">
          <cell r="A62" t="str">
            <v>Profesor/a permanente laboral</v>
          </cell>
          <cell r="B62">
            <v>1</v>
          </cell>
          <cell r="C62">
            <v>2</v>
          </cell>
          <cell r="D62">
            <v>1</v>
          </cell>
          <cell r="E62">
            <v>1</v>
          </cell>
        </row>
        <row r="63">
          <cell r="A63" t="str">
            <v>Profesor/a Titular de Universidade</v>
          </cell>
          <cell r="B63">
            <v>618</v>
          </cell>
          <cell r="C63">
            <v>937</v>
          </cell>
          <cell r="D63">
            <v>536</v>
          </cell>
          <cell r="E63">
            <v>818</v>
          </cell>
        </row>
        <row r="73">
          <cell r="B73" t="str">
            <v>Homes</v>
          </cell>
          <cell r="D73" t="str">
            <v>Mulleres</v>
          </cell>
          <cell r="F73" t="str">
            <v>Total sexenios</v>
          </cell>
          <cell r="G73" t="str">
            <v>Total sexenios posibles</v>
          </cell>
        </row>
        <row r="74">
          <cell r="B74" t="str">
            <v>Sexenios</v>
          </cell>
          <cell r="C74" t="str">
            <v>Sexenios posibles</v>
          </cell>
          <cell r="D74" t="str">
            <v>Sexenios</v>
          </cell>
          <cell r="E74" t="str">
            <v>Sexenios posibles</v>
          </cell>
        </row>
        <row r="75">
          <cell r="A75" t="str">
            <v>Artes e Humanidades</v>
          </cell>
          <cell r="B75">
            <v>171</v>
          </cell>
          <cell r="C75">
            <v>235</v>
          </cell>
          <cell r="D75">
            <v>155</v>
          </cell>
          <cell r="E75">
            <v>261</v>
          </cell>
          <cell r="F75">
            <v>326</v>
          </cell>
          <cell r="G75">
            <v>496</v>
          </cell>
        </row>
        <row r="76">
          <cell r="A76" t="str">
            <v>Ciencias</v>
          </cell>
          <cell r="B76">
            <v>493</v>
          </cell>
          <cell r="C76">
            <v>560</v>
          </cell>
          <cell r="D76">
            <v>314</v>
          </cell>
          <cell r="E76">
            <v>391</v>
          </cell>
          <cell r="F76">
            <v>807</v>
          </cell>
          <cell r="G76">
            <v>951</v>
          </cell>
        </row>
        <row r="77">
          <cell r="A77" t="str">
            <v>Ciencias da Saúde</v>
          </cell>
          <cell r="B77">
            <v>56</v>
          </cell>
          <cell r="C77">
            <v>69</v>
          </cell>
          <cell r="D77">
            <v>53</v>
          </cell>
          <cell r="E77">
            <v>78</v>
          </cell>
          <cell r="F77">
            <v>109</v>
          </cell>
          <cell r="G77">
            <v>147</v>
          </cell>
        </row>
        <row r="78">
          <cell r="A78" t="str">
            <v>Ciencias Sociais e Xurídicas</v>
          </cell>
          <cell r="B78">
            <v>236</v>
          </cell>
          <cell r="C78">
            <v>453</v>
          </cell>
          <cell r="D78">
            <v>245</v>
          </cell>
          <cell r="E78">
            <v>461</v>
          </cell>
          <cell r="F78">
            <v>481</v>
          </cell>
          <cell r="G78">
            <v>914</v>
          </cell>
        </row>
        <row r="79">
          <cell r="A79" t="str">
            <v>Enxeñaría e Arquitectura</v>
          </cell>
          <cell r="B79">
            <v>484</v>
          </cell>
          <cell r="C79">
            <v>608</v>
          </cell>
          <cell r="D79">
            <v>203</v>
          </cell>
          <cell r="E79">
            <v>219</v>
          </cell>
          <cell r="F79">
            <v>687</v>
          </cell>
          <cell r="G79">
            <v>827</v>
          </cell>
        </row>
        <row r="86">
          <cell r="B86" t="str">
            <v>Homes</v>
          </cell>
          <cell r="C86" t="str">
            <v>Mulleres</v>
          </cell>
        </row>
        <row r="87">
          <cell r="A87" t="str">
            <v>Catedrático/a de Escola Universitaria</v>
          </cell>
          <cell r="B87">
            <v>30</v>
          </cell>
          <cell r="C87">
            <v>29</v>
          </cell>
        </row>
        <row r="88">
          <cell r="A88" t="str">
            <v>Catedrático/a de Universidade</v>
          </cell>
          <cell r="B88">
            <v>917</v>
          </cell>
          <cell r="C88">
            <v>392</v>
          </cell>
        </row>
        <row r="89">
          <cell r="A89" t="str">
            <v>Profesor/a Axudante Doutor/a</v>
          </cell>
          <cell r="B89">
            <v>21</v>
          </cell>
          <cell r="C89">
            <v>17</v>
          </cell>
        </row>
        <row r="90">
          <cell r="A90" t="str">
            <v>Profesor/a Contratado/a Doutor/a</v>
          </cell>
          <cell r="B90">
            <v>256</v>
          </cell>
          <cell r="C90">
            <v>272</v>
          </cell>
        </row>
        <row r="91">
          <cell r="A91" t="str">
            <v>Profesor/a Emérito/a</v>
          </cell>
          <cell r="B91">
            <v>12</v>
          </cell>
        </row>
        <row r="92">
          <cell r="A92" t="str">
            <v>Profesor/a permanente laboral</v>
          </cell>
          <cell r="B92">
            <v>1</v>
          </cell>
          <cell r="C92">
            <v>1</v>
          </cell>
        </row>
        <row r="93">
          <cell r="A93" t="str">
            <v>Profesor/a Titular de Escola Universitaria</v>
          </cell>
          <cell r="B93">
            <v>96</v>
          </cell>
          <cell r="C93">
            <v>39</v>
          </cell>
        </row>
        <row r="94">
          <cell r="A94" t="str">
            <v>Profesor/a Titular de Universidade</v>
          </cell>
          <cell r="B94">
            <v>1309</v>
          </cell>
          <cell r="C94">
            <v>1078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E0C433-2262-4AE2-BF0B-00496B8F16B8}" name="Tabla11" displayName="Tabla11" ref="A10:B13" totalsRowShown="0" headerRowDxfId="57" dataDxfId="56">
  <autoFilter ref="A10:B13" xr:uid="{AD392F8F-F0FA-40D9-A01B-DFC56D1BAF97}"/>
  <tableColumns count="2">
    <tableColumn id="1" xr3:uid="{E57DE53B-4568-4052-80A9-0CA1BDD4B6B5}" name="PDI por sexo" dataDxfId="59"/>
    <tableColumn id="2" xr3:uid="{5DCA6977-A1C4-49F6-A959-1ED9DB8D6F40}" name="Promedio de idade" dataDxfId="5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A8D3D7-CB54-4B4E-A49A-BBC79DE6B07A}" name="Tabla12" displayName="Tabla12" ref="A17:G20" totalsRowShown="0" headerRowDxfId="48" dataDxfId="47">
  <autoFilter ref="A17:G20" xr:uid="{5641D728-B8DB-4AA2-980E-21D683C3DE09}"/>
  <tableColumns count="7">
    <tableColumn id="1" xr3:uid="{5ED2F6C9-A24E-44E4-A70E-AF9DBC7C347D}" name="PDI por tipo" dataDxfId="55"/>
    <tableColumn id="2" xr3:uid="{44F0740F-DE25-4ACA-A793-C32007AEF744}" name="Homes" dataDxfId="54"/>
    <tableColumn id="3" xr3:uid="{FD7FC6A1-75B8-4D7D-AEAD-5D515BF6D3FD}" name="Mulleres" dataDxfId="53"/>
    <tableColumn id="4" xr3:uid="{8E7FC4F0-C988-47AD-B9A9-2345CA22632C}" name="% mulleres por tipo" dataDxfId="52" dataCellStyle="Porcentaje">
      <calculatedColumnFormula>Tabla12[[#This Row],[Mulleres]]/Tabla12[[#This Row],[Total]]</calculatedColumnFormula>
    </tableColumn>
    <tableColumn id="5" xr3:uid="{88175548-D58E-4210-874C-1D7376015C29}" name="Estranxeiros/as" dataDxfId="51"/>
    <tableColumn id="6" xr3:uid="{AFAFD98B-F7AB-4E6B-A117-0534D4899B1D}" name="% Estranxeiros por tipo" dataDxfId="50" dataCellStyle="Porcentaje">
      <calculatedColumnFormula>Tabla12[[#This Row],[Estranxeiros/as]]/Tabla12[[#This Row],[Total]]</calculatedColumnFormula>
    </tableColumn>
    <tableColumn id="7" xr3:uid="{37054F67-6757-4F2F-B646-4BA7D5DE1AAE}" name="Total" dataDxfId="49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788329-572F-4D02-9062-C97C3811BC7A}" name="Tabla13" displayName="Tabla13" ref="A25:E37" totalsRowShown="0" headerRowDxfId="41" dataDxfId="40">
  <autoFilter ref="A25:E37" xr:uid="{8B837A41-3741-4AC0-B324-E5A6A1C5136C}"/>
  <tableColumns count="5">
    <tableColumn id="1" xr3:uid="{ACFFD95A-BF0F-490C-BB26-E46233A18CF6}" name="PDI por categoría e sexo" dataDxfId="46"/>
    <tableColumn id="2" xr3:uid="{3B07EE58-4CD7-479C-8DEE-6BFDA62CCA0D}" name="Homes" dataDxfId="45"/>
    <tableColumn id="3" xr3:uid="{040C1631-71AA-472A-9622-5DDED84B192D}" name="Mulleres" dataDxfId="44"/>
    <tableColumn id="4" xr3:uid="{3DE528EB-0632-48F6-9B22-70C7A74093CD}" name="% Mulleres por categoría" dataDxfId="43" dataCellStyle="Porcentaje">
      <calculatedColumnFormula>Tabla13[[#This Row],[Mulleres]]/Tabla13[[#This Row],[Total]]</calculatedColumnFormula>
    </tableColumn>
    <tableColumn id="5" xr3:uid="{541EA77A-E9A4-4FC3-B48A-B8CF956BF9DF}" name="Total" dataDxfId="4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2CC2900-56B9-4FE6-AE6B-0AA4BFA6B774}" name="Tabla14" displayName="Tabla14" ref="A40:D52" totalsRowShown="0" headerRowDxfId="35" dataDxfId="34">
  <autoFilter ref="A40:D52" xr:uid="{F4CBC176-5C41-4B82-A9DE-F57F8EFC875B}"/>
  <tableColumns count="4">
    <tableColumn id="1" xr3:uid="{DF664BDC-125E-44FF-86D3-94015F3156A9}" name="ETC por categoría e sexo" dataDxfId="39"/>
    <tableColumn id="2" xr3:uid="{265EE5AC-9260-44BA-87E6-B841B15B0C73}" name="Homes" dataDxfId="38"/>
    <tableColumn id="3" xr3:uid="{8E7AA961-86C2-4BA6-8070-F8173D835015}" name="Mulleres" dataDxfId="37"/>
    <tableColumn id="4" xr3:uid="{A3200A44-374B-4142-B6DE-F6A940275CE4}" name="Total" dataDxfId="36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F28025A-4923-47BF-AAA7-B49CC149534F}" name="Tabla15" displayName="Tabla15" ref="A55:D62" totalsRowShown="0" headerRowDxfId="29" dataDxfId="28">
  <autoFilter ref="A55:D62" xr:uid="{88356C81-75E8-44D1-A674-6D4310C8C079}"/>
  <tableColumns count="4">
    <tableColumn id="1" xr3:uid="{0D70C798-03DF-453C-ABAD-703269439956}" name="PDI con vinculación permanente" dataDxfId="33"/>
    <tableColumn id="2" xr3:uid="{D7071716-188B-43DE-B910-5901F0058CB4}" name="Homes" dataDxfId="32"/>
    <tableColumn id="3" xr3:uid="{4231C788-24CE-42CD-8BDB-E9BE18D4782C}" name="Mulleres" dataDxfId="31"/>
    <tableColumn id="4" xr3:uid="{F521D065-40FC-468B-8346-6B0927CC9596}" name="Total" dataDxfId="30">
      <calculatedColumnFormula>SUM(Tabla15[[#This Row],[Homes]:[Mulleres]])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802FB5F-3A29-4E1A-9904-B2A325F4214F}" name="Tabla16" displayName="Tabla16" ref="A10:H22" totalsRowShown="0" headerRowDxfId="19" dataDxfId="18">
  <autoFilter ref="A10:H22" xr:uid="{4310D1DA-2B2D-4A05-8B19-0C8E8F20ED3F}"/>
  <tableColumns count="8">
    <tableColumn id="1" xr3:uid="{5A0BB28F-53AC-4FF8-BE60-665F0A463736}" name="PDI por categoría e sexo" dataDxfId="27"/>
    <tableColumn id="2" xr3:uid="{07F956F1-6D01-4757-A2F5-4C942A07695C}" name="Homes" dataDxfId="26"/>
    <tableColumn id="3" xr3:uid="{5B3DD2B5-6918-4A65-8F49-1404B1D8D942}" name="Mulleres" dataDxfId="25"/>
    <tableColumn id="4" xr3:uid="{727B68B1-FB82-4F17-93C6-D73E84A320D7}" name="Total" dataDxfId="24">
      <calculatedColumnFormula>SUM(Tabla16[[#This Row],[Homes]:[Mulleres]])</calculatedColumnFormula>
    </tableColumn>
    <tableColumn id="5" xr3:uid="{B41CFFD8-56B2-47F5-8CBE-592F193F9CA9}" name="Homes Doutores" dataDxfId="23"/>
    <tableColumn id="6" xr3:uid="{C6B48F96-30C2-43EA-8BCA-150EFADEC1EE}" name="Mulleres Doutoras" dataDxfId="22"/>
    <tableColumn id="7" xr3:uid="{8481A1A8-8910-4EDD-A601-29355BFEB792}" name="Total doutores/as" dataDxfId="21">
      <calculatedColumnFormula>Tabla16[[#This Row],[Homes Doutores]]+Tabla16[[#This Row],[Mulleres Doutoras]]</calculatedColumnFormula>
    </tableColumn>
    <tableColumn id="8" xr3:uid="{4143D965-1289-4A4E-8E6F-E56D02BF9E26}" name="% Doutores/as sobre total" dataDxfId="20" dataCellStyle="Porcentaje">
      <calculatedColumnFormula>Tabla16[[#This Row],[Total doutores/as]]/Tabla16[[#This Row],[Total]]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EFA64F2-570B-41FD-A47A-7DAC2594258A}" name="Tabla19" displayName="Tabla19" ref="A86:D95" totalsRowShown="0" headerRowDxfId="13" dataDxfId="12">
  <autoFilter ref="A86:D95" xr:uid="{CD17F7D8-8DCC-42B2-AB64-A6FF9046F755}"/>
  <tableColumns count="4">
    <tableColumn id="1" xr3:uid="{79A26075-F1DD-4277-8C41-4FCD3DF8C50A}" name="PDI por categoría e número de quinquenios" dataDxfId="17"/>
    <tableColumn id="2" xr3:uid="{4403E3F6-44E9-4639-9029-496C08B2A6CC}" name="Homes" dataDxfId="16"/>
    <tableColumn id="3" xr3:uid="{4B84513A-11F7-43BE-9168-A6EB16E451B9}" name="Mulleres" dataDxfId="15"/>
    <tableColumn id="4" xr3:uid="{4FE5C114-3366-4E2B-A9DA-CCD35809FDCC}" name="Total" dataDxfId="14">
      <calculatedColumnFormula>SUM(Tabla19[[#This Row],[Homes]:[Mulleres]])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05BDBFB-FC1C-4748-A69C-91567718E96C}" name="Tabla4" displayName="Tabla4" ref="A11:D23" totalsRowShown="0" headerRowDxfId="7" dataDxfId="6">
  <tableColumns count="4">
    <tableColumn id="1" xr3:uid="{27FC3F17-42C2-437A-BD10-0A5891B95DCF}" name="PDI ao longo do ano" dataDxfId="11"/>
    <tableColumn id="2" xr3:uid="{81135E33-30FF-43B0-AF13-7880E3E271C2}" name="Home" dataDxfId="10"/>
    <tableColumn id="3" xr3:uid="{C3DCE4BF-A4F0-4497-B75D-356D1DD2CC12}" name="Muller" dataDxfId="9"/>
    <tableColumn id="4" xr3:uid="{C8ECF75B-4C42-43F8-A369-C502073E323F}" name="Total" dataDxfId="8">
      <calculatedColumnFormula>SUM(Tabla4[[#This Row],[Home]:[Muller]])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CC5D06C-D2D0-498A-8FFA-5C5F8C54780E}" name="Tabla5" displayName="Tabla5" ref="H11:K23" totalsRowShown="0" headerRowDxfId="1" dataDxfId="0">
  <autoFilter ref="H11:K23" xr:uid="{8EB24579-0A85-45DB-ABA3-9EE1037D723B}"/>
  <tableColumns count="4">
    <tableColumn id="1" xr3:uid="{AF243D28-1E8A-474B-AAE7-C3A068BF945E}" name="ETC por categoría ao longo do 2022" dataDxfId="5"/>
    <tableColumn id="2" xr3:uid="{750D2BF1-B5D4-4C59-B2B7-7CD637F9FD15}" name="Homes" dataDxfId="4"/>
    <tableColumn id="3" xr3:uid="{783BC230-C735-496B-BA7F-1A9BBE225B83}" name="Mulleres" dataDxfId="3"/>
    <tableColumn id="4" xr3:uid="{33822581-CCD8-46CD-A774-945F00AE8AFB}" name="Total" dataDxfId="2">
      <calculatedColumnFormula>SUM(Tabla5[[#This Row],[Homes]:[Mulleres]])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A827-2E85-418E-838A-56F827DF13A0}">
  <dimension ref="A1:IT101"/>
  <sheetViews>
    <sheetView tabSelected="1" workbookViewId="0">
      <selection activeCell="D9" sqref="D9"/>
    </sheetView>
  </sheetViews>
  <sheetFormatPr baseColWidth="10" defaultRowHeight="15" x14ac:dyDescent="0.25"/>
  <cols>
    <col min="1" max="1" width="32.875" style="12" customWidth="1"/>
    <col min="2" max="2" width="32.875" style="12" bestFit="1" customWidth="1"/>
    <col min="3" max="3" width="16.125" style="12" bestFit="1" customWidth="1"/>
    <col min="4" max="4" width="22" style="12" customWidth="1"/>
    <col min="5" max="5" width="14.625" style="12" customWidth="1"/>
    <col min="6" max="6" width="20.5" style="12" customWidth="1"/>
    <col min="7" max="7" width="12.75" style="12" bestFit="1" customWidth="1"/>
    <col min="8" max="9" width="11" style="12"/>
    <col min="10" max="10" width="12.75" style="12" bestFit="1" customWidth="1"/>
    <col min="11" max="12" width="11" style="12"/>
    <col min="13" max="13" width="12.75" style="12" bestFit="1" customWidth="1"/>
    <col min="14" max="15" width="11" style="12"/>
    <col min="16" max="16" width="12.75" style="12" bestFit="1" customWidth="1"/>
    <col min="17" max="18" width="11" style="12"/>
    <col min="19" max="19" width="18.125" style="12" bestFit="1" customWidth="1"/>
    <col min="20" max="16384" width="11" style="12"/>
  </cols>
  <sheetData>
    <row r="1" spans="1:254" s="7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4"/>
      <c r="N1" s="4"/>
      <c r="O1" s="5" t="s">
        <v>0</v>
      </c>
      <c r="P1" s="5"/>
      <c r="Q1" s="5"/>
      <c r="R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pans="1:254" s="8" customFormat="1" ht="12.75" x14ac:dyDescent="0.2"/>
    <row r="3" spans="1:254" s="8" customFormat="1" ht="15.75" x14ac:dyDescent="0.25">
      <c r="A3" s="9" t="s">
        <v>1</v>
      </c>
    </row>
    <row r="4" spans="1:254" s="8" customFormat="1" ht="15.75" x14ac:dyDescent="0.25">
      <c r="A4" s="9" t="s">
        <v>2</v>
      </c>
    </row>
    <row r="5" spans="1:254" s="8" customFormat="1" ht="15.75" x14ac:dyDescent="0.25">
      <c r="A5" s="9" t="s">
        <v>3</v>
      </c>
    </row>
    <row r="6" spans="1:254" s="8" customFormat="1" ht="15.75" x14ac:dyDescent="0.25">
      <c r="A6" s="9" t="s">
        <v>4</v>
      </c>
    </row>
    <row r="7" spans="1:254" s="8" customFormat="1" ht="12.75" x14ac:dyDescent="0.2">
      <c r="A7" s="8" t="s">
        <v>5</v>
      </c>
      <c r="K7" s="10"/>
      <c r="L7" s="10"/>
      <c r="M7" s="11"/>
    </row>
    <row r="10" spans="1:254" x14ac:dyDescent="0.25">
      <c r="A10" s="12" t="s">
        <v>6</v>
      </c>
      <c r="B10" s="12" t="s">
        <v>7</v>
      </c>
    </row>
    <row r="11" spans="1:254" x14ac:dyDescent="0.25">
      <c r="A11" s="12" t="s">
        <v>8</v>
      </c>
      <c r="B11" s="13">
        <v>53.609384420736966</v>
      </c>
    </row>
    <row r="12" spans="1:254" x14ac:dyDescent="0.25">
      <c r="A12" s="12" t="s">
        <v>9</v>
      </c>
      <c r="B12" s="13">
        <v>50.788452836398115</v>
      </c>
    </row>
    <row r="13" spans="1:254" x14ac:dyDescent="0.25">
      <c r="A13" s="12" t="s">
        <v>10</v>
      </c>
      <c r="B13" s="13">
        <v>52.391795026589421</v>
      </c>
    </row>
    <row r="17" spans="1:7" x14ac:dyDescent="0.25">
      <c r="A17" s="12" t="s">
        <v>11</v>
      </c>
      <c r="B17" s="12" t="s">
        <v>12</v>
      </c>
      <c r="C17" s="12" t="s">
        <v>13</v>
      </c>
      <c r="D17" s="12" t="s">
        <v>14</v>
      </c>
      <c r="E17" s="12" t="s">
        <v>15</v>
      </c>
      <c r="F17" s="12" t="s">
        <v>16</v>
      </c>
      <c r="G17" s="12" t="s">
        <v>17</v>
      </c>
    </row>
    <row r="18" spans="1:7" ht="15.75" x14ac:dyDescent="0.25">
      <c r="A18" s="12" t="s">
        <v>18</v>
      </c>
      <c r="B18" s="12">
        <v>495</v>
      </c>
      <c r="C18" s="12">
        <v>336</v>
      </c>
      <c r="D18" s="14">
        <f>Tabla12[[#This Row],[Mulleres]]/Tabla12[[#This Row],[Total]]</f>
        <v>0.40875912408759124</v>
      </c>
      <c r="E18" s="12">
        <v>7</v>
      </c>
      <c r="F18" s="14">
        <f>Tabla12[[#This Row],[Estranxeiros/as]]/Tabla12[[#This Row],[Total]]</f>
        <v>8.5158150851581509E-3</v>
      </c>
      <c r="G18" s="12">
        <v>822</v>
      </c>
    </row>
    <row r="19" spans="1:7" ht="15.75" x14ac:dyDescent="0.25">
      <c r="A19" s="12" t="s">
        <v>19</v>
      </c>
      <c r="B19" s="12">
        <v>382</v>
      </c>
      <c r="C19" s="12">
        <v>330</v>
      </c>
      <c r="D19" s="14">
        <f>Tabla12[[#This Row],[Mulleres]]/Tabla12[[#This Row],[Total]]</f>
        <v>0.4576976421636616</v>
      </c>
      <c r="E19" s="12">
        <v>14</v>
      </c>
      <c r="F19" s="14">
        <f>Tabla12[[#This Row],[Estranxeiros/as]]/Tabla12[[#This Row],[Total]]</f>
        <v>1.9417475728155338E-2</v>
      </c>
      <c r="G19" s="12">
        <v>721</v>
      </c>
    </row>
    <row r="20" spans="1:7" ht="15.75" x14ac:dyDescent="0.25">
      <c r="A20" s="12" t="s">
        <v>17</v>
      </c>
      <c r="B20" s="12">
        <v>877</v>
      </c>
      <c r="C20" s="12">
        <v>666</v>
      </c>
      <c r="D20" s="14">
        <f>Tabla12[[#This Row],[Mulleres]]/Tabla12[[#This Row],[Total]]</f>
        <v>0.43162670123136748</v>
      </c>
      <c r="E20" s="12">
        <f>SUBTOTAL(109,E18:E19)</f>
        <v>21</v>
      </c>
      <c r="F20" s="14">
        <f>Tabla12[[#This Row],[Estranxeiros/as]]/Tabla12[[#This Row],[Total]]</f>
        <v>1.3609850939727802E-2</v>
      </c>
      <c r="G20" s="12">
        <v>1543</v>
      </c>
    </row>
    <row r="25" spans="1:7" x14ac:dyDescent="0.25">
      <c r="A25" s="12" t="s">
        <v>20</v>
      </c>
      <c r="B25" s="12" t="s">
        <v>12</v>
      </c>
      <c r="C25" s="12" t="s">
        <v>13</v>
      </c>
      <c r="D25" s="12" t="s">
        <v>21</v>
      </c>
      <c r="E25" s="12" t="s">
        <v>17</v>
      </c>
    </row>
    <row r="26" spans="1:7" ht="15.75" x14ac:dyDescent="0.25">
      <c r="A26" s="12" t="s">
        <v>22</v>
      </c>
      <c r="B26" s="12">
        <v>6</v>
      </c>
      <c r="C26" s="12">
        <v>5</v>
      </c>
      <c r="D26" s="14">
        <f>Tabla13[[#This Row],[Mulleres]]/Tabla13[[#This Row],[Total]]</f>
        <v>0.45454545454545453</v>
      </c>
      <c r="E26" s="12">
        <v>11</v>
      </c>
    </row>
    <row r="27" spans="1:7" ht="15.75" x14ac:dyDescent="0.25">
      <c r="A27" s="12" t="s">
        <v>23</v>
      </c>
      <c r="B27" s="12">
        <v>176</v>
      </c>
      <c r="C27" s="12">
        <v>75</v>
      </c>
      <c r="D27" s="14">
        <f>Tabla13[[#This Row],[Mulleres]]/Tabla13[[#This Row],[Total]]</f>
        <v>0.29880478087649404</v>
      </c>
      <c r="E27" s="12">
        <v>251</v>
      </c>
    </row>
    <row r="28" spans="1:7" ht="15.75" x14ac:dyDescent="0.25">
      <c r="A28" s="12" t="s">
        <v>24</v>
      </c>
      <c r="B28" s="12">
        <v>3</v>
      </c>
      <c r="C28" s="12">
        <v>3</v>
      </c>
      <c r="D28" s="14">
        <f>Tabla13[[#This Row],[Mulleres]]/Tabla13[[#This Row],[Total]]</f>
        <v>0.5</v>
      </c>
      <c r="E28" s="12">
        <v>6</v>
      </c>
    </row>
    <row r="29" spans="1:7" ht="15.75" x14ac:dyDescent="0.25">
      <c r="A29" s="12" t="s">
        <v>25</v>
      </c>
      <c r="B29" s="12">
        <v>191</v>
      </c>
      <c r="C29" s="12">
        <v>119</v>
      </c>
      <c r="D29" s="14">
        <f>Tabla13[[#This Row],[Mulleres]]/Tabla13[[#This Row],[Total]]</f>
        <v>0.38387096774193546</v>
      </c>
      <c r="E29" s="12">
        <v>310</v>
      </c>
    </row>
    <row r="30" spans="1:7" ht="15.75" x14ac:dyDescent="0.25">
      <c r="A30" s="12" t="s">
        <v>26</v>
      </c>
      <c r="B30" s="12">
        <v>49</v>
      </c>
      <c r="C30" s="12">
        <v>47</v>
      </c>
      <c r="D30" s="14">
        <f>Tabla13[[#This Row],[Mulleres]]/Tabla13[[#This Row],[Total]]</f>
        <v>0.48958333333333331</v>
      </c>
      <c r="E30" s="12">
        <v>96</v>
      </c>
    </row>
    <row r="31" spans="1:7" ht="15.75" x14ac:dyDescent="0.25">
      <c r="A31" s="12" t="s">
        <v>27</v>
      </c>
      <c r="B31" s="12">
        <v>75</v>
      </c>
      <c r="C31" s="12">
        <v>87</v>
      </c>
      <c r="D31" s="14">
        <f>Tabla13[[#This Row],[Mulleres]]/Tabla13[[#This Row],[Total]]</f>
        <v>0.53703703703703709</v>
      </c>
      <c r="E31" s="12">
        <v>162</v>
      </c>
    </row>
    <row r="32" spans="1:7" ht="15.75" x14ac:dyDescent="0.25">
      <c r="A32" s="12" t="s">
        <v>28</v>
      </c>
      <c r="B32" s="12">
        <v>6</v>
      </c>
      <c r="D32" s="14">
        <f>Tabla13[[#This Row],[Mulleres]]/Tabla13[[#This Row],[Total]]</f>
        <v>0</v>
      </c>
      <c r="E32" s="12">
        <v>6</v>
      </c>
    </row>
    <row r="33" spans="1:5" ht="15.75" x14ac:dyDescent="0.25">
      <c r="A33" s="12" t="s">
        <v>29</v>
      </c>
      <c r="B33" s="12">
        <v>55</v>
      </c>
      <c r="C33" s="12">
        <v>71</v>
      </c>
      <c r="D33" s="14">
        <f>Tabla13[[#This Row],[Mulleres]]/Tabla13[[#This Row],[Total]]</f>
        <v>0.56349206349206349</v>
      </c>
      <c r="E33" s="12">
        <v>126</v>
      </c>
    </row>
    <row r="34" spans="1:5" ht="15.75" x14ac:dyDescent="0.25">
      <c r="A34" s="12" t="s">
        <v>30</v>
      </c>
      <c r="B34" s="12">
        <v>1</v>
      </c>
      <c r="C34" s="12">
        <v>1</v>
      </c>
      <c r="D34" s="14">
        <f>Tabla13[[#This Row],[Mulleres]]/Tabla13[[#This Row],[Total]]</f>
        <v>0.5</v>
      </c>
      <c r="E34" s="12">
        <v>2</v>
      </c>
    </row>
    <row r="35" spans="1:5" ht="15.75" x14ac:dyDescent="0.25">
      <c r="A35" s="12" t="s">
        <v>31</v>
      </c>
      <c r="B35" s="12">
        <v>17</v>
      </c>
      <c r="C35" s="12">
        <v>8</v>
      </c>
      <c r="D35" s="14">
        <f>Tabla13[[#This Row],[Mulleres]]/Tabla13[[#This Row],[Total]]</f>
        <v>0.32</v>
      </c>
      <c r="E35" s="12">
        <v>25</v>
      </c>
    </row>
    <row r="36" spans="1:5" ht="15.75" x14ac:dyDescent="0.25">
      <c r="A36" s="12" t="s">
        <v>32</v>
      </c>
      <c r="B36" s="12">
        <v>298</v>
      </c>
      <c r="C36" s="12">
        <v>250</v>
      </c>
      <c r="D36" s="14">
        <f>Tabla13[[#This Row],[Mulleres]]/Tabla13[[#This Row],[Total]]</f>
        <v>0.45620437956204379</v>
      </c>
      <c r="E36" s="12">
        <v>548</v>
      </c>
    </row>
    <row r="37" spans="1:5" ht="15.75" x14ac:dyDescent="0.25">
      <c r="A37" s="12" t="s">
        <v>17</v>
      </c>
      <c r="B37" s="12">
        <f>SUBTOTAL(109,B26:B36)</f>
        <v>877</v>
      </c>
      <c r="C37" s="12">
        <f>SUBTOTAL(109,C26:C36)</f>
        <v>666</v>
      </c>
      <c r="D37" s="14">
        <f>Tabla13[[#This Row],[Mulleres]]/Tabla13[[#This Row],[Total]]</f>
        <v>0.43162670123136748</v>
      </c>
      <c r="E37" s="12">
        <f>SUBTOTAL(109,E26:E36)</f>
        <v>1543</v>
      </c>
    </row>
    <row r="40" spans="1:5" x14ac:dyDescent="0.25">
      <c r="A40" s="12" t="s">
        <v>33</v>
      </c>
      <c r="B40" s="12" t="s">
        <v>12</v>
      </c>
      <c r="C40" s="12" t="s">
        <v>13</v>
      </c>
      <c r="D40" s="12" t="s">
        <v>17</v>
      </c>
    </row>
    <row r="41" spans="1:5" x14ac:dyDescent="0.25">
      <c r="A41" s="12" t="s">
        <v>22</v>
      </c>
      <c r="B41" s="13">
        <v>5.1333333333333329</v>
      </c>
      <c r="C41" s="13">
        <v>5</v>
      </c>
      <c r="D41" s="13">
        <v>10.133333333333333</v>
      </c>
    </row>
    <row r="42" spans="1:5" x14ac:dyDescent="0.25">
      <c r="A42" s="12" t="s">
        <v>23</v>
      </c>
      <c r="B42" s="13">
        <v>174.4</v>
      </c>
      <c r="C42" s="13">
        <v>75</v>
      </c>
      <c r="D42" s="13">
        <v>249.4</v>
      </c>
    </row>
    <row r="43" spans="1:5" x14ac:dyDescent="0.25">
      <c r="A43" s="12" t="s">
        <v>24</v>
      </c>
      <c r="B43" s="13">
        <v>1.0027397260273974</v>
      </c>
      <c r="C43" s="13">
        <v>0.69830136986301372</v>
      </c>
      <c r="D43" s="13">
        <v>1.7010410958904112</v>
      </c>
    </row>
    <row r="44" spans="1:5" x14ac:dyDescent="0.25">
      <c r="A44" s="12" t="s">
        <v>25</v>
      </c>
      <c r="B44" s="13">
        <v>36.933881278538749</v>
      </c>
      <c r="C44" s="13">
        <v>22.561497716894969</v>
      </c>
      <c r="D44" s="13">
        <v>59.495378995433718</v>
      </c>
    </row>
    <row r="45" spans="1:5" x14ac:dyDescent="0.25">
      <c r="A45" s="12" t="s">
        <v>26</v>
      </c>
      <c r="B45" s="13">
        <v>37.342465753424648</v>
      </c>
      <c r="C45" s="13">
        <v>32.232876712328768</v>
      </c>
      <c r="D45" s="13">
        <v>69.575342465753408</v>
      </c>
    </row>
    <row r="46" spans="1:5" x14ac:dyDescent="0.25">
      <c r="A46" s="12" t="s">
        <v>27</v>
      </c>
      <c r="B46" s="13">
        <v>75</v>
      </c>
      <c r="C46" s="13">
        <v>86.279452054794518</v>
      </c>
      <c r="D46" s="13">
        <v>161.27945205479452</v>
      </c>
    </row>
    <row r="47" spans="1:5" x14ac:dyDescent="0.25">
      <c r="A47" s="12" t="s">
        <v>28</v>
      </c>
      <c r="B47" s="13">
        <v>6</v>
      </c>
      <c r="C47" s="13"/>
      <c r="D47" s="13">
        <v>6</v>
      </c>
    </row>
    <row r="48" spans="1:5" x14ac:dyDescent="0.25">
      <c r="A48" s="12" t="s">
        <v>29</v>
      </c>
      <c r="B48" s="13">
        <v>7.3538995433789971</v>
      </c>
      <c r="C48" s="13">
        <v>11.120109589041094</v>
      </c>
      <c r="D48" s="13">
        <v>18.474009132420093</v>
      </c>
    </row>
    <row r="49" spans="1:4" x14ac:dyDescent="0.25">
      <c r="A49" s="12" t="s">
        <v>30</v>
      </c>
      <c r="B49" s="13">
        <v>1</v>
      </c>
      <c r="C49" s="13">
        <v>1</v>
      </c>
      <c r="D49" s="13">
        <v>2</v>
      </c>
    </row>
    <row r="50" spans="1:4" x14ac:dyDescent="0.25">
      <c r="A50" s="12" t="s">
        <v>31</v>
      </c>
      <c r="B50" s="13">
        <v>17</v>
      </c>
      <c r="C50" s="13">
        <v>8</v>
      </c>
      <c r="D50" s="13">
        <v>25</v>
      </c>
    </row>
    <row r="51" spans="1:4" x14ac:dyDescent="0.25">
      <c r="A51" s="12" t="s">
        <v>32</v>
      </c>
      <c r="B51" s="13">
        <v>294.51433789954336</v>
      </c>
      <c r="C51" s="13">
        <v>246.16438356164383</v>
      </c>
      <c r="D51" s="13">
        <v>540.67872146118725</v>
      </c>
    </row>
    <row r="52" spans="1:4" x14ac:dyDescent="0.25">
      <c r="A52" s="12" t="s">
        <v>17</v>
      </c>
      <c r="B52" s="13">
        <v>655.68065753424651</v>
      </c>
      <c r="C52" s="13">
        <v>488.05662100456618</v>
      </c>
      <c r="D52" s="13">
        <v>1143.7372785388127</v>
      </c>
    </row>
    <row r="55" spans="1:4" x14ac:dyDescent="0.25">
      <c r="A55" s="12" t="s">
        <v>34</v>
      </c>
      <c r="B55" s="12" t="s">
        <v>12</v>
      </c>
      <c r="C55" s="12" t="s">
        <v>13</v>
      </c>
      <c r="D55" s="12" t="s">
        <v>17</v>
      </c>
    </row>
    <row r="56" spans="1:4" x14ac:dyDescent="0.25">
      <c r="A56" s="12" t="s">
        <v>22</v>
      </c>
      <c r="B56" s="12">
        <v>6</v>
      </c>
      <c r="C56" s="12">
        <v>5</v>
      </c>
      <c r="D56" s="12">
        <f>SUM(Tabla15[[#This Row],[Homes]:[Mulleres]])</f>
        <v>11</v>
      </c>
    </row>
    <row r="57" spans="1:4" x14ac:dyDescent="0.25">
      <c r="A57" s="12" t="s">
        <v>23</v>
      </c>
      <c r="B57" s="12">
        <v>176</v>
      </c>
      <c r="C57" s="12">
        <v>75</v>
      </c>
      <c r="D57" s="12">
        <f>SUM(Tabla15[[#This Row],[Homes]:[Mulleres]])</f>
        <v>251</v>
      </c>
    </row>
    <row r="58" spans="1:4" x14ac:dyDescent="0.25">
      <c r="A58" s="12" t="s">
        <v>27</v>
      </c>
      <c r="B58" s="12">
        <v>75</v>
      </c>
      <c r="C58" s="12">
        <v>87</v>
      </c>
      <c r="D58" s="12">
        <f>SUM(Tabla15[[#This Row],[Homes]:[Mulleres]])</f>
        <v>162</v>
      </c>
    </row>
    <row r="59" spans="1:4" x14ac:dyDescent="0.25">
      <c r="A59" s="12" t="s">
        <v>30</v>
      </c>
      <c r="B59" s="12">
        <v>1</v>
      </c>
      <c r="C59" s="12">
        <v>1</v>
      </c>
      <c r="D59" s="12">
        <f>SUM(Tabla15[[#This Row],[Homes]:[Mulleres]])</f>
        <v>2</v>
      </c>
    </row>
    <row r="60" spans="1:4" x14ac:dyDescent="0.25">
      <c r="A60" s="12" t="s">
        <v>31</v>
      </c>
      <c r="B60" s="12">
        <v>17</v>
      </c>
      <c r="C60" s="12">
        <v>8</v>
      </c>
      <c r="D60" s="12">
        <f>SUM(Tabla15[[#This Row],[Homes]:[Mulleres]])</f>
        <v>25</v>
      </c>
    </row>
    <row r="61" spans="1:4" x14ac:dyDescent="0.25">
      <c r="A61" s="12" t="s">
        <v>32</v>
      </c>
      <c r="B61" s="12">
        <v>298</v>
      </c>
      <c r="C61" s="12">
        <v>250</v>
      </c>
      <c r="D61" s="12">
        <f>SUM(Tabla15[[#This Row],[Homes]:[Mulleres]])</f>
        <v>548</v>
      </c>
    </row>
    <row r="62" spans="1:4" x14ac:dyDescent="0.25">
      <c r="A62" s="12" t="s">
        <v>17</v>
      </c>
      <c r="B62" s="12">
        <f>SUBTOTAL(109,B56:B61)</f>
        <v>573</v>
      </c>
      <c r="C62" s="12">
        <f>SUBTOTAL(109,C56:C61)</f>
        <v>426</v>
      </c>
      <c r="D62" s="12">
        <f>SUM(Tabla15[[#This Row],[Homes]:[Mulleres]])</f>
        <v>999</v>
      </c>
    </row>
    <row r="66" spans="1:20" x14ac:dyDescent="0.25">
      <c r="A66" s="15" t="s">
        <v>35</v>
      </c>
      <c r="B66" s="16" t="s">
        <v>36</v>
      </c>
      <c r="C66" s="16"/>
      <c r="D66" s="17"/>
      <c r="E66" s="16" t="s">
        <v>37</v>
      </c>
      <c r="F66" s="16"/>
      <c r="G66" s="17"/>
      <c r="H66" s="16" t="s">
        <v>38</v>
      </c>
      <c r="I66" s="16"/>
      <c r="J66" s="17"/>
      <c r="K66" s="16" t="s">
        <v>39</v>
      </c>
      <c r="L66" s="16"/>
      <c r="M66" s="17"/>
      <c r="N66" s="16" t="s">
        <v>40</v>
      </c>
      <c r="O66" s="16"/>
      <c r="P66" s="17"/>
      <c r="Q66" s="16" t="s">
        <v>41</v>
      </c>
      <c r="R66" s="16"/>
      <c r="S66" s="17"/>
      <c r="T66" s="18" t="s">
        <v>17</v>
      </c>
    </row>
    <row r="67" spans="1:20" x14ac:dyDescent="0.25">
      <c r="A67" s="19"/>
      <c r="B67" s="20" t="s">
        <v>12</v>
      </c>
      <c r="C67" s="20" t="s">
        <v>13</v>
      </c>
      <c r="D67" s="21" t="s">
        <v>42</v>
      </c>
      <c r="E67" s="20" t="s">
        <v>12</v>
      </c>
      <c r="F67" s="20" t="s">
        <v>13</v>
      </c>
      <c r="G67" s="21" t="s">
        <v>43</v>
      </c>
      <c r="H67" s="20" t="s">
        <v>12</v>
      </c>
      <c r="I67" s="20" t="s">
        <v>13</v>
      </c>
      <c r="J67" s="21" t="s">
        <v>44</v>
      </c>
      <c r="K67" s="20" t="s">
        <v>12</v>
      </c>
      <c r="L67" s="20" t="s">
        <v>13</v>
      </c>
      <c r="M67" s="21" t="s">
        <v>45</v>
      </c>
      <c r="N67" s="20" t="s">
        <v>12</v>
      </c>
      <c r="O67" s="20" t="s">
        <v>13</v>
      </c>
      <c r="P67" s="21" t="s">
        <v>46</v>
      </c>
      <c r="Q67" s="20" t="s">
        <v>12</v>
      </c>
      <c r="R67" s="20" t="s">
        <v>13</v>
      </c>
      <c r="S67" s="21" t="s">
        <v>47</v>
      </c>
      <c r="T67" s="22"/>
    </row>
    <row r="68" spans="1:20" x14ac:dyDescent="0.25">
      <c r="A68" s="23" t="s">
        <v>22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>
        <v>5</v>
      </c>
      <c r="O68" s="23">
        <v>4</v>
      </c>
      <c r="P68" s="23">
        <v>9</v>
      </c>
      <c r="Q68" s="23">
        <v>1</v>
      </c>
      <c r="R68" s="23">
        <v>1</v>
      </c>
      <c r="S68" s="23">
        <v>2</v>
      </c>
      <c r="T68" s="23">
        <v>11</v>
      </c>
    </row>
    <row r="69" spans="1:20" x14ac:dyDescent="0.25">
      <c r="A69" s="24" t="s">
        <v>23</v>
      </c>
      <c r="B69" s="24"/>
      <c r="C69" s="24"/>
      <c r="D69" s="24"/>
      <c r="E69" s="24"/>
      <c r="F69" s="24"/>
      <c r="G69" s="24"/>
      <c r="H69" s="24">
        <v>2</v>
      </c>
      <c r="I69" s="24"/>
      <c r="J69" s="24">
        <v>2</v>
      </c>
      <c r="K69" s="24">
        <v>44</v>
      </c>
      <c r="L69" s="24">
        <v>18</v>
      </c>
      <c r="M69" s="24">
        <v>62</v>
      </c>
      <c r="N69" s="24">
        <v>112</v>
      </c>
      <c r="O69" s="24">
        <v>48</v>
      </c>
      <c r="P69" s="24">
        <v>160</v>
      </c>
      <c r="Q69" s="24">
        <v>18</v>
      </c>
      <c r="R69" s="24">
        <v>9</v>
      </c>
      <c r="S69" s="24">
        <v>27</v>
      </c>
      <c r="T69" s="24">
        <v>251</v>
      </c>
    </row>
    <row r="70" spans="1:20" x14ac:dyDescent="0.25">
      <c r="A70" s="23" t="s">
        <v>24</v>
      </c>
      <c r="B70" s="23"/>
      <c r="C70" s="23"/>
      <c r="D70" s="23"/>
      <c r="E70" s="23"/>
      <c r="F70" s="23">
        <v>1</v>
      </c>
      <c r="G70" s="23">
        <v>1</v>
      </c>
      <c r="H70" s="23">
        <v>2</v>
      </c>
      <c r="I70" s="23">
        <v>2</v>
      </c>
      <c r="J70" s="23">
        <v>4</v>
      </c>
      <c r="K70" s="23">
        <v>1</v>
      </c>
      <c r="L70" s="23"/>
      <c r="M70" s="23">
        <v>1</v>
      </c>
      <c r="N70" s="23"/>
      <c r="O70" s="23"/>
      <c r="P70" s="23"/>
      <c r="Q70" s="23"/>
      <c r="R70" s="23"/>
      <c r="S70" s="23"/>
      <c r="T70" s="23">
        <v>6</v>
      </c>
    </row>
    <row r="71" spans="1:20" x14ac:dyDescent="0.25">
      <c r="A71" s="24" t="s">
        <v>25</v>
      </c>
      <c r="B71" s="24"/>
      <c r="C71" s="24"/>
      <c r="D71" s="24"/>
      <c r="E71" s="24">
        <v>5</v>
      </c>
      <c r="F71" s="24">
        <v>7</v>
      </c>
      <c r="G71" s="24">
        <v>12</v>
      </c>
      <c r="H71" s="24">
        <v>36</v>
      </c>
      <c r="I71" s="24">
        <v>25</v>
      </c>
      <c r="J71" s="24">
        <v>61</v>
      </c>
      <c r="K71" s="24">
        <v>84</v>
      </c>
      <c r="L71" s="24">
        <v>56</v>
      </c>
      <c r="M71" s="24">
        <v>140</v>
      </c>
      <c r="N71" s="24">
        <v>58</v>
      </c>
      <c r="O71" s="24">
        <v>27</v>
      </c>
      <c r="P71" s="24">
        <v>85</v>
      </c>
      <c r="Q71" s="24">
        <v>8</v>
      </c>
      <c r="R71" s="24">
        <v>4</v>
      </c>
      <c r="S71" s="24">
        <v>12</v>
      </c>
      <c r="T71" s="24">
        <v>310</v>
      </c>
    </row>
    <row r="72" spans="1:20" x14ac:dyDescent="0.25">
      <c r="A72" s="23" t="s">
        <v>26</v>
      </c>
      <c r="B72" s="23"/>
      <c r="C72" s="23"/>
      <c r="D72" s="23"/>
      <c r="E72" s="23">
        <v>11</v>
      </c>
      <c r="F72" s="23">
        <v>12</v>
      </c>
      <c r="G72" s="23">
        <v>23</v>
      </c>
      <c r="H72" s="23">
        <v>19</v>
      </c>
      <c r="I72" s="23">
        <v>24</v>
      </c>
      <c r="J72" s="23">
        <v>43</v>
      </c>
      <c r="K72" s="23">
        <v>17</v>
      </c>
      <c r="L72" s="23">
        <v>8</v>
      </c>
      <c r="M72" s="23">
        <v>25</v>
      </c>
      <c r="N72" s="23">
        <v>2</v>
      </c>
      <c r="O72" s="23">
        <v>3</v>
      </c>
      <c r="P72" s="23">
        <v>5</v>
      </c>
      <c r="Q72" s="23"/>
      <c r="R72" s="23"/>
      <c r="S72" s="23"/>
      <c r="T72" s="23">
        <v>96</v>
      </c>
    </row>
    <row r="73" spans="1:20" x14ac:dyDescent="0.25">
      <c r="A73" s="24" t="s">
        <v>27</v>
      </c>
      <c r="B73" s="24"/>
      <c r="C73" s="24"/>
      <c r="D73" s="24"/>
      <c r="E73" s="24"/>
      <c r="F73" s="24"/>
      <c r="G73" s="24"/>
      <c r="H73" s="24">
        <v>6</v>
      </c>
      <c r="I73" s="24">
        <v>16</v>
      </c>
      <c r="J73" s="24">
        <v>22</v>
      </c>
      <c r="K73" s="24">
        <v>38</v>
      </c>
      <c r="L73" s="24">
        <v>42</v>
      </c>
      <c r="M73" s="24">
        <v>80</v>
      </c>
      <c r="N73" s="24">
        <v>26</v>
      </c>
      <c r="O73" s="24">
        <v>28</v>
      </c>
      <c r="P73" s="24">
        <v>54</v>
      </c>
      <c r="Q73" s="24">
        <v>5</v>
      </c>
      <c r="R73" s="24">
        <v>1</v>
      </c>
      <c r="S73" s="24">
        <v>6</v>
      </c>
      <c r="T73" s="24">
        <v>162</v>
      </c>
    </row>
    <row r="74" spans="1:20" x14ac:dyDescent="0.25">
      <c r="A74" s="23" t="s">
        <v>28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>
        <v>6</v>
      </c>
      <c r="R74" s="23"/>
      <c r="S74" s="23">
        <v>6</v>
      </c>
      <c r="T74" s="23">
        <v>6</v>
      </c>
    </row>
    <row r="75" spans="1:20" x14ac:dyDescent="0.25">
      <c r="A75" s="24" t="s">
        <v>29</v>
      </c>
      <c r="B75" s="24">
        <v>2</v>
      </c>
      <c r="C75" s="24">
        <v>1</v>
      </c>
      <c r="D75" s="24">
        <v>3</v>
      </c>
      <c r="E75" s="24">
        <v>17</v>
      </c>
      <c r="F75" s="24">
        <v>32</v>
      </c>
      <c r="G75" s="24">
        <v>49</v>
      </c>
      <c r="H75" s="24">
        <v>22</v>
      </c>
      <c r="I75" s="24">
        <v>26</v>
      </c>
      <c r="J75" s="24">
        <v>48</v>
      </c>
      <c r="K75" s="24">
        <v>10</v>
      </c>
      <c r="L75" s="24">
        <v>8</v>
      </c>
      <c r="M75" s="24">
        <v>18</v>
      </c>
      <c r="N75" s="24">
        <v>4</v>
      </c>
      <c r="O75" s="24">
        <v>4</v>
      </c>
      <c r="P75" s="24">
        <v>8</v>
      </c>
      <c r="Q75" s="24"/>
      <c r="R75" s="24"/>
      <c r="S75" s="24"/>
      <c r="T75" s="24">
        <v>126</v>
      </c>
    </row>
    <row r="76" spans="1:20" x14ac:dyDescent="0.25">
      <c r="A76" s="23" t="s">
        <v>30</v>
      </c>
      <c r="B76" s="23"/>
      <c r="C76" s="23"/>
      <c r="D76" s="23"/>
      <c r="E76" s="23"/>
      <c r="F76" s="23"/>
      <c r="G76" s="23"/>
      <c r="H76" s="23"/>
      <c r="I76" s="23">
        <v>1</v>
      </c>
      <c r="J76" s="23">
        <v>1</v>
      </c>
      <c r="K76" s="23"/>
      <c r="L76" s="23"/>
      <c r="M76" s="23"/>
      <c r="N76" s="23">
        <v>1</v>
      </c>
      <c r="O76" s="23"/>
      <c r="P76" s="23">
        <v>1</v>
      </c>
      <c r="Q76" s="23"/>
      <c r="R76" s="23"/>
      <c r="S76" s="23"/>
      <c r="T76" s="23">
        <v>2</v>
      </c>
    </row>
    <row r="77" spans="1:20" x14ac:dyDescent="0.25">
      <c r="A77" s="24" t="s">
        <v>31</v>
      </c>
      <c r="B77" s="24"/>
      <c r="C77" s="24"/>
      <c r="D77" s="24"/>
      <c r="E77" s="24"/>
      <c r="F77" s="24"/>
      <c r="G77" s="24"/>
      <c r="H77" s="24"/>
      <c r="I77" s="24"/>
      <c r="J77" s="24"/>
      <c r="K77" s="24">
        <v>1</v>
      </c>
      <c r="L77" s="24"/>
      <c r="M77" s="24">
        <v>1</v>
      </c>
      <c r="N77" s="24">
        <v>15</v>
      </c>
      <c r="O77" s="24">
        <v>7</v>
      </c>
      <c r="P77" s="24">
        <v>22</v>
      </c>
      <c r="Q77" s="24">
        <v>1</v>
      </c>
      <c r="R77" s="24">
        <v>1</v>
      </c>
      <c r="S77" s="24">
        <v>2</v>
      </c>
      <c r="T77" s="24">
        <v>25</v>
      </c>
    </row>
    <row r="78" spans="1:20" x14ac:dyDescent="0.25">
      <c r="A78" s="23" t="s">
        <v>32</v>
      </c>
      <c r="B78" s="23"/>
      <c r="C78" s="23"/>
      <c r="D78" s="23"/>
      <c r="E78" s="23">
        <v>1</v>
      </c>
      <c r="F78" s="23">
        <v>1</v>
      </c>
      <c r="G78" s="23">
        <v>2</v>
      </c>
      <c r="H78" s="23">
        <v>30</v>
      </c>
      <c r="I78" s="23">
        <v>23</v>
      </c>
      <c r="J78" s="23">
        <v>53</v>
      </c>
      <c r="K78" s="23">
        <v>84</v>
      </c>
      <c r="L78" s="23">
        <v>93</v>
      </c>
      <c r="M78" s="23">
        <v>177</v>
      </c>
      <c r="N78" s="23">
        <v>155</v>
      </c>
      <c r="O78" s="23">
        <v>122</v>
      </c>
      <c r="P78" s="23">
        <v>277</v>
      </c>
      <c r="Q78" s="23">
        <v>28</v>
      </c>
      <c r="R78" s="23">
        <v>11</v>
      </c>
      <c r="S78" s="23">
        <v>39</v>
      </c>
      <c r="T78" s="23">
        <v>548</v>
      </c>
    </row>
    <row r="79" spans="1:20" x14ac:dyDescent="0.25">
      <c r="A79" s="24" t="s">
        <v>17</v>
      </c>
      <c r="B79" s="24">
        <v>2</v>
      </c>
      <c r="C79" s="24">
        <v>1</v>
      </c>
      <c r="D79" s="24">
        <v>3</v>
      </c>
      <c r="E79" s="24">
        <v>34</v>
      </c>
      <c r="F79" s="24">
        <v>53</v>
      </c>
      <c r="G79" s="24">
        <v>87</v>
      </c>
      <c r="H79" s="24">
        <v>117</v>
      </c>
      <c r="I79" s="24">
        <v>117</v>
      </c>
      <c r="J79" s="24">
        <v>234</v>
      </c>
      <c r="K79" s="24">
        <v>279</v>
      </c>
      <c r="L79" s="24">
        <v>225</v>
      </c>
      <c r="M79" s="24">
        <v>504</v>
      </c>
      <c r="N79" s="24">
        <v>378</v>
      </c>
      <c r="O79" s="24">
        <v>243</v>
      </c>
      <c r="P79" s="24">
        <v>621</v>
      </c>
      <c r="Q79" s="24">
        <v>67</v>
      </c>
      <c r="R79" s="24">
        <v>27</v>
      </c>
      <c r="S79" s="24">
        <v>94</v>
      </c>
      <c r="T79" s="24">
        <v>1543</v>
      </c>
    </row>
    <row r="83" spans="1:6" ht="15.75" thickBot="1" x14ac:dyDescent="0.3">
      <c r="A83" s="25" t="s">
        <v>48</v>
      </c>
      <c r="B83" s="26" t="s">
        <v>49</v>
      </c>
      <c r="C83" s="27" t="s">
        <v>50</v>
      </c>
      <c r="D83" s="28" t="s">
        <v>12</v>
      </c>
      <c r="E83" s="28" t="s">
        <v>13</v>
      </c>
      <c r="F83" s="28" t="s">
        <v>17</v>
      </c>
    </row>
    <row r="84" spans="1:6" ht="15.75" thickTop="1" x14ac:dyDescent="0.25">
      <c r="A84" s="29" t="s">
        <v>18</v>
      </c>
      <c r="B84" s="30" t="s">
        <v>31</v>
      </c>
      <c r="C84" s="30" t="s">
        <v>51</v>
      </c>
      <c r="D84" s="30">
        <v>1</v>
      </c>
      <c r="E84" s="30"/>
      <c r="F84" s="31">
        <v>1</v>
      </c>
    </row>
    <row r="85" spans="1:6" x14ac:dyDescent="0.25">
      <c r="A85" s="29"/>
      <c r="B85" s="32" t="s">
        <v>32</v>
      </c>
      <c r="C85" s="32" t="s">
        <v>52</v>
      </c>
      <c r="D85" s="32">
        <v>1</v>
      </c>
      <c r="E85" s="32"/>
      <c r="F85" s="33">
        <v>1</v>
      </c>
    </row>
    <row r="86" spans="1:6" x14ac:dyDescent="0.25">
      <c r="A86" s="29"/>
      <c r="B86" s="32"/>
      <c r="C86" s="32" t="s">
        <v>53</v>
      </c>
      <c r="D86" s="32"/>
      <c r="E86" s="32">
        <v>1</v>
      </c>
      <c r="F86" s="33">
        <v>1</v>
      </c>
    </row>
    <row r="87" spans="1:6" x14ac:dyDescent="0.25">
      <c r="A87" s="29"/>
      <c r="B87" s="32"/>
      <c r="C87" s="32" t="s">
        <v>54</v>
      </c>
      <c r="D87" s="32">
        <v>2</v>
      </c>
      <c r="E87" s="32"/>
      <c r="F87" s="33">
        <v>2</v>
      </c>
    </row>
    <row r="88" spans="1:6" x14ac:dyDescent="0.25">
      <c r="A88" s="29"/>
      <c r="B88" s="32"/>
      <c r="C88" s="32" t="s">
        <v>55</v>
      </c>
      <c r="D88" s="32">
        <v>1</v>
      </c>
      <c r="E88" s="32">
        <v>1</v>
      </c>
      <c r="F88" s="33">
        <v>2</v>
      </c>
    </row>
    <row r="89" spans="1:6" x14ac:dyDescent="0.25">
      <c r="A89" s="29" t="s">
        <v>19</v>
      </c>
      <c r="B89" s="30" t="s">
        <v>24</v>
      </c>
      <c r="C89" s="30" t="s">
        <v>52</v>
      </c>
      <c r="D89" s="30"/>
      <c r="E89" s="30">
        <v>1</v>
      </c>
      <c r="F89" s="31">
        <v>1</v>
      </c>
    </row>
    <row r="90" spans="1:6" x14ac:dyDescent="0.25">
      <c r="A90" s="29"/>
      <c r="B90" s="30"/>
      <c r="C90" s="30" t="s">
        <v>56</v>
      </c>
      <c r="D90" s="30">
        <v>2</v>
      </c>
      <c r="E90" s="30"/>
      <c r="F90" s="31">
        <v>2</v>
      </c>
    </row>
    <row r="91" spans="1:6" x14ac:dyDescent="0.25">
      <c r="A91" s="29"/>
      <c r="B91" s="30"/>
      <c r="C91" s="30" t="s">
        <v>55</v>
      </c>
      <c r="D91" s="30">
        <v>1</v>
      </c>
      <c r="E91" s="30"/>
      <c r="F91" s="31">
        <v>1</v>
      </c>
    </row>
    <row r="92" spans="1:6" x14ac:dyDescent="0.25">
      <c r="A92" s="29"/>
      <c r="B92" s="32" t="s">
        <v>25</v>
      </c>
      <c r="C92" s="32" t="s">
        <v>52</v>
      </c>
      <c r="D92" s="32"/>
      <c r="E92" s="32">
        <v>1</v>
      </c>
      <c r="F92" s="33">
        <v>1</v>
      </c>
    </row>
    <row r="93" spans="1:6" x14ac:dyDescent="0.25">
      <c r="A93" s="29"/>
      <c r="B93" s="30" t="s">
        <v>26</v>
      </c>
      <c r="C93" s="30" t="s">
        <v>57</v>
      </c>
      <c r="D93" s="30"/>
      <c r="E93" s="30">
        <v>1</v>
      </c>
      <c r="F93" s="31">
        <v>1</v>
      </c>
    </row>
    <row r="94" spans="1:6" x14ac:dyDescent="0.25">
      <c r="A94" s="29"/>
      <c r="B94" s="30"/>
      <c r="C94" s="30" t="s">
        <v>58</v>
      </c>
      <c r="D94" s="30"/>
      <c r="E94" s="30">
        <v>1</v>
      </c>
      <c r="F94" s="31">
        <v>1</v>
      </c>
    </row>
    <row r="95" spans="1:6" x14ac:dyDescent="0.25">
      <c r="A95" s="29"/>
      <c r="B95" s="30"/>
      <c r="C95" s="30" t="s">
        <v>55</v>
      </c>
      <c r="D95" s="30">
        <v>1</v>
      </c>
      <c r="E95" s="30">
        <v>1</v>
      </c>
      <c r="F95" s="31">
        <v>2</v>
      </c>
    </row>
    <row r="96" spans="1:6" x14ac:dyDescent="0.25">
      <c r="A96" s="29"/>
      <c r="B96" s="30"/>
      <c r="C96" s="30" t="s">
        <v>59</v>
      </c>
      <c r="D96" s="30"/>
      <c r="E96" s="30">
        <v>1</v>
      </c>
      <c r="F96" s="31">
        <v>1</v>
      </c>
    </row>
    <row r="97" spans="1:6" x14ac:dyDescent="0.25">
      <c r="A97" s="29"/>
      <c r="B97" s="32" t="s">
        <v>27</v>
      </c>
      <c r="C97" s="32" t="s">
        <v>52</v>
      </c>
      <c r="D97" s="32">
        <v>1</v>
      </c>
      <c r="E97" s="32"/>
      <c r="F97" s="33">
        <v>1</v>
      </c>
    </row>
    <row r="98" spans="1:6" x14ac:dyDescent="0.25">
      <c r="A98" s="29"/>
      <c r="B98" s="32"/>
      <c r="C98" s="32" t="s">
        <v>60</v>
      </c>
      <c r="D98" s="32"/>
      <c r="E98" s="32">
        <v>1</v>
      </c>
      <c r="F98" s="33">
        <v>1</v>
      </c>
    </row>
    <row r="99" spans="1:6" x14ac:dyDescent="0.25">
      <c r="A99" s="29"/>
      <c r="B99" s="32"/>
      <c r="C99" s="32" t="s">
        <v>54</v>
      </c>
      <c r="D99" s="32"/>
      <c r="E99" s="32">
        <v>1</v>
      </c>
      <c r="F99" s="33">
        <v>1</v>
      </c>
    </row>
    <row r="100" spans="1:6" x14ac:dyDescent="0.25">
      <c r="A100" s="29"/>
      <c r="B100" s="30" t="s">
        <v>29</v>
      </c>
      <c r="C100" s="30" t="s">
        <v>61</v>
      </c>
      <c r="D100" s="30"/>
      <c r="E100" s="30">
        <v>1</v>
      </c>
      <c r="F100" s="31">
        <v>1</v>
      </c>
    </row>
    <row r="101" spans="1:6" x14ac:dyDescent="0.25">
      <c r="A101" s="34" t="s">
        <v>17</v>
      </c>
      <c r="B101" s="34"/>
      <c r="C101" s="34"/>
      <c r="D101" s="34">
        <v>10</v>
      </c>
      <c r="E101" s="34">
        <v>11</v>
      </c>
      <c r="F101" s="26">
        <v>21</v>
      </c>
    </row>
  </sheetData>
  <mergeCells count="11">
    <mergeCell ref="T66:T67"/>
    <mergeCell ref="A84:A88"/>
    <mergeCell ref="A89:A100"/>
    <mergeCell ref="O1:R1"/>
    <mergeCell ref="A66:A67"/>
    <mergeCell ref="B66:D66"/>
    <mergeCell ref="E66:G66"/>
    <mergeCell ref="H66:J66"/>
    <mergeCell ref="K66:M66"/>
    <mergeCell ref="N66:P66"/>
    <mergeCell ref="Q66:S66"/>
  </mergeCells>
  <pageMargins left="0.7" right="0.7" top="0.75" bottom="0.75" header="0.3" footer="0.3"/>
  <pageSetup paperSize="9"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115C2-3DFB-4E3B-BB53-05C1A5B537C4}">
  <dimension ref="A1:IT239"/>
  <sheetViews>
    <sheetView workbookViewId="0">
      <selection activeCell="G5" sqref="G5"/>
    </sheetView>
  </sheetViews>
  <sheetFormatPr baseColWidth="10" defaultRowHeight="15" x14ac:dyDescent="0.25"/>
  <cols>
    <col min="1" max="1" width="28.5" style="12" bestFit="1" customWidth="1"/>
    <col min="2" max="2" width="28.875" style="12" customWidth="1"/>
    <col min="3" max="3" width="32.875" style="12" bestFit="1" customWidth="1"/>
    <col min="4" max="16384" width="11" style="12"/>
  </cols>
  <sheetData>
    <row r="1" spans="1:254" s="7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4"/>
      <c r="N1" s="4"/>
      <c r="O1" s="5" t="s">
        <v>0</v>
      </c>
      <c r="P1" s="5"/>
      <c r="Q1" s="5"/>
      <c r="R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pans="1:254" s="8" customFormat="1" ht="12.75" x14ac:dyDescent="0.2"/>
    <row r="3" spans="1:254" s="8" customFormat="1" ht="15.75" x14ac:dyDescent="0.25">
      <c r="A3" s="9" t="s">
        <v>1</v>
      </c>
    </row>
    <row r="4" spans="1:254" s="8" customFormat="1" ht="15.75" x14ac:dyDescent="0.25">
      <c r="A4" s="9" t="s">
        <v>2</v>
      </c>
    </row>
    <row r="5" spans="1:254" s="8" customFormat="1" ht="15.75" x14ac:dyDescent="0.25">
      <c r="A5" s="9" t="s">
        <v>3</v>
      </c>
    </row>
    <row r="6" spans="1:254" s="8" customFormat="1" ht="15.75" x14ac:dyDescent="0.25">
      <c r="A6" s="9" t="s">
        <v>4</v>
      </c>
    </row>
    <row r="7" spans="1:254" s="8" customFormat="1" ht="12.75" x14ac:dyDescent="0.2">
      <c r="A7" s="8" t="s">
        <v>5</v>
      </c>
      <c r="K7" s="10"/>
      <c r="L7" s="10"/>
      <c r="M7" s="11"/>
    </row>
    <row r="11" spans="1:254" x14ac:dyDescent="0.25">
      <c r="A11" s="35" t="s">
        <v>62</v>
      </c>
      <c r="B11" s="36" t="s">
        <v>63</v>
      </c>
      <c r="C11" s="36"/>
      <c r="D11" s="36"/>
      <c r="E11" s="36" t="s">
        <v>64</v>
      </c>
      <c r="F11" s="36"/>
      <c r="G11" s="36"/>
      <c r="H11" s="36" t="s">
        <v>65</v>
      </c>
      <c r="I11" s="36"/>
      <c r="J11" s="36"/>
      <c r="K11" s="36" t="s">
        <v>66</v>
      </c>
      <c r="L11" s="36"/>
      <c r="M11" s="36"/>
      <c r="N11" s="36" t="s">
        <v>67</v>
      </c>
      <c r="O11" s="36"/>
      <c r="P11" s="36"/>
      <c r="Q11" s="36" t="s">
        <v>17</v>
      </c>
    </row>
    <row r="12" spans="1:254" x14ac:dyDescent="0.25">
      <c r="A12" s="35"/>
      <c r="B12" s="37" t="s">
        <v>12</v>
      </c>
      <c r="C12" s="37" t="s">
        <v>13</v>
      </c>
      <c r="D12" s="37" t="s">
        <v>17</v>
      </c>
      <c r="E12" s="37" t="s">
        <v>12</v>
      </c>
      <c r="F12" s="37" t="s">
        <v>13</v>
      </c>
      <c r="G12" s="37" t="s">
        <v>17</v>
      </c>
      <c r="H12" s="37" t="s">
        <v>12</v>
      </c>
      <c r="I12" s="37" t="s">
        <v>13</v>
      </c>
      <c r="J12" s="37" t="s">
        <v>17</v>
      </c>
      <c r="K12" s="37" t="s">
        <v>12</v>
      </c>
      <c r="L12" s="37" t="s">
        <v>13</v>
      </c>
      <c r="M12" s="37" t="s">
        <v>17</v>
      </c>
      <c r="N12" s="37" t="s">
        <v>12</v>
      </c>
      <c r="O12" s="37" t="s">
        <v>13</v>
      </c>
      <c r="P12" s="37" t="s">
        <v>17</v>
      </c>
      <c r="Q12" s="36"/>
    </row>
    <row r="13" spans="1:254" x14ac:dyDescent="0.25">
      <c r="A13" s="24" t="s">
        <v>22</v>
      </c>
      <c r="B13" s="24">
        <v>1</v>
      </c>
      <c r="C13" s="24"/>
      <c r="D13" s="24">
        <v>1</v>
      </c>
      <c r="E13" s="24">
        <v>1</v>
      </c>
      <c r="F13" s="24">
        <v>3</v>
      </c>
      <c r="G13" s="24">
        <v>4</v>
      </c>
      <c r="H13" s="24">
        <v>1</v>
      </c>
      <c r="I13" s="24"/>
      <c r="J13" s="24">
        <v>1</v>
      </c>
      <c r="K13" s="24">
        <v>1</v>
      </c>
      <c r="L13" s="24">
        <v>2</v>
      </c>
      <c r="M13" s="24">
        <v>3</v>
      </c>
      <c r="N13" s="24">
        <v>2</v>
      </c>
      <c r="O13" s="24"/>
      <c r="P13" s="24">
        <v>2</v>
      </c>
      <c r="Q13" s="24">
        <v>11</v>
      </c>
    </row>
    <row r="14" spans="1:254" x14ac:dyDescent="0.25">
      <c r="A14" s="12" t="s">
        <v>23</v>
      </c>
      <c r="B14" s="12">
        <v>12</v>
      </c>
      <c r="C14" s="12">
        <v>5</v>
      </c>
      <c r="D14" s="12">
        <v>17</v>
      </c>
      <c r="E14" s="12">
        <v>67</v>
      </c>
      <c r="F14" s="12">
        <v>34</v>
      </c>
      <c r="G14" s="12">
        <v>101</v>
      </c>
      <c r="H14" s="12">
        <v>6</v>
      </c>
      <c r="I14" s="12">
        <v>5</v>
      </c>
      <c r="J14" s="12">
        <v>11</v>
      </c>
      <c r="K14" s="12">
        <v>34</v>
      </c>
      <c r="L14" s="12">
        <v>19</v>
      </c>
      <c r="M14" s="12">
        <v>53</v>
      </c>
      <c r="N14" s="12">
        <v>57</v>
      </c>
      <c r="O14" s="12">
        <v>12</v>
      </c>
      <c r="P14" s="12">
        <v>69</v>
      </c>
      <c r="Q14" s="12">
        <v>251</v>
      </c>
    </row>
    <row r="15" spans="1:254" x14ac:dyDescent="0.25">
      <c r="A15" s="24" t="s">
        <v>24</v>
      </c>
      <c r="B15" s="24">
        <v>3</v>
      </c>
      <c r="C15" s="24">
        <v>3</v>
      </c>
      <c r="D15" s="24">
        <v>6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>
        <v>6</v>
      </c>
    </row>
    <row r="16" spans="1:254" x14ac:dyDescent="0.25">
      <c r="A16" s="12" t="s">
        <v>25</v>
      </c>
      <c r="B16" s="12">
        <v>13</v>
      </c>
      <c r="C16" s="12">
        <v>20</v>
      </c>
      <c r="D16" s="12">
        <v>33</v>
      </c>
      <c r="E16" s="12">
        <v>3</v>
      </c>
      <c r="F16" s="12">
        <v>3</v>
      </c>
      <c r="G16" s="12">
        <v>6</v>
      </c>
      <c r="H16" s="12">
        <v>22</v>
      </c>
      <c r="I16" s="12">
        <v>27</v>
      </c>
      <c r="J16" s="12">
        <v>49</v>
      </c>
      <c r="K16" s="12">
        <v>86</v>
      </c>
      <c r="L16" s="12">
        <v>58</v>
      </c>
      <c r="M16" s="12">
        <v>144</v>
      </c>
      <c r="N16" s="12">
        <v>67</v>
      </c>
      <c r="O16" s="12">
        <v>11</v>
      </c>
      <c r="P16" s="12">
        <v>78</v>
      </c>
      <c r="Q16" s="12">
        <v>310</v>
      </c>
    </row>
    <row r="17" spans="1:18" x14ac:dyDescent="0.25">
      <c r="A17" s="24" t="s">
        <v>26</v>
      </c>
      <c r="B17" s="24">
        <v>7</v>
      </c>
      <c r="C17" s="24">
        <v>7</v>
      </c>
      <c r="D17" s="24">
        <v>14</v>
      </c>
      <c r="E17" s="24">
        <v>3</v>
      </c>
      <c r="F17" s="24">
        <v>3</v>
      </c>
      <c r="G17" s="24">
        <v>6</v>
      </c>
      <c r="H17" s="24">
        <v>1</v>
      </c>
      <c r="I17" s="24">
        <v>3</v>
      </c>
      <c r="J17" s="24">
        <v>4</v>
      </c>
      <c r="K17" s="24">
        <v>17</v>
      </c>
      <c r="L17" s="24">
        <v>30</v>
      </c>
      <c r="M17" s="24">
        <v>47</v>
      </c>
      <c r="N17" s="24">
        <v>21</v>
      </c>
      <c r="O17" s="24">
        <v>4</v>
      </c>
      <c r="P17" s="24">
        <v>25</v>
      </c>
      <c r="Q17" s="24">
        <v>96</v>
      </c>
    </row>
    <row r="18" spans="1:18" x14ac:dyDescent="0.25">
      <c r="A18" s="12" t="s">
        <v>27</v>
      </c>
      <c r="B18" s="12">
        <v>9</v>
      </c>
      <c r="C18" s="12">
        <v>18</v>
      </c>
      <c r="D18" s="12">
        <v>27</v>
      </c>
      <c r="E18" s="12">
        <v>4</v>
      </c>
      <c r="F18" s="12">
        <v>5</v>
      </c>
      <c r="G18" s="12">
        <v>9</v>
      </c>
      <c r="H18" s="12">
        <v>1</v>
      </c>
      <c r="I18" s="12">
        <v>7</v>
      </c>
      <c r="J18" s="12">
        <v>8</v>
      </c>
      <c r="K18" s="12">
        <v>29</v>
      </c>
      <c r="L18" s="12">
        <v>45</v>
      </c>
      <c r="M18" s="12">
        <v>74</v>
      </c>
      <c r="N18" s="12">
        <v>32</v>
      </c>
      <c r="O18" s="12">
        <v>12</v>
      </c>
      <c r="P18" s="12">
        <v>44</v>
      </c>
      <c r="Q18" s="12">
        <v>162</v>
      </c>
    </row>
    <row r="19" spans="1:18" x14ac:dyDescent="0.25">
      <c r="A19" s="24" t="s">
        <v>28</v>
      </c>
      <c r="B19" s="24">
        <v>2</v>
      </c>
      <c r="C19" s="24"/>
      <c r="D19" s="24">
        <v>2</v>
      </c>
      <c r="E19" s="24">
        <v>3</v>
      </c>
      <c r="F19" s="24"/>
      <c r="G19" s="24">
        <v>3</v>
      </c>
      <c r="H19" s="24"/>
      <c r="I19" s="24"/>
      <c r="J19" s="24"/>
      <c r="K19" s="24">
        <v>1</v>
      </c>
      <c r="L19" s="24"/>
      <c r="M19" s="24">
        <v>1</v>
      </c>
      <c r="N19" s="24"/>
      <c r="O19" s="24"/>
      <c r="P19" s="24"/>
      <c r="Q19" s="24">
        <v>6</v>
      </c>
    </row>
    <row r="20" spans="1:18" x14ac:dyDescent="0.25">
      <c r="A20" s="12" t="s">
        <v>29</v>
      </c>
      <c r="B20" s="12">
        <v>5</v>
      </c>
      <c r="C20" s="12">
        <v>21</v>
      </c>
      <c r="D20" s="12">
        <v>26</v>
      </c>
      <c r="E20" s="12">
        <v>9</v>
      </c>
      <c r="F20" s="12">
        <v>9</v>
      </c>
      <c r="G20" s="12">
        <v>18</v>
      </c>
      <c r="H20" s="12">
        <v>1</v>
      </c>
      <c r="I20" s="12">
        <v>5</v>
      </c>
      <c r="J20" s="12">
        <v>6</v>
      </c>
      <c r="K20" s="12">
        <v>24</v>
      </c>
      <c r="L20" s="12">
        <v>32</v>
      </c>
      <c r="M20" s="12">
        <v>56</v>
      </c>
      <c r="N20" s="12">
        <v>16</v>
      </c>
      <c r="O20" s="12">
        <v>4</v>
      </c>
      <c r="P20" s="12">
        <v>20</v>
      </c>
      <c r="Q20" s="12">
        <v>126</v>
      </c>
    </row>
    <row r="21" spans="1:18" x14ac:dyDescent="0.25">
      <c r="A21" s="24" t="s">
        <v>30</v>
      </c>
      <c r="B21" s="24">
        <v>1</v>
      </c>
      <c r="C21" s="24"/>
      <c r="D21" s="24">
        <v>1</v>
      </c>
      <c r="E21" s="24"/>
      <c r="F21" s="24"/>
      <c r="G21" s="24"/>
      <c r="H21" s="24"/>
      <c r="I21" s="24">
        <v>1</v>
      </c>
      <c r="J21" s="24">
        <v>1</v>
      </c>
      <c r="K21" s="24"/>
      <c r="L21" s="24"/>
      <c r="M21" s="24"/>
      <c r="N21" s="24"/>
      <c r="O21" s="24"/>
      <c r="P21" s="24"/>
      <c r="Q21" s="24">
        <v>2</v>
      </c>
    </row>
    <row r="22" spans="1:18" x14ac:dyDescent="0.25">
      <c r="A22" s="12" t="s">
        <v>31</v>
      </c>
      <c r="B22" s="12">
        <v>1</v>
      </c>
      <c r="C22" s="12">
        <v>1</v>
      </c>
      <c r="D22" s="12">
        <v>2</v>
      </c>
      <c r="E22" s="12">
        <v>2</v>
      </c>
      <c r="G22" s="12">
        <v>2</v>
      </c>
      <c r="K22" s="12">
        <v>6</v>
      </c>
      <c r="L22" s="12">
        <v>4</v>
      </c>
      <c r="M22" s="12">
        <v>10</v>
      </c>
      <c r="N22" s="12">
        <v>8</v>
      </c>
      <c r="O22" s="12">
        <v>3</v>
      </c>
      <c r="P22" s="12">
        <v>11</v>
      </c>
      <c r="Q22" s="12">
        <v>25</v>
      </c>
    </row>
    <row r="23" spans="1:18" x14ac:dyDescent="0.25">
      <c r="A23" s="24" t="s">
        <v>32</v>
      </c>
      <c r="B23" s="24">
        <v>44</v>
      </c>
      <c r="C23" s="24">
        <v>50</v>
      </c>
      <c r="D23" s="24">
        <v>94</v>
      </c>
      <c r="E23" s="24">
        <v>73</v>
      </c>
      <c r="F23" s="24">
        <v>61</v>
      </c>
      <c r="G23" s="24">
        <v>134</v>
      </c>
      <c r="H23" s="24">
        <v>8</v>
      </c>
      <c r="I23" s="24">
        <v>13</v>
      </c>
      <c r="J23" s="24">
        <v>21</v>
      </c>
      <c r="K23" s="24">
        <v>76</v>
      </c>
      <c r="L23" s="24">
        <v>81</v>
      </c>
      <c r="M23" s="24">
        <v>157</v>
      </c>
      <c r="N23" s="24">
        <v>97</v>
      </c>
      <c r="O23" s="24">
        <v>45</v>
      </c>
      <c r="P23" s="24">
        <v>142</v>
      </c>
      <c r="Q23" s="24">
        <v>548</v>
      </c>
    </row>
    <row r="24" spans="1:18" x14ac:dyDescent="0.25">
      <c r="A24" s="38" t="s">
        <v>17</v>
      </c>
      <c r="B24" s="38">
        <f>SUM(B13:B23)</f>
        <v>98</v>
      </c>
      <c r="C24" s="38">
        <f t="shared" ref="C24:Q24" si="0">SUM(C13:C23)</f>
        <v>125</v>
      </c>
      <c r="D24" s="38">
        <f t="shared" si="0"/>
        <v>223</v>
      </c>
      <c r="E24" s="38">
        <f t="shared" si="0"/>
        <v>165</v>
      </c>
      <c r="F24" s="38">
        <f t="shared" si="0"/>
        <v>118</v>
      </c>
      <c r="G24" s="38">
        <f t="shared" si="0"/>
        <v>283</v>
      </c>
      <c r="H24" s="38">
        <f t="shared" si="0"/>
        <v>40</v>
      </c>
      <c r="I24" s="38">
        <f t="shared" si="0"/>
        <v>61</v>
      </c>
      <c r="J24" s="38">
        <f t="shared" si="0"/>
        <v>101</v>
      </c>
      <c r="K24" s="38">
        <f t="shared" si="0"/>
        <v>274</v>
      </c>
      <c r="L24" s="38">
        <f t="shared" si="0"/>
        <v>271</v>
      </c>
      <c r="M24" s="38">
        <f t="shared" si="0"/>
        <v>545</v>
      </c>
      <c r="N24" s="38">
        <f t="shared" si="0"/>
        <v>300</v>
      </c>
      <c r="O24" s="38">
        <f t="shared" si="0"/>
        <v>91</v>
      </c>
      <c r="P24" s="38">
        <f t="shared" si="0"/>
        <v>391</v>
      </c>
      <c r="Q24" s="38">
        <f t="shared" si="0"/>
        <v>1543</v>
      </c>
      <c r="R24" s="38"/>
    </row>
    <row r="28" spans="1:18" x14ac:dyDescent="0.25">
      <c r="A28" s="35" t="s">
        <v>68</v>
      </c>
      <c r="B28" s="36" t="s">
        <v>63</v>
      </c>
      <c r="C28" s="36"/>
      <c r="D28" s="36"/>
      <c r="E28" s="36" t="s">
        <v>64</v>
      </c>
      <c r="F28" s="36"/>
      <c r="G28" s="36"/>
      <c r="H28" s="36" t="s">
        <v>65</v>
      </c>
      <c r="I28" s="36"/>
      <c r="J28" s="36"/>
      <c r="K28" s="36" t="s">
        <v>66</v>
      </c>
      <c r="L28" s="36"/>
      <c r="M28" s="36"/>
      <c r="N28" s="36" t="s">
        <v>67</v>
      </c>
      <c r="O28" s="36"/>
      <c r="P28" s="36"/>
      <c r="Q28" s="36" t="s">
        <v>17</v>
      </c>
    </row>
    <row r="29" spans="1:18" x14ac:dyDescent="0.25">
      <c r="A29" s="35"/>
      <c r="B29" s="37" t="s">
        <v>12</v>
      </c>
      <c r="C29" s="37" t="s">
        <v>13</v>
      </c>
      <c r="D29" s="37" t="s">
        <v>17</v>
      </c>
      <c r="E29" s="37" t="s">
        <v>12</v>
      </c>
      <c r="F29" s="37" t="s">
        <v>13</v>
      </c>
      <c r="G29" s="37" t="s">
        <v>17</v>
      </c>
      <c r="H29" s="37" t="s">
        <v>12</v>
      </c>
      <c r="I29" s="37" t="s">
        <v>13</v>
      </c>
      <c r="J29" s="37" t="s">
        <v>17</v>
      </c>
      <c r="K29" s="37" t="s">
        <v>12</v>
      </c>
      <c r="L29" s="37" t="s">
        <v>13</v>
      </c>
      <c r="M29" s="37" t="s">
        <v>17</v>
      </c>
      <c r="N29" s="37" t="s">
        <v>12</v>
      </c>
      <c r="O29" s="37" t="s">
        <v>13</v>
      </c>
      <c r="P29" s="37" t="s">
        <v>17</v>
      </c>
      <c r="Q29" s="36"/>
    </row>
    <row r="30" spans="1:18" x14ac:dyDescent="0.25">
      <c r="A30" s="24" t="s">
        <v>22</v>
      </c>
      <c r="B30" s="39">
        <v>1</v>
      </c>
      <c r="C30" s="39"/>
      <c r="D30" s="39">
        <v>1</v>
      </c>
      <c r="E30" s="39">
        <v>1</v>
      </c>
      <c r="F30" s="39">
        <v>3</v>
      </c>
      <c r="G30" s="39">
        <v>4</v>
      </c>
      <c r="H30" s="39">
        <v>0.13333333333333333</v>
      </c>
      <c r="I30" s="39"/>
      <c r="J30" s="39">
        <v>0.13333333333333333</v>
      </c>
      <c r="K30" s="39">
        <v>1</v>
      </c>
      <c r="L30" s="39">
        <v>2</v>
      </c>
      <c r="M30" s="39">
        <v>3</v>
      </c>
      <c r="N30" s="39">
        <v>2</v>
      </c>
      <c r="O30" s="39"/>
      <c r="P30" s="39">
        <v>2</v>
      </c>
      <c r="Q30" s="39">
        <v>10.133333333333333</v>
      </c>
    </row>
    <row r="31" spans="1:18" x14ac:dyDescent="0.25">
      <c r="A31" s="12" t="s">
        <v>23</v>
      </c>
      <c r="B31" s="13">
        <v>12</v>
      </c>
      <c r="C31" s="13">
        <v>5</v>
      </c>
      <c r="D31" s="13">
        <v>17</v>
      </c>
      <c r="E31" s="13">
        <v>66.133333333333326</v>
      </c>
      <c r="F31" s="13">
        <v>34</v>
      </c>
      <c r="G31" s="13">
        <v>100.13333333333333</v>
      </c>
      <c r="H31" s="13">
        <v>6</v>
      </c>
      <c r="I31" s="13">
        <v>5</v>
      </c>
      <c r="J31" s="13">
        <v>11</v>
      </c>
      <c r="K31" s="13">
        <v>33.266666666666666</v>
      </c>
      <c r="L31" s="13">
        <v>19</v>
      </c>
      <c r="M31" s="13">
        <v>52.266666666666666</v>
      </c>
      <c r="N31" s="13">
        <v>57</v>
      </c>
      <c r="O31" s="13">
        <v>12</v>
      </c>
      <c r="P31" s="13">
        <v>69</v>
      </c>
      <c r="Q31" s="13">
        <v>249.39999999999998</v>
      </c>
    </row>
    <row r="32" spans="1:18" x14ac:dyDescent="0.25">
      <c r="A32" s="24" t="s">
        <v>24</v>
      </c>
      <c r="B32" s="39">
        <v>1.0027397260273974</v>
      </c>
      <c r="C32" s="39">
        <v>0.69830136986301372</v>
      </c>
      <c r="D32" s="39">
        <v>1.7010410958904112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>
        <v>1.7010410958904112</v>
      </c>
    </row>
    <row r="33" spans="1:17" x14ac:dyDescent="0.25">
      <c r="A33" s="12" t="s">
        <v>25</v>
      </c>
      <c r="B33" s="13">
        <v>2.7320913242009128</v>
      </c>
      <c r="C33" s="13">
        <v>4.1638356164383552</v>
      </c>
      <c r="D33" s="13">
        <v>6.895926940639268</v>
      </c>
      <c r="E33" s="13">
        <v>0.48</v>
      </c>
      <c r="F33" s="13">
        <v>0.3861187214611872</v>
      </c>
      <c r="G33" s="13">
        <v>0.86611872146118718</v>
      </c>
      <c r="H33" s="13">
        <v>3.0902283105022827</v>
      </c>
      <c r="I33" s="13">
        <v>3.5181735159817342</v>
      </c>
      <c r="J33" s="13">
        <v>6.608401826484017</v>
      </c>
      <c r="K33" s="13">
        <v>17.196675799086769</v>
      </c>
      <c r="L33" s="13">
        <v>12.809351598173528</v>
      </c>
      <c r="M33" s="13">
        <v>30.006027397260297</v>
      </c>
      <c r="N33" s="13">
        <v>13.434885844748866</v>
      </c>
      <c r="O33" s="13">
        <v>1.6840182648401825</v>
      </c>
      <c r="P33" s="13">
        <v>15.118904109589048</v>
      </c>
      <c r="Q33" s="13">
        <v>59.495378995433818</v>
      </c>
    </row>
    <row r="34" spans="1:17" x14ac:dyDescent="0.25">
      <c r="A34" s="24" t="s">
        <v>26</v>
      </c>
      <c r="B34" s="39">
        <v>6.6136986301369864</v>
      </c>
      <c r="C34" s="39">
        <v>3.0650228310502281</v>
      </c>
      <c r="D34" s="39">
        <v>9.6787214611872141</v>
      </c>
      <c r="E34" s="39">
        <v>3</v>
      </c>
      <c r="F34" s="39">
        <v>2.1917808219178081</v>
      </c>
      <c r="G34" s="39">
        <v>5.1917808219178081</v>
      </c>
      <c r="H34" s="39">
        <v>1</v>
      </c>
      <c r="I34" s="39">
        <v>1.5333333333333332</v>
      </c>
      <c r="J34" s="39">
        <v>2.5333333333333332</v>
      </c>
      <c r="K34" s="39">
        <v>11.945205479452055</v>
      </c>
      <c r="L34" s="39">
        <v>23.042739726027399</v>
      </c>
      <c r="M34" s="39">
        <v>34.987945205479456</v>
      </c>
      <c r="N34" s="39">
        <v>14.783561643835615</v>
      </c>
      <c r="O34" s="39">
        <v>2.4</v>
      </c>
      <c r="P34" s="39">
        <v>17.183561643835613</v>
      </c>
      <c r="Q34" s="39">
        <v>69.575342465753437</v>
      </c>
    </row>
    <row r="35" spans="1:17" x14ac:dyDescent="0.25">
      <c r="A35" s="12" t="s">
        <v>27</v>
      </c>
      <c r="B35" s="13">
        <v>9</v>
      </c>
      <c r="C35" s="13">
        <v>17.279452054794518</v>
      </c>
      <c r="D35" s="13">
        <v>26.279452054794518</v>
      </c>
      <c r="E35" s="13">
        <v>4</v>
      </c>
      <c r="F35" s="13">
        <v>5</v>
      </c>
      <c r="G35" s="13">
        <v>9</v>
      </c>
      <c r="H35" s="13">
        <v>1</v>
      </c>
      <c r="I35" s="13">
        <v>7</v>
      </c>
      <c r="J35" s="13">
        <v>8</v>
      </c>
      <c r="K35" s="13">
        <v>29</v>
      </c>
      <c r="L35" s="13">
        <v>45</v>
      </c>
      <c r="M35" s="13">
        <v>74</v>
      </c>
      <c r="N35" s="13">
        <v>32</v>
      </c>
      <c r="O35" s="13">
        <v>12</v>
      </c>
      <c r="P35" s="13">
        <v>44</v>
      </c>
      <c r="Q35" s="13">
        <v>161.27945205479452</v>
      </c>
    </row>
    <row r="36" spans="1:17" x14ac:dyDescent="0.25">
      <c r="A36" s="24" t="s">
        <v>28</v>
      </c>
      <c r="B36" s="39">
        <v>2</v>
      </c>
      <c r="C36" s="39"/>
      <c r="D36" s="39">
        <v>2</v>
      </c>
      <c r="E36" s="39">
        <v>3</v>
      </c>
      <c r="F36" s="39"/>
      <c r="G36" s="39">
        <v>3</v>
      </c>
      <c r="H36" s="39"/>
      <c r="I36" s="39"/>
      <c r="J36" s="39"/>
      <c r="K36" s="39">
        <v>1</v>
      </c>
      <c r="L36" s="39"/>
      <c r="M36" s="39">
        <v>1</v>
      </c>
      <c r="N36" s="39"/>
      <c r="O36" s="39"/>
      <c r="P36" s="39"/>
      <c r="Q36" s="39">
        <v>6</v>
      </c>
    </row>
    <row r="37" spans="1:17" x14ac:dyDescent="0.25">
      <c r="A37" s="12" t="s">
        <v>29</v>
      </c>
      <c r="B37" s="13">
        <v>0.37738812785388132</v>
      </c>
      <c r="C37" s="13">
        <v>3.4286757990867578</v>
      </c>
      <c r="D37" s="13">
        <v>3.8060639269406389</v>
      </c>
      <c r="E37" s="13">
        <v>1.3465205479452054</v>
      </c>
      <c r="F37" s="13">
        <v>1.1727488584474886</v>
      </c>
      <c r="G37" s="13">
        <v>2.5192694063926941</v>
      </c>
      <c r="H37" s="13">
        <v>3.5433789954337901E-2</v>
      </c>
      <c r="I37" s="13">
        <v>0.97800913242009124</v>
      </c>
      <c r="J37" s="13">
        <v>1.0134429223744292</v>
      </c>
      <c r="K37" s="13">
        <v>3.8802557077625575</v>
      </c>
      <c r="L37" s="13">
        <v>4.9178447488584478</v>
      </c>
      <c r="M37" s="13">
        <v>8.7981004566210057</v>
      </c>
      <c r="N37" s="13">
        <v>1.7143013698630134</v>
      </c>
      <c r="O37" s="13">
        <v>0.62283105022831042</v>
      </c>
      <c r="P37" s="13">
        <v>2.3371324200913239</v>
      </c>
      <c r="Q37" s="13">
        <v>18.47400913242009</v>
      </c>
    </row>
    <row r="38" spans="1:17" x14ac:dyDescent="0.25">
      <c r="A38" s="24" t="s">
        <v>30</v>
      </c>
      <c r="B38" s="39">
        <v>1</v>
      </c>
      <c r="C38" s="39"/>
      <c r="D38" s="39">
        <v>1</v>
      </c>
      <c r="E38" s="39"/>
      <c r="F38" s="39"/>
      <c r="G38" s="39"/>
      <c r="H38" s="39"/>
      <c r="I38" s="39">
        <v>1</v>
      </c>
      <c r="J38" s="39">
        <v>1</v>
      </c>
      <c r="K38" s="39"/>
      <c r="L38" s="39"/>
      <c r="M38" s="39"/>
      <c r="N38" s="39"/>
      <c r="O38" s="39"/>
      <c r="P38" s="39"/>
      <c r="Q38" s="39">
        <v>2</v>
      </c>
    </row>
    <row r="39" spans="1:17" x14ac:dyDescent="0.25">
      <c r="A39" s="12" t="s">
        <v>31</v>
      </c>
      <c r="B39" s="13">
        <v>1</v>
      </c>
      <c r="C39" s="13">
        <v>1</v>
      </c>
      <c r="D39" s="13">
        <v>2</v>
      </c>
      <c r="E39" s="13">
        <v>2</v>
      </c>
      <c r="F39" s="13"/>
      <c r="G39" s="13">
        <v>2</v>
      </c>
      <c r="H39" s="13"/>
      <c r="I39" s="13"/>
      <c r="J39" s="13"/>
      <c r="K39" s="13">
        <v>6</v>
      </c>
      <c r="L39" s="13">
        <v>4</v>
      </c>
      <c r="M39" s="13">
        <v>10</v>
      </c>
      <c r="N39" s="13">
        <v>8</v>
      </c>
      <c r="O39" s="13">
        <v>3</v>
      </c>
      <c r="P39" s="13">
        <v>11</v>
      </c>
      <c r="Q39" s="13">
        <v>25</v>
      </c>
    </row>
    <row r="40" spans="1:17" x14ac:dyDescent="0.25">
      <c r="A40" s="24" t="s">
        <v>32</v>
      </c>
      <c r="B40" s="39">
        <v>44</v>
      </c>
      <c r="C40" s="39">
        <v>50</v>
      </c>
      <c r="D40" s="39">
        <v>94</v>
      </c>
      <c r="E40" s="39">
        <v>70.367123287671234</v>
      </c>
      <c r="F40" s="39">
        <v>59.394520547945206</v>
      </c>
      <c r="G40" s="39">
        <v>129.76164383561644</v>
      </c>
      <c r="H40" s="39">
        <v>8</v>
      </c>
      <c r="I40" s="39">
        <v>11.435616438356163</v>
      </c>
      <c r="J40" s="39">
        <v>19.435616438356163</v>
      </c>
      <c r="K40" s="39">
        <v>75.147214611872144</v>
      </c>
      <c r="L40" s="39">
        <v>80.334246575342462</v>
      </c>
      <c r="M40" s="39">
        <v>155.48146118721462</v>
      </c>
      <c r="N40" s="39">
        <v>97</v>
      </c>
      <c r="O40" s="39">
        <v>45</v>
      </c>
      <c r="P40" s="39">
        <v>142</v>
      </c>
      <c r="Q40" s="39">
        <v>540.67872146118725</v>
      </c>
    </row>
    <row r="41" spans="1:17" x14ac:dyDescent="0.25">
      <c r="A41" s="38" t="s">
        <v>17</v>
      </c>
      <c r="B41" s="40">
        <f>SUM(B30:B40)</f>
        <v>80.72591780821918</v>
      </c>
      <c r="C41" s="40">
        <f t="shared" ref="C41:Q41" si="1">SUM(C30:C40)</f>
        <v>84.635287671232874</v>
      </c>
      <c r="D41" s="40">
        <f t="shared" si="1"/>
        <v>165.36120547945205</v>
      </c>
      <c r="E41" s="40">
        <f t="shared" si="1"/>
        <v>151.32697716894978</v>
      </c>
      <c r="F41" s="40">
        <f t="shared" si="1"/>
        <v>105.14516894977169</v>
      </c>
      <c r="G41" s="40">
        <f t="shared" si="1"/>
        <v>256.47214611872147</v>
      </c>
      <c r="H41" s="40">
        <f t="shared" si="1"/>
        <v>19.258995433789956</v>
      </c>
      <c r="I41" s="40">
        <f t="shared" si="1"/>
        <v>30.465132420091322</v>
      </c>
      <c r="J41" s="40">
        <f t="shared" si="1"/>
        <v>49.724127853881278</v>
      </c>
      <c r="K41" s="40">
        <f t="shared" si="1"/>
        <v>178.43601826484019</v>
      </c>
      <c r="L41" s="40">
        <f t="shared" si="1"/>
        <v>191.10418264840183</v>
      </c>
      <c r="M41" s="40">
        <f t="shared" si="1"/>
        <v>369.54020091324207</v>
      </c>
      <c r="N41" s="40">
        <f t="shared" si="1"/>
        <v>225.9327488584475</v>
      </c>
      <c r="O41" s="40">
        <f t="shared" si="1"/>
        <v>76.706849315068496</v>
      </c>
      <c r="P41" s="40">
        <f t="shared" si="1"/>
        <v>302.63959817351599</v>
      </c>
      <c r="Q41" s="40">
        <f t="shared" si="1"/>
        <v>1143.7372785388129</v>
      </c>
    </row>
    <row r="44" spans="1:17" x14ac:dyDescent="0.25">
      <c r="A44" s="35" t="s">
        <v>69</v>
      </c>
      <c r="B44" s="36" t="s">
        <v>70</v>
      </c>
      <c r="C44" s="36"/>
      <c r="D44" s="36"/>
      <c r="E44" s="36" t="s">
        <v>71</v>
      </c>
      <c r="F44" s="36"/>
      <c r="G44" s="36"/>
      <c r="H44" s="36" t="s">
        <v>72</v>
      </c>
      <c r="I44" s="36"/>
      <c r="J44" s="36"/>
      <c r="K44" s="36" t="s">
        <v>17</v>
      </c>
    </row>
    <row r="45" spans="1:17" x14ac:dyDescent="0.25">
      <c r="A45" s="35"/>
      <c r="B45" s="37" t="s">
        <v>12</v>
      </c>
      <c r="C45" s="37" t="s">
        <v>13</v>
      </c>
      <c r="D45" s="37" t="s">
        <v>17</v>
      </c>
      <c r="E45" s="37" t="s">
        <v>12</v>
      </c>
      <c r="F45" s="37" t="s">
        <v>13</v>
      </c>
      <c r="G45" s="37" t="s">
        <v>17</v>
      </c>
      <c r="H45" s="37" t="s">
        <v>12</v>
      </c>
      <c r="I45" s="37" t="s">
        <v>13</v>
      </c>
      <c r="J45" s="37" t="s">
        <v>17</v>
      </c>
      <c r="K45" s="36"/>
    </row>
    <row r="46" spans="1:17" x14ac:dyDescent="0.25">
      <c r="A46" s="24" t="s">
        <v>22</v>
      </c>
      <c r="B46" s="24">
        <v>1</v>
      </c>
      <c r="C46" s="24"/>
      <c r="D46" s="24">
        <v>1</v>
      </c>
      <c r="E46" s="24">
        <v>2</v>
      </c>
      <c r="F46" s="24">
        <v>4</v>
      </c>
      <c r="G46" s="24">
        <v>6</v>
      </c>
      <c r="H46" s="24">
        <v>3</v>
      </c>
      <c r="I46" s="24">
        <v>1</v>
      </c>
      <c r="J46" s="24">
        <v>4</v>
      </c>
      <c r="K46" s="24">
        <v>11</v>
      </c>
    </row>
    <row r="47" spans="1:17" x14ac:dyDescent="0.25">
      <c r="A47" s="12" t="s">
        <v>23</v>
      </c>
      <c r="B47" s="12">
        <v>30</v>
      </c>
      <c r="C47" s="12">
        <v>14</v>
      </c>
      <c r="D47" s="12">
        <v>44</v>
      </c>
      <c r="E47" s="12">
        <v>13</v>
      </c>
      <c r="F47" s="12">
        <v>5</v>
      </c>
      <c r="G47" s="12">
        <v>18</v>
      </c>
      <c r="H47" s="12">
        <v>133</v>
      </c>
      <c r="I47" s="12">
        <v>56</v>
      </c>
      <c r="J47" s="12">
        <v>189</v>
      </c>
      <c r="K47" s="12">
        <v>251</v>
      </c>
    </row>
    <row r="48" spans="1:17" x14ac:dyDescent="0.25">
      <c r="A48" s="24" t="s">
        <v>24</v>
      </c>
      <c r="B48" s="24"/>
      <c r="C48" s="24"/>
      <c r="D48" s="24"/>
      <c r="E48" s="24"/>
      <c r="F48" s="24"/>
      <c r="G48" s="24"/>
      <c r="H48" s="24">
        <v>3</v>
      </c>
      <c r="I48" s="24">
        <v>3</v>
      </c>
      <c r="J48" s="24">
        <v>6</v>
      </c>
      <c r="K48" s="24">
        <v>6</v>
      </c>
    </row>
    <row r="49" spans="1:11" x14ac:dyDescent="0.25">
      <c r="A49" s="12" t="s">
        <v>25</v>
      </c>
      <c r="B49" s="12">
        <v>45</v>
      </c>
      <c r="C49" s="12">
        <v>28</v>
      </c>
      <c r="D49" s="12">
        <v>73</v>
      </c>
      <c r="E49" s="12">
        <v>56</v>
      </c>
      <c r="F49" s="12">
        <v>46</v>
      </c>
      <c r="G49" s="12">
        <v>102</v>
      </c>
      <c r="H49" s="12">
        <v>90</v>
      </c>
      <c r="I49" s="12">
        <v>45</v>
      </c>
      <c r="J49" s="12">
        <v>135</v>
      </c>
      <c r="K49" s="12">
        <v>310</v>
      </c>
    </row>
    <row r="50" spans="1:11" x14ac:dyDescent="0.25">
      <c r="A50" s="24" t="s">
        <v>26</v>
      </c>
      <c r="B50" s="24">
        <v>18</v>
      </c>
      <c r="C50" s="24">
        <v>11</v>
      </c>
      <c r="D50" s="24">
        <v>29</v>
      </c>
      <c r="E50" s="24">
        <v>13</v>
      </c>
      <c r="F50" s="24">
        <v>17</v>
      </c>
      <c r="G50" s="24">
        <v>30</v>
      </c>
      <c r="H50" s="24">
        <v>18</v>
      </c>
      <c r="I50" s="24">
        <v>19</v>
      </c>
      <c r="J50" s="24">
        <v>37</v>
      </c>
      <c r="K50" s="24">
        <v>96</v>
      </c>
    </row>
    <row r="51" spans="1:11" x14ac:dyDescent="0.25">
      <c r="A51" s="12" t="s">
        <v>27</v>
      </c>
      <c r="B51" s="12">
        <v>27</v>
      </c>
      <c r="C51" s="12">
        <v>21</v>
      </c>
      <c r="D51" s="12">
        <v>48</v>
      </c>
      <c r="E51" s="12">
        <v>16</v>
      </c>
      <c r="F51" s="12">
        <v>29</v>
      </c>
      <c r="G51" s="12">
        <v>45</v>
      </c>
      <c r="H51" s="12">
        <v>32</v>
      </c>
      <c r="I51" s="12">
        <v>37</v>
      </c>
      <c r="J51" s="12">
        <v>69</v>
      </c>
      <c r="K51" s="12">
        <v>162</v>
      </c>
    </row>
    <row r="52" spans="1:11" x14ac:dyDescent="0.25">
      <c r="A52" s="24" t="s">
        <v>28</v>
      </c>
      <c r="B52" s="24">
        <v>1</v>
      </c>
      <c r="C52" s="24"/>
      <c r="D52" s="24">
        <v>1</v>
      </c>
      <c r="E52" s="24">
        <v>1</v>
      </c>
      <c r="F52" s="24"/>
      <c r="G52" s="24">
        <v>1</v>
      </c>
      <c r="H52" s="24">
        <v>4</v>
      </c>
      <c r="I52" s="24"/>
      <c r="J52" s="24">
        <v>4</v>
      </c>
      <c r="K52" s="24">
        <v>6</v>
      </c>
    </row>
    <row r="53" spans="1:11" x14ac:dyDescent="0.25">
      <c r="A53" s="12" t="s">
        <v>29</v>
      </c>
      <c r="B53" s="12">
        <v>18</v>
      </c>
      <c r="C53" s="12">
        <v>18</v>
      </c>
      <c r="D53" s="12">
        <v>36</v>
      </c>
      <c r="E53" s="12">
        <v>11</v>
      </c>
      <c r="F53" s="12">
        <v>25</v>
      </c>
      <c r="G53" s="12">
        <v>36</v>
      </c>
      <c r="H53" s="12">
        <v>26</v>
      </c>
      <c r="I53" s="12">
        <v>28</v>
      </c>
      <c r="J53" s="12">
        <v>54</v>
      </c>
      <c r="K53" s="12">
        <v>126</v>
      </c>
    </row>
    <row r="54" spans="1:11" x14ac:dyDescent="0.25">
      <c r="A54" s="24" t="s">
        <v>30</v>
      </c>
      <c r="B54" s="24">
        <v>1</v>
      </c>
      <c r="C54" s="24"/>
      <c r="D54" s="24">
        <v>1</v>
      </c>
      <c r="E54" s="24"/>
      <c r="F54" s="24">
        <v>1</v>
      </c>
      <c r="G54" s="24">
        <v>1</v>
      </c>
      <c r="H54" s="24"/>
      <c r="I54" s="24"/>
      <c r="J54" s="24"/>
      <c r="K54" s="24">
        <v>2</v>
      </c>
    </row>
    <row r="55" spans="1:11" x14ac:dyDescent="0.25">
      <c r="A55" s="12" t="s">
        <v>31</v>
      </c>
      <c r="B55" s="12">
        <v>5</v>
      </c>
      <c r="C55" s="12">
        <v>1</v>
      </c>
      <c r="D55" s="12">
        <v>6</v>
      </c>
      <c r="H55" s="12">
        <v>12</v>
      </c>
      <c r="I55" s="12">
        <v>7</v>
      </c>
      <c r="J55" s="12">
        <v>19</v>
      </c>
      <c r="K55" s="12">
        <v>25</v>
      </c>
    </row>
    <row r="56" spans="1:11" x14ac:dyDescent="0.25">
      <c r="A56" s="24" t="s">
        <v>32</v>
      </c>
      <c r="B56" s="24">
        <v>54</v>
      </c>
      <c r="C56" s="24">
        <v>63</v>
      </c>
      <c r="D56" s="24">
        <v>117</v>
      </c>
      <c r="E56" s="24">
        <v>43</v>
      </c>
      <c r="F56" s="24">
        <v>38</v>
      </c>
      <c r="G56" s="24">
        <v>81</v>
      </c>
      <c r="H56" s="24">
        <v>201</v>
      </c>
      <c r="I56" s="24">
        <v>149</v>
      </c>
      <c r="J56" s="24">
        <v>350</v>
      </c>
      <c r="K56" s="24">
        <v>548</v>
      </c>
    </row>
    <row r="57" spans="1:11" x14ac:dyDescent="0.25">
      <c r="A57" s="38" t="s">
        <v>17</v>
      </c>
      <c r="B57" s="38">
        <f>SUM(B46:B56)</f>
        <v>200</v>
      </c>
      <c r="C57" s="38">
        <f t="shared" ref="C57:K57" si="2">SUM(C46:C56)</f>
        <v>156</v>
      </c>
      <c r="D57" s="38">
        <f t="shared" si="2"/>
        <v>356</v>
      </c>
      <c r="E57" s="38">
        <f t="shared" si="2"/>
        <v>155</v>
      </c>
      <c r="F57" s="38">
        <f t="shared" si="2"/>
        <v>165</v>
      </c>
      <c r="G57" s="38">
        <f t="shared" si="2"/>
        <v>320</v>
      </c>
      <c r="H57" s="38">
        <f t="shared" si="2"/>
        <v>522</v>
      </c>
      <c r="I57" s="38">
        <f t="shared" si="2"/>
        <v>345</v>
      </c>
      <c r="J57" s="38">
        <f t="shared" si="2"/>
        <v>867</v>
      </c>
      <c r="K57" s="38">
        <f t="shared" si="2"/>
        <v>1543</v>
      </c>
    </row>
    <row r="61" spans="1:11" x14ac:dyDescent="0.25">
      <c r="A61" s="34" t="s">
        <v>73</v>
      </c>
      <c r="B61" s="34" t="s">
        <v>74</v>
      </c>
      <c r="C61" s="34" t="s">
        <v>49</v>
      </c>
      <c r="D61" s="34" t="s">
        <v>12</v>
      </c>
      <c r="E61" s="34" t="s">
        <v>13</v>
      </c>
      <c r="F61" s="34" t="s">
        <v>17</v>
      </c>
    </row>
    <row r="62" spans="1:11" x14ac:dyDescent="0.25">
      <c r="A62" s="41" t="s">
        <v>70</v>
      </c>
      <c r="B62" s="12" t="s">
        <v>75</v>
      </c>
      <c r="C62" s="12" t="s">
        <v>23</v>
      </c>
      <c r="D62" s="12">
        <v>3</v>
      </c>
      <c r="F62" s="12">
        <v>3</v>
      </c>
    </row>
    <row r="63" spans="1:11" x14ac:dyDescent="0.25">
      <c r="A63" s="41"/>
      <c r="C63" s="12" t="s">
        <v>25</v>
      </c>
      <c r="D63" s="12">
        <v>1</v>
      </c>
      <c r="E63" s="12">
        <v>1</v>
      </c>
      <c r="F63" s="12">
        <v>2</v>
      </c>
    </row>
    <row r="64" spans="1:11" x14ac:dyDescent="0.25">
      <c r="A64" s="41"/>
      <c r="C64" s="12" t="s">
        <v>26</v>
      </c>
      <c r="D64" s="12">
        <v>4</v>
      </c>
      <c r="F64" s="12">
        <v>4</v>
      </c>
    </row>
    <row r="65" spans="1:6" x14ac:dyDescent="0.25">
      <c r="A65" s="41"/>
      <c r="C65" s="12" t="s">
        <v>27</v>
      </c>
      <c r="D65" s="12">
        <v>3</v>
      </c>
      <c r="E65" s="12">
        <v>1</v>
      </c>
      <c r="F65" s="12">
        <v>4</v>
      </c>
    </row>
    <row r="66" spans="1:6" x14ac:dyDescent="0.25">
      <c r="A66" s="41"/>
      <c r="C66" s="12" t="s">
        <v>29</v>
      </c>
      <c r="D66" s="12">
        <v>2</v>
      </c>
      <c r="F66" s="12">
        <v>2</v>
      </c>
    </row>
    <row r="67" spans="1:6" x14ac:dyDescent="0.25">
      <c r="A67" s="41"/>
      <c r="C67" s="12" t="s">
        <v>32</v>
      </c>
      <c r="D67" s="12">
        <v>1</v>
      </c>
      <c r="F67" s="12">
        <v>1</v>
      </c>
    </row>
    <row r="68" spans="1:6" x14ac:dyDescent="0.25">
      <c r="A68" s="41"/>
      <c r="B68" s="42" t="s">
        <v>76</v>
      </c>
      <c r="C68" s="42"/>
      <c r="D68" s="42">
        <v>14</v>
      </c>
      <c r="E68" s="42">
        <v>2</v>
      </c>
      <c r="F68" s="42">
        <v>16</v>
      </c>
    </row>
    <row r="69" spans="1:6" x14ac:dyDescent="0.25">
      <c r="A69" s="41"/>
      <c r="B69" s="12" t="s">
        <v>77</v>
      </c>
      <c r="C69" s="12" t="s">
        <v>22</v>
      </c>
      <c r="D69" s="12">
        <v>1</v>
      </c>
      <c r="F69" s="12">
        <v>1</v>
      </c>
    </row>
    <row r="70" spans="1:6" x14ac:dyDescent="0.25">
      <c r="A70" s="41"/>
      <c r="C70" s="12" t="s">
        <v>23</v>
      </c>
      <c r="D70" s="12">
        <v>2</v>
      </c>
      <c r="F70" s="12">
        <v>2</v>
      </c>
    </row>
    <row r="71" spans="1:6" x14ac:dyDescent="0.25">
      <c r="A71" s="41"/>
      <c r="C71" s="12" t="s">
        <v>25</v>
      </c>
      <c r="D71" s="12">
        <v>9</v>
      </c>
      <c r="E71" s="12">
        <v>2</v>
      </c>
      <c r="F71" s="12">
        <v>11</v>
      </c>
    </row>
    <row r="72" spans="1:6" x14ac:dyDescent="0.25">
      <c r="A72" s="41"/>
      <c r="C72" s="12" t="s">
        <v>26</v>
      </c>
      <c r="D72" s="12">
        <v>7</v>
      </c>
      <c r="E72" s="12">
        <v>1</v>
      </c>
      <c r="F72" s="12">
        <v>8</v>
      </c>
    </row>
    <row r="73" spans="1:6" x14ac:dyDescent="0.25">
      <c r="A73" s="41"/>
      <c r="C73" s="12" t="s">
        <v>27</v>
      </c>
      <c r="D73" s="12">
        <v>8</v>
      </c>
      <c r="E73" s="12">
        <v>1</v>
      </c>
      <c r="F73" s="12">
        <v>9</v>
      </c>
    </row>
    <row r="74" spans="1:6" x14ac:dyDescent="0.25">
      <c r="A74" s="41"/>
      <c r="C74" s="12" t="s">
        <v>29</v>
      </c>
      <c r="D74" s="12">
        <v>4</v>
      </c>
      <c r="E74" s="12">
        <v>2</v>
      </c>
      <c r="F74" s="12">
        <v>6</v>
      </c>
    </row>
    <row r="75" spans="1:6" x14ac:dyDescent="0.25">
      <c r="A75" s="41"/>
      <c r="C75" s="12" t="s">
        <v>31</v>
      </c>
      <c r="D75" s="12">
        <v>1</v>
      </c>
      <c r="F75" s="12">
        <v>1</v>
      </c>
    </row>
    <row r="76" spans="1:6" x14ac:dyDescent="0.25">
      <c r="A76" s="41"/>
      <c r="C76" s="12" t="s">
        <v>32</v>
      </c>
      <c r="D76" s="12">
        <v>16</v>
      </c>
      <c r="E76" s="12">
        <v>8</v>
      </c>
      <c r="F76" s="12">
        <v>24</v>
      </c>
    </row>
    <row r="77" spans="1:6" x14ac:dyDescent="0.25">
      <c r="A77" s="41"/>
      <c r="B77" s="42" t="s">
        <v>78</v>
      </c>
      <c r="C77" s="42"/>
      <c r="D77" s="42">
        <v>48</v>
      </c>
      <c r="E77" s="42">
        <v>14</v>
      </c>
      <c r="F77" s="42">
        <v>62</v>
      </c>
    </row>
    <row r="78" spans="1:6" x14ac:dyDescent="0.25">
      <c r="A78" s="41"/>
      <c r="B78" s="12" t="s">
        <v>79</v>
      </c>
      <c r="C78" s="12" t="s">
        <v>23</v>
      </c>
      <c r="D78" s="12">
        <v>15</v>
      </c>
      <c r="E78" s="12">
        <v>9</v>
      </c>
      <c r="F78" s="12">
        <v>24</v>
      </c>
    </row>
    <row r="79" spans="1:6" x14ac:dyDescent="0.25">
      <c r="A79" s="41"/>
      <c r="C79" s="12" t="s">
        <v>25</v>
      </c>
      <c r="D79" s="12">
        <v>2</v>
      </c>
      <c r="F79" s="12">
        <v>2</v>
      </c>
    </row>
    <row r="80" spans="1:6" x14ac:dyDescent="0.25">
      <c r="A80" s="41"/>
      <c r="C80" s="12" t="s">
        <v>27</v>
      </c>
      <c r="D80" s="12">
        <v>2</v>
      </c>
      <c r="E80" s="12">
        <v>2</v>
      </c>
      <c r="F80" s="12">
        <v>4</v>
      </c>
    </row>
    <row r="81" spans="1:6" x14ac:dyDescent="0.25">
      <c r="A81" s="41"/>
      <c r="C81" s="12" t="s">
        <v>29</v>
      </c>
      <c r="D81" s="12">
        <v>1</v>
      </c>
      <c r="E81" s="12">
        <v>1</v>
      </c>
      <c r="F81" s="12">
        <v>2</v>
      </c>
    </row>
    <row r="82" spans="1:6" x14ac:dyDescent="0.25">
      <c r="A82" s="41"/>
      <c r="C82" s="12" t="s">
        <v>31</v>
      </c>
      <c r="D82" s="12">
        <v>1</v>
      </c>
      <c r="F82" s="12">
        <v>1</v>
      </c>
    </row>
    <row r="83" spans="1:6" x14ac:dyDescent="0.25">
      <c r="A83" s="41"/>
      <c r="C83" s="12" t="s">
        <v>32</v>
      </c>
      <c r="D83" s="12">
        <v>15</v>
      </c>
      <c r="E83" s="12">
        <v>20</v>
      </c>
      <c r="F83" s="12">
        <v>35</v>
      </c>
    </row>
    <row r="84" spans="1:6" x14ac:dyDescent="0.25">
      <c r="A84" s="41"/>
      <c r="B84" s="42" t="s">
        <v>80</v>
      </c>
      <c r="C84" s="42"/>
      <c r="D84" s="42">
        <v>36</v>
      </c>
      <c r="E84" s="42">
        <v>32</v>
      </c>
      <c r="F84" s="42">
        <v>68</v>
      </c>
    </row>
    <row r="85" spans="1:6" x14ac:dyDescent="0.25">
      <c r="A85" s="41"/>
      <c r="B85" s="12" t="s">
        <v>81</v>
      </c>
      <c r="C85" s="12" t="s">
        <v>23</v>
      </c>
      <c r="D85" s="12">
        <v>4</v>
      </c>
      <c r="F85" s="12">
        <v>4</v>
      </c>
    </row>
    <row r="86" spans="1:6" x14ac:dyDescent="0.25">
      <c r="A86" s="41"/>
      <c r="C86" s="12" t="s">
        <v>25</v>
      </c>
      <c r="D86" s="12">
        <v>2</v>
      </c>
      <c r="E86" s="12">
        <v>4</v>
      </c>
      <c r="F86" s="12">
        <v>6</v>
      </c>
    </row>
    <row r="87" spans="1:6" x14ac:dyDescent="0.25">
      <c r="A87" s="41"/>
      <c r="C87" s="12" t="s">
        <v>27</v>
      </c>
      <c r="D87" s="12">
        <v>6</v>
      </c>
      <c r="E87" s="12">
        <v>6</v>
      </c>
      <c r="F87" s="12">
        <v>12</v>
      </c>
    </row>
    <row r="88" spans="1:6" x14ac:dyDescent="0.25">
      <c r="A88" s="41"/>
      <c r="C88" s="12" t="s">
        <v>29</v>
      </c>
      <c r="D88" s="12">
        <v>2</v>
      </c>
      <c r="E88" s="12">
        <v>2</v>
      </c>
      <c r="F88" s="12">
        <v>4</v>
      </c>
    </row>
    <row r="89" spans="1:6" x14ac:dyDescent="0.25">
      <c r="A89" s="41"/>
      <c r="C89" s="12" t="s">
        <v>31</v>
      </c>
      <c r="D89" s="12">
        <v>3</v>
      </c>
      <c r="F89" s="12">
        <v>3</v>
      </c>
    </row>
    <row r="90" spans="1:6" x14ac:dyDescent="0.25">
      <c r="A90" s="41"/>
      <c r="C90" s="12" t="s">
        <v>32</v>
      </c>
      <c r="D90" s="12">
        <v>8</v>
      </c>
      <c r="E90" s="12">
        <v>10</v>
      </c>
      <c r="F90" s="12">
        <v>18</v>
      </c>
    </row>
    <row r="91" spans="1:6" x14ac:dyDescent="0.25">
      <c r="A91" s="41"/>
      <c r="B91" s="42" t="s">
        <v>82</v>
      </c>
      <c r="C91" s="42"/>
      <c r="D91" s="42">
        <v>25</v>
      </c>
      <c r="E91" s="42">
        <v>22</v>
      </c>
      <c r="F91" s="42">
        <v>47</v>
      </c>
    </row>
    <row r="92" spans="1:6" x14ac:dyDescent="0.25">
      <c r="A92" s="41"/>
      <c r="B92" s="12" t="s">
        <v>83</v>
      </c>
      <c r="C92" s="12" t="s">
        <v>23</v>
      </c>
      <c r="D92" s="12">
        <v>5</v>
      </c>
      <c r="E92" s="12">
        <v>3</v>
      </c>
      <c r="F92" s="12">
        <v>8</v>
      </c>
    </row>
    <row r="93" spans="1:6" x14ac:dyDescent="0.25">
      <c r="A93" s="41"/>
      <c r="C93" s="12" t="s">
        <v>25</v>
      </c>
      <c r="D93" s="12">
        <v>9</v>
      </c>
      <c r="E93" s="12">
        <v>2</v>
      </c>
      <c r="F93" s="12">
        <v>11</v>
      </c>
    </row>
    <row r="94" spans="1:6" x14ac:dyDescent="0.25">
      <c r="A94" s="41"/>
      <c r="C94" s="12" t="s">
        <v>26</v>
      </c>
      <c r="E94" s="12">
        <v>1</v>
      </c>
      <c r="F94" s="12">
        <v>1</v>
      </c>
    </row>
    <row r="95" spans="1:6" x14ac:dyDescent="0.25">
      <c r="A95" s="41"/>
      <c r="C95" s="12" t="s">
        <v>27</v>
      </c>
      <c r="D95" s="12">
        <v>2</v>
      </c>
      <c r="F95" s="12">
        <v>2</v>
      </c>
    </row>
    <row r="96" spans="1:6" x14ac:dyDescent="0.25">
      <c r="A96" s="41"/>
      <c r="C96" s="12" t="s">
        <v>29</v>
      </c>
      <c r="D96" s="12">
        <v>1</v>
      </c>
      <c r="E96" s="12">
        <v>3</v>
      </c>
      <c r="F96" s="12">
        <v>4</v>
      </c>
    </row>
    <row r="97" spans="1:6" x14ac:dyDescent="0.25">
      <c r="A97" s="41"/>
      <c r="C97" s="12" t="s">
        <v>32</v>
      </c>
      <c r="D97" s="12">
        <v>2</v>
      </c>
      <c r="E97" s="12">
        <v>7</v>
      </c>
      <c r="F97" s="12">
        <v>9</v>
      </c>
    </row>
    <row r="98" spans="1:6" x14ac:dyDescent="0.25">
      <c r="A98" s="41"/>
      <c r="B98" s="42" t="s">
        <v>84</v>
      </c>
      <c r="C98" s="42"/>
      <c r="D98" s="42">
        <v>19</v>
      </c>
      <c r="E98" s="42">
        <v>16</v>
      </c>
      <c r="F98" s="42">
        <v>35</v>
      </c>
    </row>
    <row r="99" spans="1:6" x14ac:dyDescent="0.25">
      <c r="A99" s="41"/>
      <c r="B99" s="12" t="s">
        <v>85</v>
      </c>
      <c r="C99" s="12" t="s">
        <v>25</v>
      </c>
      <c r="D99" s="12">
        <v>19</v>
      </c>
      <c r="E99" s="12">
        <v>18</v>
      </c>
      <c r="F99" s="12">
        <v>37</v>
      </c>
    </row>
    <row r="100" spans="1:6" x14ac:dyDescent="0.25">
      <c r="A100" s="41"/>
      <c r="C100" s="12" t="s">
        <v>26</v>
      </c>
      <c r="D100" s="12">
        <v>6</v>
      </c>
      <c r="E100" s="12">
        <v>9</v>
      </c>
      <c r="F100" s="12">
        <v>15</v>
      </c>
    </row>
    <row r="101" spans="1:6" x14ac:dyDescent="0.25">
      <c r="A101" s="41"/>
      <c r="C101" s="12" t="s">
        <v>27</v>
      </c>
      <c r="D101" s="12">
        <v>5</v>
      </c>
      <c r="E101" s="12">
        <v>9</v>
      </c>
      <c r="F101" s="12">
        <v>14</v>
      </c>
    </row>
    <row r="102" spans="1:6" x14ac:dyDescent="0.25">
      <c r="A102" s="41"/>
      <c r="C102" s="12" t="s">
        <v>29</v>
      </c>
      <c r="D102" s="12">
        <v>5</v>
      </c>
      <c r="E102" s="12">
        <v>8</v>
      </c>
      <c r="F102" s="12">
        <v>13</v>
      </c>
    </row>
    <row r="103" spans="1:6" x14ac:dyDescent="0.25">
      <c r="A103" s="41"/>
      <c r="C103" s="12" t="s">
        <v>30</v>
      </c>
      <c r="D103" s="12">
        <v>1</v>
      </c>
      <c r="F103" s="12">
        <v>1</v>
      </c>
    </row>
    <row r="104" spans="1:6" x14ac:dyDescent="0.25">
      <c r="A104" s="41"/>
      <c r="C104" s="12" t="s">
        <v>32</v>
      </c>
      <c r="D104" s="12">
        <v>8</v>
      </c>
      <c r="E104" s="12">
        <v>13</v>
      </c>
      <c r="F104" s="12">
        <v>21</v>
      </c>
    </row>
    <row r="105" spans="1:6" x14ac:dyDescent="0.25">
      <c r="A105" s="41"/>
      <c r="B105" s="42" t="s">
        <v>86</v>
      </c>
      <c r="C105" s="42"/>
      <c r="D105" s="42">
        <v>44</v>
      </c>
      <c r="E105" s="42">
        <v>57</v>
      </c>
      <c r="F105" s="42">
        <v>101</v>
      </c>
    </row>
    <row r="106" spans="1:6" x14ac:dyDescent="0.25">
      <c r="A106" s="41"/>
      <c r="B106" s="12" t="s">
        <v>87</v>
      </c>
      <c r="C106" s="12" t="s">
        <v>23</v>
      </c>
      <c r="D106" s="12">
        <v>1</v>
      </c>
      <c r="E106" s="12">
        <v>2</v>
      </c>
      <c r="F106" s="12">
        <v>3</v>
      </c>
    </row>
    <row r="107" spans="1:6" x14ac:dyDescent="0.25">
      <c r="A107" s="41"/>
      <c r="C107" s="12" t="s">
        <v>25</v>
      </c>
      <c r="D107" s="12">
        <v>3</v>
      </c>
      <c r="E107" s="12">
        <v>1</v>
      </c>
      <c r="F107" s="12">
        <v>4</v>
      </c>
    </row>
    <row r="108" spans="1:6" x14ac:dyDescent="0.25">
      <c r="A108" s="41"/>
      <c r="C108" s="12" t="s">
        <v>26</v>
      </c>
      <c r="D108" s="12">
        <v>1</v>
      </c>
      <c r="F108" s="12">
        <v>1</v>
      </c>
    </row>
    <row r="109" spans="1:6" x14ac:dyDescent="0.25">
      <c r="A109" s="41"/>
      <c r="C109" s="12" t="s">
        <v>27</v>
      </c>
      <c r="D109" s="12">
        <v>1</v>
      </c>
      <c r="E109" s="12">
        <v>2</v>
      </c>
      <c r="F109" s="12">
        <v>3</v>
      </c>
    </row>
    <row r="110" spans="1:6" x14ac:dyDescent="0.25">
      <c r="A110" s="41"/>
      <c r="C110" s="12" t="s">
        <v>28</v>
      </c>
      <c r="D110" s="12">
        <v>1</v>
      </c>
      <c r="F110" s="12">
        <v>1</v>
      </c>
    </row>
    <row r="111" spans="1:6" x14ac:dyDescent="0.25">
      <c r="A111" s="41"/>
      <c r="C111" s="12" t="s">
        <v>29</v>
      </c>
      <c r="D111" s="12">
        <v>3</v>
      </c>
      <c r="E111" s="12">
        <v>2</v>
      </c>
      <c r="F111" s="12">
        <v>5</v>
      </c>
    </row>
    <row r="112" spans="1:6" x14ac:dyDescent="0.25">
      <c r="A112" s="41"/>
      <c r="C112" s="12" t="s">
        <v>31</v>
      </c>
      <c r="E112" s="12">
        <v>1</v>
      </c>
      <c r="F112" s="12">
        <v>1</v>
      </c>
    </row>
    <row r="113" spans="1:6" x14ac:dyDescent="0.25">
      <c r="A113" s="41"/>
      <c r="C113" s="12" t="s">
        <v>32</v>
      </c>
      <c r="D113" s="12">
        <v>4</v>
      </c>
      <c r="E113" s="12">
        <v>5</v>
      </c>
      <c r="F113" s="12">
        <v>9</v>
      </c>
    </row>
    <row r="114" spans="1:6" x14ac:dyDescent="0.25">
      <c r="A114" s="41"/>
      <c r="B114" s="42" t="s">
        <v>88</v>
      </c>
      <c r="C114" s="42"/>
      <c r="D114" s="42">
        <v>14</v>
      </c>
      <c r="E114" s="42">
        <v>13</v>
      </c>
      <c r="F114" s="42">
        <v>27</v>
      </c>
    </row>
    <row r="115" spans="1:6" x14ac:dyDescent="0.25">
      <c r="A115" s="43" t="s">
        <v>89</v>
      </c>
      <c r="B115" s="43"/>
      <c r="C115" s="43"/>
      <c r="D115" s="43">
        <v>200</v>
      </c>
      <c r="E115" s="43">
        <v>156</v>
      </c>
      <c r="F115" s="43">
        <v>356</v>
      </c>
    </row>
    <row r="116" spans="1:6" x14ac:dyDescent="0.25">
      <c r="A116" s="41" t="s">
        <v>71</v>
      </c>
      <c r="B116" s="12" t="s">
        <v>90</v>
      </c>
      <c r="C116" s="12" t="s">
        <v>22</v>
      </c>
      <c r="E116" s="12">
        <v>1</v>
      </c>
      <c r="F116" s="12">
        <v>1</v>
      </c>
    </row>
    <row r="117" spans="1:6" x14ac:dyDescent="0.25">
      <c r="A117" s="41"/>
      <c r="C117" s="12" t="s">
        <v>23</v>
      </c>
      <c r="D117" s="12">
        <v>6</v>
      </c>
      <c r="F117" s="12">
        <v>6</v>
      </c>
    </row>
    <row r="118" spans="1:6" x14ac:dyDescent="0.25">
      <c r="A118" s="41"/>
      <c r="C118" s="12" t="s">
        <v>25</v>
      </c>
      <c r="D118" s="12">
        <v>3</v>
      </c>
      <c r="E118" s="12">
        <v>1</v>
      </c>
      <c r="F118" s="12">
        <v>4</v>
      </c>
    </row>
    <row r="119" spans="1:6" x14ac:dyDescent="0.25">
      <c r="A119" s="41"/>
      <c r="C119" s="12" t="s">
        <v>26</v>
      </c>
      <c r="D119" s="12">
        <v>1</v>
      </c>
      <c r="F119" s="12">
        <v>1</v>
      </c>
    </row>
    <row r="120" spans="1:6" x14ac:dyDescent="0.25">
      <c r="A120" s="41"/>
      <c r="C120" s="12" t="s">
        <v>27</v>
      </c>
      <c r="D120" s="12">
        <v>1</v>
      </c>
      <c r="E120" s="12">
        <v>1</v>
      </c>
      <c r="F120" s="12">
        <v>2</v>
      </c>
    </row>
    <row r="121" spans="1:6" x14ac:dyDescent="0.25">
      <c r="A121" s="41"/>
      <c r="C121" s="12" t="s">
        <v>29</v>
      </c>
      <c r="E121" s="12">
        <v>2</v>
      </c>
      <c r="F121" s="12">
        <v>2</v>
      </c>
    </row>
    <row r="122" spans="1:6" x14ac:dyDescent="0.25">
      <c r="A122" s="41"/>
      <c r="C122" s="12" t="s">
        <v>32</v>
      </c>
      <c r="D122" s="12">
        <v>2</v>
      </c>
      <c r="E122" s="12">
        <v>6</v>
      </c>
      <c r="F122" s="12">
        <v>8</v>
      </c>
    </row>
    <row r="123" spans="1:6" x14ac:dyDescent="0.25">
      <c r="A123" s="41"/>
      <c r="B123" s="42" t="s">
        <v>91</v>
      </c>
      <c r="C123" s="42"/>
      <c r="D123" s="42">
        <v>13</v>
      </c>
      <c r="E123" s="42">
        <v>11</v>
      </c>
      <c r="F123" s="42">
        <v>24</v>
      </c>
    </row>
    <row r="124" spans="1:6" x14ac:dyDescent="0.25">
      <c r="A124" s="41"/>
      <c r="B124" s="12" t="s">
        <v>92</v>
      </c>
      <c r="C124" s="12" t="s">
        <v>22</v>
      </c>
      <c r="D124" s="12">
        <v>1</v>
      </c>
      <c r="E124" s="12">
        <v>2</v>
      </c>
      <c r="F124" s="12">
        <v>3</v>
      </c>
    </row>
    <row r="125" spans="1:6" x14ac:dyDescent="0.25">
      <c r="A125" s="41"/>
      <c r="C125" s="12" t="s">
        <v>23</v>
      </c>
      <c r="D125" s="12">
        <v>5</v>
      </c>
      <c r="E125" s="12">
        <v>3</v>
      </c>
      <c r="F125" s="12">
        <v>8</v>
      </c>
    </row>
    <row r="126" spans="1:6" x14ac:dyDescent="0.25">
      <c r="A126" s="41"/>
      <c r="C126" s="12" t="s">
        <v>25</v>
      </c>
      <c r="D126" s="12">
        <v>19</v>
      </c>
      <c r="E126" s="12">
        <v>12</v>
      </c>
      <c r="F126" s="12">
        <v>31</v>
      </c>
    </row>
    <row r="127" spans="1:6" x14ac:dyDescent="0.25">
      <c r="A127" s="41"/>
      <c r="C127" s="12" t="s">
        <v>26</v>
      </c>
      <c r="D127" s="12">
        <v>4</v>
      </c>
      <c r="E127" s="12">
        <v>5</v>
      </c>
      <c r="F127" s="12">
        <v>9</v>
      </c>
    </row>
    <row r="128" spans="1:6" x14ac:dyDescent="0.25">
      <c r="A128" s="41"/>
      <c r="C128" s="12" t="s">
        <v>27</v>
      </c>
      <c r="D128" s="12">
        <v>7</v>
      </c>
      <c r="E128" s="12">
        <v>10</v>
      </c>
      <c r="F128" s="12">
        <v>17</v>
      </c>
    </row>
    <row r="129" spans="1:6" x14ac:dyDescent="0.25">
      <c r="A129" s="41"/>
      <c r="C129" s="12" t="s">
        <v>29</v>
      </c>
      <c r="D129" s="12">
        <v>5</v>
      </c>
      <c r="E129" s="12">
        <v>10</v>
      </c>
      <c r="F129" s="12">
        <v>15</v>
      </c>
    </row>
    <row r="130" spans="1:6" x14ac:dyDescent="0.25">
      <c r="A130" s="41"/>
      <c r="C130" s="12" t="s">
        <v>32</v>
      </c>
      <c r="D130" s="12">
        <v>11</v>
      </c>
      <c r="E130" s="12">
        <v>7</v>
      </c>
      <c r="F130" s="12">
        <v>18</v>
      </c>
    </row>
    <row r="131" spans="1:6" x14ac:dyDescent="0.25">
      <c r="A131" s="41"/>
      <c r="B131" s="42" t="s">
        <v>93</v>
      </c>
      <c r="C131" s="42"/>
      <c r="D131" s="42">
        <v>52</v>
      </c>
      <c r="E131" s="42">
        <v>49</v>
      </c>
      <c r="F131" s="42">
        <v>101</v>
      </c>
    </row>
    <row r="132" spans="1:6" x14ac:dyDescent="0.25">
      <c r="A132" s="41"/>
      <c r="B132" s="12" t="s">
        <v>94</v>
      </c>
      <c r="C132" s="12" t="s">
        <v>23</v>
      </c>
      <c r="D132" s="12">
        <v>1</v>
      </c>
      <c r="E132" s="12">
        <v>1</v>
      </c>
      <c r="F132" s="12">
        <v>2</v>
      </c>
    </row>
    <row r="133" spans="1:6" x14ac:dyDescent="0.25">
      <c r="A133" s="41"/>
      <c r="C133" s="12" t="s">
        <v>25</v>
      </c>
      <c r="D133" s="12">
        <v>6</v>
      </c>
      <c r="E133" s="12">
        <v>6</v>
      </c>
      <c r="F133" s="12">
        <v>12</v>
      </c>
    </row>
    <row r="134" spans="1:6" x14ac:dyDescent="0.25">
      <c r="A134" s="41"/>
      <c r="C134" s="12" t="s">
        <v>26</v>
      </c>
      <c r="D134" s="12">
        <v>2</v>
      </c>
      <c r="E134" s="12">
        <v>3</v>
      </c>
      <c r="F134" s="12">
        <v>5</v>
      </c>
    </row>
    <row r="135" spans="1:6" x14ac:dyDescent="0.25">
      <c r="A135" s="41"/>
      <c r="C135" s="12" t="s">
        <v>27</v>
      </c>
      <c r="D135" s="12">
        <v>2</v>
      </c>
      <c r="E135" s="12">
        <v>3</v>
      </c>
      <c r="F135" s="12">
        <v>5</v>
      </c>
    </row>
    <row r="136" spans="1:6" x14ac:dyDescent="0.25">
      <c r="A136" s="41"/>
      <c r="C136" s="12" t="s">
        <v>28</v>
      </c>
      <c r="D136" s="12">
        <v>1</v>
      </c>
      <c r="F136" s="12">
        <v>1</v>
      </c>
    </row>
    <row r="137" spans="1:6" x14ac:dyDescent="0.25">
      <c r="A137" s="41"/>
      <c r="C137" s="12" t="s">
        <v>29</v>
      </c>
      <c r="E137" s="12">
        <v>2</v>
      </c>
      <c r="F137" s="12">
        <v>2</v>
      </c>
    </row>
    <row r="138" spans="1:6" x14ac:dyDescent="0.25">
      <c r="A138" s="41"/>
      <c r="C138" s="12" t="s">
        <v>32</v>
      </c>
      <c r="D138" s="12">
        <v>13</v>
      </c>
      <c r="E138" s="12">
        <v>14</v>
      </c>
      <c r="F138" s="12">
        <v>27</v>
      </c>
    </row>
    <row r="139" spans="1:6" x14ac:dyDescent="0.25">
      <c r="A139" s="41"/>
      <c r="B139" s="42" t="s">
        <v>95</v>
      </c>
      <c r="C139" s="42"/>
      <c r="D139" s="42">
        <v>25</v>
      </c>
      <c r="E139" s="42">
        <v>29</v>
      </c>
      <c r="F139" s="42">
        <v>54</v>
      </c>
    </row>
    <row r="140" spans="1:6" x14ac:dyDescent="0.25">
      <c r="A140" s="41"/>
      <c r="B140" s="12" t="s">
        <v>96</v>
      </c>
      <c r="C140" s="12" t="s">
        <v>22</v>
      </c>
      <c r="E140" s="12">
        <v>1</v>
      </c>
      <c r="F140" s="12">
        <v>1</v>
      </c>
    </row>
    <row r="141" spans="1:6" x14ac:dyDescent="0.25">
      <c r="A141" s="41"/>
      <c r="C141" s="12" t="s">
        <v>23</v>
      </c>
      <c r="E141" s="12">
        <v>1</v>
      </c>
      <c r="F141" s="12">
        <v>1</v>
      </c>
    </row>
    <row r="142" spans="1:6" x14ac:dyDescent="0.25">
      <c r="A142" s="41"/>
      <c r="C142" s="12" t="s">
        <v>25</v>
      </c>
      <c r="D142" s="12">
        <v>11</v>
      </c>
      <c r="E142" s="12">
        <v>7</v>
      </c>
      <c r="F142" s="12">
        <v>18</v>
      </c>
    </row>
    <row r="143" spans="1:6" x14ac:dyDescent="0.25">
      <c r="A143" s="41"/>
      <c r="C143" s="12" t="s">
        <v>26</v>
      </c>
      <c r="D143" s="12">
        <v>3</v>
      </c>
      <c r="E143" s="12">
        <v>4</v>
      </c>
      <c r="F143" s="12">
        <v>7</v>
      </c>
    </row>
    <row r="144" spans="1:6" x14ac:dyDescent="0.25">
      <c r="A144" s="41"/>
      <c r="C144" s="12" t="s">
        <v>27</v>
      </c>
      <c r="D144" s="12">
        <v>4</v>
      </c>
      <c r="E144" s="12">
        <v>6</v>
      </c>
      <c r="F144" s="12">
        <v>10</v>
      </c>
    </row>
    <row r="145" spans="1:6" x14ac:dyDescent="0.25">
      <c r="A145" s="41"/>
      <c r="C145" s="12" t="s">
        <v>29</v>
      </c>
      <c r="D145" s="12">
        <v>2</v>
      </c>
      <c r="E145" s="12">
        <v>5</v>
      </c>
      <c r="F145" s="12">
        <v>7</v>
      </c>
    </row>
    <row r="146" spans="1:6" x14ac:dyDescent="0.25">
      <c r="A146" s="41"/>
      <c r="C146" s="12" t="s">
        <v>32</v>
      </c>
      <c r="D146" s="12">
        <v>12</v>
      </c>
      <c r="E146" s="12">
        <v>9</v>
      </c>
      <c r="F146" s="12">
        <v>21</v>
      </c>
    </row>
    <row r="147" spans="1:6" x14ac:dyDescent="0.25">
      <c r="A147" s="41"/>
      <c r="B147" s="42" t="s">
        <v>97</v>
      </c>
      <c r="C147" s="42"/>
      <c r="D147" s="42">
        <v>32</v>
      </c>
      <c r="E147" s="42">
        <v>33</v>
      </c>
      <c r="F147" s="42">
        <v>65</v>
      </c>
    </row>
    <row r="148" spans="1:6" x14ac:dyDescent="0.25">
      <c r="A148" s="41"/>
      <c r="B148" s="12" t="s">
        <v>98</v>
      </c>
      <c r="C148" s="12" t="s">
        <v>25</v>
      </c>
      <c r="D148" s="12">
        <v>1</v>
      </c>
      <c r="F148" s="12">
        <v>1</v>
      </c>
    </row>
    <row r="149" spans="1:6" x14ac:dyDescent="0.25">
      <c r="A149" s="41"/>
      <c r="C149" s="12" t="s">
        <v>26</v>
      </c>
      <c r="E149" s="12">
        <v>1</v>
      </c>
      <c r="F149" s="12">
        <v>1</v>
      </c>
    </row>
    <row r="150" spans="1:6" x14ac:dyDescent="0.25">
      <c r="A150" s="41"/>
      <c r="B150" s="42" t="s">
        <v>99</v>
      </c>
      <c r="C150" s="42"/>
      <c r="D150" s="42">
        <v>1</v>
      </c>
      <c r="E150" s="42">
        <v>1</v>
      </c>
      <c r="F150" s="42">
        <v>2</v>
      </c>
    </row>
    <row r="151" spans="1:6" x14ac:dyDescent="0.25">
      <c r="A151" s="41"/>
      <c r="B151" s="12" t="s">
        <v>100</v>
      </c>
      <c r="C151" s="12" t="s">
        <v>23</v>
      </c>
      <c r="D151" s="12">
        <v>1</v>
      </c>
      <c r="F151" s="12">
        <v>1</v>
      </c>
    </row>
    <row r="152" spans="1:6" x14ac:dyDescent="0.25">
      <c r="A152" s="41"/>
      <c r="C152" s="12" t="s">
        <v>25</v>
      </c>
      <c r="D152" s="12">
        <v>2</v>
      </c>
      <c r="E152" s="12">
        <v>1</v>
      </c>
      <c r="F152" s="12">
        <v>3</v>
      </c>
    </row>
    <row r="153" spans="1:6" x14ac:dyDescent="0.25">
      <c r="A153" s="41"/>
      <c r="C153" s="12" t="s">
        <v>26</v>
      </c>
      <c r="D153" s="12">
        <v>2</v>
      </c>
      <c r="E153" s="12">
        <v>1</v>
      </c>
      <c r="F153" s="12">
        <v>3</v>
      </c>
    </row>
    <row r="154" spans="1:6" x14ac:dyDescent="0.25">
      <c r="A154" s="41"/>
      <c r="C154" s="12" t="s">
        <v>27</v>
      </c>
      <c r="D154" s="12">
        <v>2</v>
      </c>
      <c r="E154" s="12">
        <v>3</v>
      </c>
      <c r="F154" s="12">
        <v>5</v>
      </c>
    </row>
    <row r="155" spans="1:6" x14ac:dyDescent="0.25">
      <c r="A155" s="41"/>
      <c r="C155" s="12" t="s">
        <v>29</v>
      </c>
      <c r="D155" s="12">
        <v>3</v>
      </c>
      <c r="E155" s="12">
        <v>1</v>
      </c>
      <c r="F155" s="12">
        <v>4</v>
      </c>
    </row>
    <row r="156" spans="1:6" x14ac:dyDescent="0.25">
      <c r="A156" s="41"/>
      <c r="C156" s="12" t="s">
        <v>32</v>
      </c>
      <c r="D156" s="12">
        <v>2</v>
      </c>
      <c r="F156" s="12">
        <v>2</v>
      </c>
    </row>
    <row r="157" spans="1:6" x14ac:dyDescent="0.25">
      <c r="A157" s="41"/>
      <c r="B157" s="42" t="s">
        <v>101</v>
      </c>
      <c r="C157" s="42"/>
      <c r="D157" s="42">
        <v>12</v>
      </c>
      <c r="E157" s="42">
        <v>6</v>
      </c>
      <c r="F157" s="42">
        <v>18</v>
      </c>
    </row>
    <row r="158" spans="1:6" x14ac:dyDescent="0.25">
      <c r="A158" s="41"/>
      <c r="B158" s="12" t="s">
        <v>102</v>
      </c>
      <c r="C158" s="12" t="s">
        <v>22</v>
      </c>
      <c r="D158" s="12">
        <v>1</v>
      </c>
      <c r="F158" s="12">
        <v>1</v>
      </c>
    </row>
    <row r="159" spans="1:6" x14ac:dyDescent="0.25">
      <c r="A159" s="41"/>
      <c r="C159" s="12" t="s">
        <v>25</v>
      </c>
      <c r="D159" s="12">
        <v>14</v>
      </c>
      <c r="E159" s="12">
        <v>19</v>
      </c>
      <c r="F159" s="12">
        <v>33</v>
      </c>
    </row>
    <row r="160" spans="1:6" x14ac:dyDescent="0.25">
      <c r="A160" s="41"/>
      <c r="C160" s="12" t="s">
        <v>26</v>
      </c>
      <c r="D160" s="12">
        <v>1</v>
      </c>
      <c r="E160" s="12">
        <v>3</v>
      </c>
      <c r="F160" s="12">
        <v>4</v>
      </c>
    </row>
    <row r="161" spans="1:6" x14ac:dyDescent="0.25">
      <c r="A161" s="41"/>
      <c r="C161" s="12" t="s">
        <v>27</v>
      </c>
      <c r="E161" s="12">
        <v>6</v>
      </c>
      <c r="F161" s="12">
        <v>6</v>
      </c>
    </row>
    <row r="162" spans="1:6" x14ac:dyDescent="0.25">
      <c r="A162" s="41"/>
      <c r="C162" s="12" t="s">
        <v>29</v>
      </c>
      <c r="D162" s="12">
        <v>1</v>
      </c>
      <c r="E162" s="12">
        <v>5</v>
      </c>
      <c r="F162" s="12">
        <v>6</v>
      </c>
    </row>
    <row r="163" spans="1:6" x14ac:dyDescent="0.25">
      <c r="A163" s="41"/>
      <c r="C163" s="12" t="s">
        <v>30</v>
      </c>
      <c r="E163" s="12">
        <v>1</v>
      </c>
      <c r="F163" s="12">
        <v>1</v>
      </c>
    </row>
    <row r="164" spans="1:6" x14ac:dyDescent="0.25">
      <c r="A164" s="41"/>
      <c r="C164" s="12" t="s">
        <v>32</v>
      </c>
      <c r="D164" s="12">
        <v>3</v>
      </c>
      <c r="E164" s="12">
        <v>2</v>
      </c>
      <c r="F164" s="12">
        <v>5</v>
      </c>
    </row>
    <row r="165" spans="1:6" x14ac:dyDescent="0.25">
      <c r="A165" s="41"/>
      <c r="B165" s="42" t="s">
        <v>103</v>
      </c>
      <c r="C165" s="42"/>
      <c r="D165" s="42">
        <v>20</v>
      </c>
      <c r="E165" s="42">
        <v>36</v>
      </c>
      <c r="F165" s="42">
        <v>56</v>
      </c>
    </row>
    <row r="166" spans="1:6" x14ac:dyDescent="0.25">
      <c r="A166" s="43" t="s">
        <v>104</v>
      </c>
      <c r="B166" s="43"/>
      <c r="C166" s="43"/>
      <c r="D166" s="43">
        <v>155</v>
      </c>
      <c r="E166" s="43">
        <v>165</v>
      </c>
      <c r="F166" s="43">
        <v>320</v>
      </c>
    </row>
    <row r="167" spans="1:6" x14ac:dyDescent="0.25">
      <c r="A167" s="41" t="s">
        <v>72</v>
      </c>
      <c r="B167" s="12" t="s">
        <v>105</v>
      </c>
      <c r="C167" s="12" t="s">
        <v>23</v>
      </c>
      <c r="D167" s="12">
        <v>1</v>
      </c>
      <c r="F167" s="12">
        <v>1</v>
      </c>
    </row>
    <row r="168" spans="1:6" x14ac:dyDescent="0.25">
      <c r="A168" s="41"/>
      <c r="C168" s="12" t="s">
        <v>25</v>
      </c>
      <c r="D168" s="12">
        <v>5</v>
      </c>
      <c r="E168" s="12">
        <v>1</v>
      </c>
      <c r="F168" s="12">
        <v>6</v>
      </c>
    </row>
    <row r="169" spans="1:6" x14ac:dyDescent="0.25">
      <c r="A169" s="41"/>
      <c r="C169" s="12" t="s">
        <v>26</v>
      </c>
      <c r="D169" s="12">
        <v>1</v>
      </c>
      <c r="F169" s="12">
        <v>1</v>
      </c>
    </row>
    <row r="170" spans="1:6" x14ac:dyDescent="0.25">
      <c r="A170" s="41"/>
      <c r="C170" s="12" t="s">
        <v>27</v>
      </c>
      <c r="D170" s="12">
        <v>2</v>
      </c>
      <c r="E170" s="12">
        <v>2</v>
      </c>
      <c r="F170" s="12">
        <v>4</v>
      </c>
    </row>
    <row r="171" spans="1:6" x14ac:dyDescent="0.25">
      <c r="A171" s="41"/>
      <c r="C171" s="12" t="s">
        <v>32</v>
      </c>
      <c r="D171" s="12">
        <v>2</v>
      </c>
      <c r="E171" s="12">
        <v>4</v>
      </c>
      <c r="F171" s="12">
        <v>6</v>
      </c>
    </row>
    <row r="172" spans="1:6" x14ac:dyDescent="0.25">
      <c r="A172" s="41"/>
      <c r="B172" s="42" t="s">
        <v>106</v>
      </c>
      <c r="C172" s="42"/>
      <c r="D172" s="42">
        <v>11</v>
      </c>
      <c r="E172" s="42">
        <v>7</v>
      </c>
      <c r="F172" s="42">
        <v>18</v>
      </c>
    </row>
    <row r="173" spans="1:6" x14ac:dyDescent="0.25">
      <c r="A173" s="41"/>
      <c r="B173" s="12" t="s">
        <v>107</v>
      </c>
      <c r="C173" s="12" t="s">
        <v>23</v>
      </c>
      <c r="D173" s="12">
        <v>30</v>
      </c>
      <c r="E173" s="12">
        <v>3</v>
      </c>
      <c r="F173" s="12">
        <v>33</v>
      </c>
    </row>
    <row r="174" spans="1:6" x14ac:dyDescent="0.25">
      <c r="A174" s="41"/>
      <c r="C174" s="12" t="s">
        <v>25</v>
      </c>
      <c r="D174" s="12">
        <v>1</v>
      </c>
      <c r="E174" s="12">
        <v>1</v>
      </c>
      <c r="F174" s="12">
        <v>2</v>
      </c>
    </row>
    <row r="175" spans="1:6" x14ac:dyDescent="0.25">
      <c r="A175" s="41"/>
      <c r="C175" s="12" t="s">
        <v>27</v>
      </c>
      <c r="D175" s="12">
        <v>4</v>
      </c>
      <c r="E175" s="12">
        <v>3</v>
      </c>
      <c r="F175" s="12">
        <v>7</v>
      </c>
    </row>
    <row r="176" spans="1:6" x14ac:dyDescent="0.25">
      <c r="A176" s="41"/>
      <c r="C176" s="12" t="s">
        <v>29</v>
      </c>
      <c r="D176" s="12">
        <v>3</v>
      </c>
      <c r="F176" s="12">
        <v>3</v>
      </c>
    </row>
    <row r="177" spans="1:6" x14ac:dyDescent="0.25">
      <c r="A177" s="41"/>
      <c r="C177" s="12" t="s">
        <v>32</v>
      </c>
      <c r="D177" s="12">
        <v>31</v>
      </c>
      <c r="E177" s="12">
        <v>16</v>
      </c>
      <c r="F177" s="12">
        <v>47</v>
      </c>
    </row>
    <row r="178" spans="1:6" x14ac:dyDescent="0.25">
      <c r="A178" s="41"/>
      <c r="B178" s="42" t="s">
        <v>108</v>
      </c>
      <c r="C178" s="42"/>
      <c r="D178" s="42">
        <v>69</v>
      </c>
      <c r="E178" s="42">
        <v>23</v>
      </c>
      <c r="F178" s="42">
        <v>92</v>
      </c>
    </row>
    <row r="179" spans="1:6" x14ac:dyDescent="0.25">
      <c r="A179" s="41"/>
      <c r="B179" s="12" t="s">
        <v>109</v>
      </c>
      <c r="C179" s="12" t="s">
        <v>22</v>
      </c>
      <c r="D179" s="12">
        <v>2</v>
      </c>
      <c r="F179" s="12">
        <v>2</v>
      </c>
    </row>
    <row r="180" spans="1:6" x14ac:dyDescent="0.25">
      <c r="A180" s="41"/>
      <c r="C180" s="12" t="s">
        <v>23</v>
      </c>
      <c r="D180" s="12">
        <v>30</v>
      </c>
      <c r="E180" s="12">
        <v>10</v>
      </c>
      <c r="F180" s="12">
        <v>40</v>
      </c>
    </row>
    <row r="181" spans="1:6" x14ac:dyDescent="0.25">
      <c r="A181" s="41"/>
      <c r="C181" s="12" t="s">
        <v>25</v>
      </c>
      <c r="D181" s="12">
        <v>61</v>
      </c>
      <c r="E181" s="12">
        <v>17</v>
      </c>
      <c r="F181" s="12">
        <v>78</v>
      </c>
    </row>
    <row r="182" spans="1:6" x14ac:dyDescent="0.25">
      <c r="A182" s="41"/>
      <c r="C182" s="12" t="s">
        <v>26</v>
      </c>
      <c r="D182" s="12">
        <v>11</v>
      </c>
      <c r="E182" s="12">
        <v>6</v>
      </c>
      <c r="F182" s="12">
        <v>17</v>
      </c>
    </row>
    <row r="183" spans="1:6" x14ac:dyDescent="0.25">
      <c r="A183" s="41"/>
      <c r="C183" s="12" t="s">
        <v>27</v>
      </c>
      <c r="D183" s="12">
        <v>17</v>
      </c>
      <c r="E183" s="12">
        <v>8</v>
      </c>
      <c r="F183" s="12">
        <v>25</v>
      </c>
    </row>
    <row r="184" spans="1:6" x14ac:dyDescent="0.25">
      <c r="A184" s="41"/>
      <c r="C184" s="12" t="s">
        <v>29</v>
      </c>
      <c r="D184" s="12">
        <v>11</v>
      </c>
      <c r="E184" s="12">
        <v>4</v>
      </c>
      <c r="F184" s="12">
        <v>15</v>
      </c>
    </row>
    <row r="185" spans="1:6" x14ac:dyDescent="0.25">
      <c r="A185" s="41"/>
      <c r="C185" s="12" t="s">
        <v>31</v>
      </c>
      <c r="D185" s="12">
        <v>8</v>
      </c>
      <c r="E185" s="12">
        <v>1</v>
      </c>
      <c r="F185" s="12">
        <v>9</v>
      </c>
    </row>
    <row r="186" spans="1:6" x14ac:dyDescent="0.25">
      <c r="A186" s="41"/>
      <c r="C186" s="12" t="s">
        <v>32</v>
      </c>
      <c r="D186" s="12">
        <v>60</v>
      </c>
      <c r="E186" s="12">
        <v>17</v>
      </c>
      <c r="F186" s="12">
        <v>77</v>
      </c>
    </row>
    <row r="187" spans="1:6" x14ac:dyDescent="0.25">
      <c r="A187" s="41"/>
      <c r="B187" s="42" t="s">
        <v>110</v>
      </c>
      <c r="C187" s="42"/>
      <c r="D187" s="42">
        <v>200</v>
      </c>
      <c r="E187" s="42">
        <v>63</v>
      </c>
      <c r="F187" s="42">
        <v>263</v>
      </c>
    </row>
    <row r="188" spans="1:6" x14ac:dyDescent="0.25">
      <c r="A188" s="41"/>
      <c r="B188" s="12" t="s">
        <v>111</v>
      </c>
      <c r="C188" s="12" t="s">
        <v>23</v>
      </c>
      <c r="D188" s="12">
        <v>15</v>
      </c>
      <c r="E188" s="12">
        <v>7</v>
      </c>
      <c r="F188" s="12">
        <v>22</v>
      </c>
    </row>
    <row r="189" spans="1:6" x14ac:dyDescent="0.25">
      <c r="A189" s="41"/>
      <c r="C189" s="12" t="s">
        <v>25</v>
      </c>
      <c r="D189" s="12">
        <v>1</v>
      </c>
      <c r="F189" s="12">
        <v>1</v>
      </c>
    </row>
    <row r="190" spans="1:6" x14ac:dyDescent="0.25">
      <c r="A190" s="41"/>
      <c r="C190" s="12" t="s">
        <v>27</v>
      </c>
      <c r="D190" s="12">
        <v>1</v>
      </c>
      <c r="E190" s="12">
        <v>2</v>
      </c>
      <c r="F190" s="12">
        <v>3</v>
      </c>
    </row>
    <row r="191" spans="1:6" x14ac:dyDescent="0.25">
      <c r="A191" s="41"/>
      <c r="C191" s="12" t="s">
        <v>29</v>
      </c>
      <c r="E191" s="12">
        <v>1</v>
      </c>
      <c r="F191" s="12">
        <v>1</v>
      </c>
    </row>
    <row r="192" spans="1:6" x14ac:dyDescent="0.25">
      <c r="A192" s="41"/>
      <c r="C192" s="12" t="s">
        <v>32</v>
      </c>
      <c r="D192" s="12">
        <v>17</v>
      </c>
      <c r="E192" s="12">
        <v>14</v>
      </c>
      <c r="F192" s="12">
        <v>31</v>
      </c>
    </row>
    <row r="193" spans="1:6" x14ac:dyDescent="0.25">
      <c r="A193" s="41"/>
      <c r="B193" s="42" t="s">
        <v>112</v>
      </c>
      <c r="C193" s="42"/>
      <c r="D193" s="42">
        <v>34</v>
      </c>
      <c r="E193" s="42">
        <v>24</v>
      </c>
      <c r="F193" s="42">
        <v>58</v>
      </c>
    </row>
    <row r="194" spans="1:6" x14ac:dyDescent="0.25">
      <c r="A194" s="41"/>
      <c r="B194" s="12" t="s">
        <v>113</v>
      </c>
      <c r="C194" s="12" t="s">
        <v>23</v>
      </c>
      <c r="D194" s="12">
        <v>11</v>
      </c>
      <c r="E194" s="12">
        <v>9</v>
      </c>
      <c r="F194" s="12">
        <v>20</v>
      </c>
    </row>
    <row r="195" spans="1:6" x14ac:dyDescent="0.25">
      <c r="A195" s="41"/>
      <c r="C195" s="12" t="s">
        <v>27</v>
      </c>
      <c r="D195" s="12">
        <v>1</v>
      </c>
      <c r="E195" s="12">
        <v>1</v>
      </c>
      <c r="F195" s="12">
        <v>2</v>
      </c>
    </row>
    <row r="196" spans="1:6" x14ac:dyDescent="0.25">
      <c r="A196" s="41"/>
      <c r="C196" s="12" t="s">
        <v>28</v>
      </c>
      <c r="D196" s="12">
        <v>1</v>
      </c>
      <c r="F196" s="12">
        <v>1</v>
      </c>
    </row>
    <row r="197" spans="1:6" x14ac:dyDescent="0.25">
      <c r="A197" s="41"/>
      <c r="C197" s="12" t="s">
        <v>29</v>
      </c>
      <c r="E197" s="12">
        <v>1</v>
      </c>
      <c r="F197" s="12">
        <v>1</v>
      </c>
    </row>
    <row r="198" spans="1:6" x14ac:dyDescent="0.25">
      <c r="A198" s="41"/>
      <c r="C198" s="12" t="s">
        <v>32</v>
      </c>
      <c r="D198" s="12">
        <v>16</v>
      </c>
      <c r="E198" s="12">
        <v>8</v>
      </c>
      <c r="F198" s="12">
        <v>24</v>
      </c>
    </row>
    <row r="199" spans="1:6" x14ac:dyDescent="0.25">
      <c r="A199" s="41"/>
      <c r="B199" s="42" t="s">
        <v>114</v>
      </c>
      <c r="C199" s="42"/>
      <c r="D199" s="42">
        <v>29</v>
      </c>
      <c r="E199" s="42">
        <v>19</v>
      </c>
      <c r="F199" s="42">
        <v>48</v>
      </c>
    </row>
    <row r="200" spans="1:6" x14ac:dyDescent="0.25">
      <c r="A200" s="41"/>
      <c r="B200" s="12" t="s">
        <v>115</v>
      </c>
      <c r="C200" s="12" t="s">
        <v>22</v>
      </c>
      <c r="D200" s="12">
        <v>1</v>
      </c>
      <c r="F200" s="12">
        <v>1</v>
      </c>
    </row>
    <row r="201" spans="1:6" x14ac:dyDescent="0.25">
      <c r="A201" s="41"/>
      <c r="C201" s="12" t="s">
        <v>23</v>
      </c>
      <c r="D201" s="12">
        <v>15</v>
      </c>
      <c r="E201" s="12">
        <v>7</v>
      </c>
      <c r="F201" s="12">
        <v>22</v>
      </c>
    </row>
    <row r="202" spans="1:6" x14ac:dyDescent="0.25">
      <c r="A202" s="41"/>
      <c r="C202" s="12" t="s">
        <v>25</v>
      </c>
      <c r="D202" s="12">
        <v>5</v>
      </c>
      <c r="E202" s="12">
        <v>7</v>
      </c>
      <c r="F202" s="12">
        <v>12</v>
      </c>
    </row>
    <row r="203" spans="1:6" x14ac:dyDescent="0.25">
      <c r="A203" s="41"/>
      <c r="C203" s="12" t="s">
        <v>26</v>
      </c>
      <c r="D203" s="12">
        <v>1</v>
      </c>
      <c r="E203" s="12">
        <v>4</v>
      </c>
      <c r="F203" s="12">
        <v>5</v>
      </c>
    </row>
    <row r="204" spans="1:6" x14ac:dyDescent="0.25">
      <c r="A204" s="41"/>
      <c r="C204" s="12" t="s">
        <v>27</v>
      </c>
      <c r="D204" s="12">
        <v>3</v>
      </c>
      <c r="E204" s="12">
        <v>9</v>
      </c>
      <c r="F204" s="12">
        <v>12</v>
      </c>
    </row>
    <row r="205" spans="1:6" x14ac:dyDescent="0.25">
      <c r="A205" s="41"/>
      <c r="C205" s="12" t="s">
        <v>28</v>
      </c>
      <c r="D205" s="12">
        <v>2</v>
      </c>
      <c r="F205" s="12">
        <v>2</v>
      </c>
    </row>
    <row r="206" spans="1:6" x14ac:dyDescent="0.25">
      <c r="A206" s="41"/>
      <c r="C206" s="12" t="s">
        <v>29</v>
      </c>
      <c r="D206" s="12">
        <v>7</v>
      </c>
      <c r="E206" s="12">
        <v>7</v>
      </c>
      <c r="F206" s="12">
        <v>14</v>
      </c>
    </row>
    <row r="207" spans="1:6" x14ac:dyDescent="0.25">
      <c r="A207" s="41"/>
      <c r="C207" s="12" t="s">
        <v>31</v>
      </c>
      <c r="D207" s="12">
        <v>1</v>
      </c>
      <c r="E207" s="12">
        <v>1</v>
      </c>
      <c r="F207" s="12">
        <v>2</v>
      </c>
    </row>
    <row r="208" spans="1:6" x14ac:dyDescent="0.25">
      <c r="A208" s="41"/>
      <c r="C208" s="12" t="s">
        <v>32</v>
      </c>
      <c r="D208" s="12">
        <v>26</v>
      </c>
      <c r="E208" s="12">
        <v>33</v>
      </c>
      <c r="F208" s="12">
        <v>59</v>
      </c>
    </row>
    <row r="209" spans="1:6" x14ac:dyDescent="0.25">
      <c r="A209" s="41"/>
      <c r="B209" s="42" t="s">
        <v>116</v>
      </c>
      <c r="C209" s="42"/>
      <c r="D209" s="42">
        <v>61</v>
      </c>
      <c r="E209" s="42">
        <v>68</v>
      </c>
      <c r="F209" s="42">
        <v>129</v>
      </c>
    </row>
    <row r="210" spans="1:6" x14ac:dyDescent="0.25">
      <c r="A210" s="41"/>
      <c r="B210" s="12" t="s">
        <v>117</v>
      </c>
      <c r="C210" s="12" t="s">
        <v>23</v>
      </c>
      <c r="D210" s="12">
        <v>5</v>
      </c>
      <c r="E210" s="12">
        <v>4</v>
      </c>
      <c r="F210" s="12">
        <v>9</v>
      </c>
    </row>
    <row r="211" spans="1:6" x14ac:dyDescent="0.25">
      <c r="A211" s="41"/>
      <c r="C211" s="12" t="s">
        <v>25</v>
      </c>
      <c r="D211" s="12">
        <v>13</v>
      </c>
      <c r="E211" s="12">
        <v>8</v>
      </c>
      <c r="F211" s="12">
        <v>21</v>
      </c>
    </row>
    <row r="212" spans="1:6" x14ac:dyDescent="0.25">
      <c r="A212" s="41"/>
      <c r="C212" s="12" t="s">
        <v>26</v>
      </c>
      <c r="D212" s="12">
        <v>4</v>
      </c>
      <c r="E212" s="12">
        <v>6</v>
      </c>
      <c r="F212" s="12">
        <v>10</v>
      </c>
    </row>
    <row r="213" spans="1:6" x14ac:dyDescent="0.25">
      <c r="A213" s="41"/>
      <c r="C213" s="12" t="s">
        <v>27</v>
      </c>
      <c r="E213" s="12">
        <v>4</v>
      </c>
      <c r="F213" s="12">
        <v>4</v>
      </c>
    </row>
    <row r="214" spans="1:6" x14ac:dyDescent="0.25">
      <c r="A214" s="41"/>
      <c r="C214" s="12" t="s">
        <v>29</v>
      </c>
      <c r="D214" s="12">
        <v>3</v>
      </c>
      <c r="E214" s="12">
        <v>4</v>
      </c>
      <c r="F214" s="12">
        <v>7</v>
      </c>
    </row>
    <row r="215" spans="1:6" x14ac:dyDescent="0.25">
      <c r="A215" s="41"/>
      <c r="C215" s="12" t="s">
        <v>31</v>
      </c>
      <c r="D215" s="12">
        <v>2</v>
      </c>
      <c r="E215" s="12">
        <v>2</v>
      </c>
      <c r="F215" s="12">
        <v>4</v>
      </c>
    </row>
    <row r="216" spans="1:6" x14ac:dyDescent="0.25">
      <c r="A216" s="41"/>
      <c r="C216" s="12" t="s">
        <v>32</v>
      </c>
      <c r="D216" s="12">
        <v>9</v>
      </c>
      <c r="E216" s="12">
        <v>9</v>
      </c>
      <c r="F216" s="12">
        <v>18</v>
      </c>
    </row>
    <row r="217" spans="1:6" x14ac:dyDescent="0.25">
      <c r="A217" s="41"/>
      <c r="B217" s="42" t="s">
        <v>118</v>
      </c>
      <c r="C217" s="42"/>
      <c r="D217" s="42">
        <v>36</v>
      </c>
      <c r="E217" s="42">
        <v>37</v>
      </c>
      <c r="F217" s="42">
        <v>73</v>
      </c>
    </row>
    <row r="218" spans="1:6" x14ac:dyDescent="0.25">
      <c r="A218" s="41"/>
      <c r="B218" s="12" t="s">
        <v>119</v>
      </c>
      <c r="C218" s="12" t="s">
        <v>23</v>
      </c>
      <c r="D218" s="12">
        <v>1</v>
      </c>
      <c r="F218" s="12">
        <v>1</v>
      </c>
    </row>
    <row r="219" spans="1:6" x14ac:dyDescent="0.25">
      <c r="A219" s="41"/>
      <c r="C219" s="12" t="s">
        <v>25</v>
      </c>
      <c r="D219" s="12">
        <v>1</v>
      </c>
      <c r="F219" s="12">
        <v>1</v>
      </c>
    </row>
    <row r="220" spans="1:6" x14ac:dyDescent="0.25">
      <c r="A220" s="41"/>
      <c r="C220" s="12" t="s">
        <v>27</v>
      </c>
      <c r="D220" s="12">
        <v>1</v>
      </c>
      <c r="E220" s="12">
        <v>2</v>
      </c>
      <c r="F220" s="12">
        <v>3</v>
      </c>
    </row>
    <row r="221" spans="1:6" x14ac:dyDescent="0.25">
      <c r="A221" s="41"/>
      <c r="C221" s="12" t="s">
        <v>28</v>
      </c>
      <c r="D221" s="12">
        <v>1</v>
      </c>
      <c r="F221" s="12">
        <v>1</v>
      </c>
    </row>
    <row r="222" spans="1:6" x14ac:dyDescent="0.25">
      <c r="A222" s="41"/>
      <c r="C222" s="12" t="s">
        <v>31</v>
      </c>
      <c r="D222" s="12">
        <v>1</v>
      </c>
      <c r="E222" s="12">
        <v>2</v>
      </c>
      <c r="F222" s="12">
        <v>3</v>
      </c>
    </row>
    <row r="223" spans="1:6" x14ac:dyDescent="0.25">
      <c r="A223" s="41"/>
      <c r="C223" s="12" t="s">
        <v>32</v>
      </c>
      <c r="D223" s="12">
        <v>5</v>
      </c>
      <c r="E223" s="12">
        <v>2</v>
      </c>
      <c r="F223" s="12">
        <v>7</v>
      </c>
    </row>
    <row r="224" spans="1:6" x14ac:dyDescent="0.25">
      <c r="A224" s="41"/>
      <c r="B224" s="42" t="s">
        <v>120</v>
      </c>
      <c r="C224" s="42"/>
      <c r="D224" s="42">
        <v>10</v>
      </c>
      <c r="E224" s="42">
        <v>6</v>
      </c>
      <c r="F224" s="42">
        <v>16</v>
      </c>
    </row>
    <row r="225" spans="1:6" x14ac:dyDescent="0.25">
      <c r="A225" s="41"/>
      <c r="B225" s="12" t="s">
        <v>121</v>
      </c>
      <c r="C225" s="12" t="s">
        <v>23</v>
      </c>
      <c r="D225" s="12">
        <v>10</v>
      </c>
      <c r="E225" s="12">
        <v>3</v>
      </c>
      <c r="F225" s="12">
        <v>13</v>
      </c>
    </row>
    <row r="226" spans="1:6" x14ac:dyDescent="0.25">
      <c r="A226" s="41"/>
      <c r="C226" s="12" t="s">
        <v>24</v>
      </c>
      <c r="D226" s="12">
        <v>3</v>
      </c>
      <c r="E226" s="12">
        <v>3</v>
      </c>
      <c r="F226" s="12">
        <v>6</v>
      </c>
    </row>
    <row r="227" spans="1:6" x14ac:dyDescent="0.25">
      <c r="A227" s="41"/>
      <c r="C227" s="12" t="s">
        <v>25</v>
      </c>
      <c r="D227" s="12">
        <v>3</v>
      </c>
      <c r="E227" s="12">
        <v>11</v>
      </c>
      <c r="F227" s="12">
        <v>14</v>
      </c>
    </row>
    <row r="228" spans="1:6" x14ac:dyDescent="0.25">
      <c r="A228" s="41"/>
      <c r="C228" s="12" t="s">
        <v>26</v>
      </c>
      <c r="D228" s="12">
        <v>1</v>
      </c>
      <c r="E228" s="12">
        <v>3</v>
      </c>
      <c r="F228" s="12">
        <v>4</v>
      </c>
    </row>
    <row r="229" spans="1:6" x14ac:dyDescent="0.25">
      <c r="A229" s="41"/>
      <c r="C229" s="12" t="s">
        <v>27</v>
      </c>
      <c r="D229" s="12">
        <v>3</v>
      </c>
      <c r="E229" s="12">
        <v>6</v>
      </c>
      <c r="F229" s="12">
        <v>9</v>
      </c>
    </row>
    <row r="230" spans="1:6" x14ac:dyDescent="0.25">
      <c r="A230" s="41"/>
      <c r="C230" s="12" t="s">
        <v>29</v>
      </c>
      <c r="D230" s="12">
        <v>2</v>
      </c>
      <c r="E230" s="12">
        <v>11</v>
      </c>
      <c r="F230" s="12">
        <v>13</v>
      </c>
    </row>
    <row r="231" spans="1:6" x14ac:dyDescent="0.25">
      <c r="A231" s="41"/>
      <c r="C231" s="12" t="s">
        <v>31</v>
      </c>
      <c r="E231" s="12">
        <v>1</v>
      </c>
      <c r="F231" s="12">
        <v>1</v>
      </c>
    </row>
    <row r="232" spans="1:6" x14ac:dyDescent="0.25">
      <c r="A232" s="41"/>
      <c r="C232" s="12" t="s">
        <v>32</v>
      </c>
      <c r="D232" s="12">
        <v>24</v>
      </c>
      <c r="E232" s="12">
        <v>29</v>
      </c>
      <c r="F232" s="12">
        <v>53</v>
      </c>
    </row>
    <row r="233" spans="1:6" x14ac:dyDescent="0.25">
      <c r="A233" s="41"/>
      <c r="B233" s="42" t="s">
        <v>122</v>
      </c>
      <c r="C233" s="42"/>
      <c r="D233" s="42">
        <v>46</v>
      </c>
      <c r="E233" s="42">
        <v>67</v>
      </c>
      <c r="F233" s="42">
        <v>113</v>
      </c>
    </row>
    <row r="234" spans="1:6" x14ac:dyDescent="0.25">
      <c r="A234" s="41"/>
      <c r="B234" s="12" t="s">
        <v>123</v>
      </c>
      <c r="C234" s="12" t="s">
        <v>22</v>
      </c>
      <c r="E234" s="12">
        <v>1</v>
      </c>
      <c r="F234" s="12">
        <v>1</v>
      </c>
    </row>
    <row r="235" spans="1:6" x14ac:dyDescent="0.25">
      <c r="A235" s="41"/>
      <c r="C235" s="12" t="s">
        <v>23</v>
      </c>
      <c r="D235" s="12">
        <v>15</v>
      </c>
      <c r="E235" s="12">
        <v>13</v>
      </c>
      <c r="F235" s="12">
        <v>28</v>
      </c>
    </row>
    <row r="236" spans="1:6" x14ac:dyDescent="0.25">
      <c r="A236" s="41"/>
      <c r="C236" s="12" t="s">
        <v>32</v>
      </c>
      <c r="D236" s="12">
        <v>11</v>
      </c>
      <c r="E236" s="12">
        <v>17</v>
      </c>
      <c r="F236" s="12">
        <v>28</v>
      </c>
    </row>
    <row r="237" spans="1:6" x14ac:dyDescent="0.25">
      <c r="A237" s="41"/>
      <c r="B237" s="42" t="s">
        <v>124</v>
      </c>
      <c r="C237" s="42"/>
      <c r="D237" s="42">
        <v>26</v>
      </c>
      <c r="E237" s="42">
        <v>31</v>
      </c>
      <c r="F237" s="42">
        <v>57</v>
      </c>
    </row>
    <row r="238" spans="1:6" x14ac:dyDescent="0.25">
      <c r="A238" s="43" t="s">
        <v>125</v>
      </c>
      <c r="B238" s="43"/>
      <c r="C238" s="43"/>
      <c r="D238" s="43">
        <v>522</v>
      </c>
      <c r="E238" s="43">
        <v>345</v>
      </c>
      <c r="F238" s="43">
        <v>867</v>
      </c>
    </row>
    <row r="239" spans="1:6" x14ac:dyDescent="0.25">
      <c r="A239" s="34" t="s">
        <v>17</v>
      </c>
      <c r="B239" s="34"/>
      <c r="C239" s="34"/>
      <c r="D239" s="34">
        <v>877</v>
      </c>
      <c r="E239" s="34">
        <v>666</v>
      </c>
      <c r="F239" s="34">
        <v>1543</v>
      </c>
    </row>
  </sheetData>
  <mergeCells count="23">
    <mergeCell ref="A62:A114"/>
    <mergeCell ref="A116:A165"/>
    <mergeCell ref="A167:A237"/>
    <mergeCell ref="Q28:Q29"/>
    <mergeCell ref="A44:A45"/>
    <mergeCell ref="B44:D44"/>
    <mergeCell ref="E44:G44"/>
    <mergeCell ref="H44:J44"/>
    <mergeCell ref="K44:K45"/>
    <mergeCell ref="A28:A29"/>
    <mergeCell ref="B28:D28"/>
    <mergeCell ref="E28:G28"/>
    <mergeCell ref="H28:J28"/>
    <mergeCell ref="K28:M28"/>
    <mergeCell ref="N28:P28"/>
    <mergeCell ref="O1:R1"/>
    <mergeCell ref="A11:A12"/>
    <mergeCell ref="B11:D11"/>
    <mergeCell ref="E11:G11"/>
    <mergeCell ref="H11:J11"/>
    <mergeCell ref="K11:M11"/>
    <mergeCell ref="N11:P11"/>
    <mergeCell ref="Q11:Q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A7DC3-2C31-4CBF-80B3-F9605135E3E0}">
  <dimension ref="A1:IT95"/>
  <sheetViews>
    <sheetView workbookViewId="0">
      <selection activeCell="D3" sqref="D3"/>
    </sheetView>
  </sheetViews>
  <sheetFormatPr baseColWidth="10" defaultRowHeight="15" x14ac:dyDescent="0.25"/>
  <cols>
    <col min="1" max="1" width="36.25" style="12" customWidth="1"/>
    <col min="2" max="2" width="11" style="12"/>
    <col min="3" max="3" width="14.875" style="12" bestFit="1" customWidth="1"/>
    <col min="4" max="4" width="11" style="12"/>
    <col min="5" max="5" width="20.375" style="12" bestFit="1" customWidth="1"/>
    <col min="6" max="6" width="17.375" style="12" bestFit="1" customWidth="1"/>
    <col min="7" max="7" width="19.125" style="12" bestFit="1" customWidth="1"/>
    <col min="8" max="8" width="23.125" style="12" bestFit="1" customWidth="1"/>
    <col min="9" max="9" width="20.375" style="12" bestFit="1" customWidth="1"/>
    <col min="10" max="10" width="14.625" style="12" bestFit="1" customWidth="1"/>
    <col min="11" max="11" width="21.75" style="12" customWidth="1"/>
    <col min="12" max="16384" width="11" style="12"/>
  </cols>
  <sheetData>
    <row r="1" spans="1:254" s="7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4"/>
      <c r="N1" s="4"/>
      <c r="O1" s="5" t="s">
        <v>0</v>
      </c>
      <c r="P1" s="5"/>
      <c r="Q1" s="5"/>
      <c r="R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pans="1:254" s="8" customFormat="1" ht="12.75" x14ac:dyDescent="0.2"/>
    <row r="3" spans="1:254" s="8" customFormat="1" ht="15.75" x14ac:dyDescent="0.25">
      <c r="A3" s="9" t="s">
        <v>1</v>
      </c>
    </row>
    <row r="4" spans="1:254" s="8" customFormat="1" ht="15.75" x14ac:dyDescent="0.25">
      <c r="A4" s="9" t="s">
        <v>2</v>
      </c>
    </row>
    <row r="5" spans="1:254" s="8" customFormat="1" ht="15.75" x14ac:dyDescent="0.25">
      <c r="A5" s="9" t="s">
        <v>3</v>
      </c>
    </row>
    <row r="6" spans="1:254" s="8" customFormat="1" ht="15.75" x14ac:dyDescent="0.25">
      <c r="A6" s="9" t="s">
        <v>4</v>
      </c>
    </row>
    <row r="7" spans="1:254" s="8" customFormat="1" ht="12.75" x14ac:dyDescent="0.2">
      <c r="A7" s="8" t="s">
        <v>5</v>
      </c>
      <c r="K7" s="10"/>
      <c r="L7" s="10"/>
      <c r="M7" s="11"/>
    </row>
    <row r="10" spans="1:254" x14ac:dyDescent="0.25">
      <c r="A10" s="12" t="s">
        <v>20</v>
      </c>
      <c r="B10" s="12" t="s">
        <v>12</v>
      </c>
      <c r="C10" s="12" t="s">
        <v>13</v>
      </c>
      <c r="D10" s="12" t="s">
        <v>17</v>
      </c>
      <c r="E10" s="12" t="s">
        <v>126</v>
      </c>
      <c r="F10" s="12" t="s">
        <v>127</v>
      </c>
      <c r="G10" s="12" t="s">
        <v>128</v>
      </c>
      <c r="H10" s="12" t="s">
        <v>129</v>
      </c>
    </row>
    <row r="11" spans="1:254" ht="15.75" x14ac:dyDescent="0.25">
      <c r="A11" s="12" t="s">
        <v>22</v>
      </c>
      <c r="B11" s="12">
        <v>6</v>
      </c>
      <c r="C11" s="12">
        <v>5</v>
      </c>
      <c r="D11" s="12">
        <f>SUM(Tabla16[[#This Row],[Homes]:[Mulleres]])</f>
        <v>11</v>
      </c>
      <c r="E11" s="12">
        <v>6</v>
      </c>
      <c r="F11" s="12">
        <v>5</v>
      </c>
      <c r="G11" s="12">
        <f>Tabla16[[#This Row],[Homes Doutores]]+Tabla16[[#This Row],[Mulleres Doutoras]]</f>
        <v>11</v>
      </c>
      <c r="H11" s="14">
        <f>Tabla16[[#This Row],[Total doutores/as]]/Tabla16[[#This Row],[Total]]</f>
        <v>1</v>
      </c>
    </row>
    <row r="12" spans="1:254" ht="15.75" x14ac:dyDescent="0.25">
      <c r="A12" s="12" t="s">
        <v>23</v>
      </c>
      <c r="B12" s="12">
        <v>176</v>
      </c>
      <c r="C12" s="12">
        <v>75</v>
      </c>
      <c r="D12" s="12">
        <f>SUM(Tabla16[[#This Row],[Homes]:[Mulleres]])</f>
        <v>251</v>
      </c>
      <c r="E12" s="12">
        <v>176</v>
      </c>
      <c r="F12" s="12">
        <v>75</v>
      </c>
      <c r="G12" s="12">
        <f>Tabla16[[#This Row],[Homes Doutores]]+Tabla16[[#This Row],[Mulleres Doutoras]]</f>
        <v>251</v>
      </c>
      <c r="H12" s="14">
        <f>Tabla16[[#This Row],[Total doutores/as]]/Tabla16[[#This Row],[Total]]</f>
        <v>1</v>
      </c>
    </row>
    <row r="13" spans="1:254" ht="15.75" x14ac:dyDescent="0.25">
      <c r="A13" s="12" t="s">
        <v>24</v>
      </c>
      <c r="B13" s="12">
        <v>3</v>
      </c>
      <c r="C13" s="12">
        <v>3</v>
      </c>
      <c r="D13" s="12">
        <f>SUM(Tabla16[[#This Row],[Homes]:[Mulleres]])</f>
        <v>6</v>
      </c>
      <c r="E13" s="12">
        <v>0</v>
      </c>
      <c r="F13" s="12">
        <v>0</v>
      </c>
      <c r="G13" s="12">
        <f>Tabla16[[#This Row],[Homes Doutores]]+Tabla16[[#This Row],[Mulleres Doutoras]]</f>
        <v>0</v>
      </c>
      <c r="H13" s="14">
        <f>Tabla16[[#This Row],[Total doutores/as]]/Tabla16[[#This Row],[Total]]</f>
        <v>0</v>
      </c>
    </row>
    <row r="14" spans="1:254" ht="15.75" x14ac:dyDescent="0.25">
      <c r="A14" s="12" t="s">
        <v>25</v>
      </c>
      <c r="B14" s="12">
        <v>191</v>
      </c>
      <c r="C14" s="12">
        <v>119</v>
      </c>
      <c r="D14" s="12">
        <f>SUM(Tabla16[[#This Row],[Homes]:[Mulleres]])</f>
        <v>310</v>
      </c>
      <c r="E14" s="12">
        <v>46</v>
      </c>
      <c r="F14" s="12">
        <v>19</v>
      </c>
      <c r="G14" s="12">
        <f>Tabla16[[#This Row],[Homes Doutores]]+Tabla16[[#This Row],[Mulleres Doutoras]]</f>
        <v>65</v>
      </c>
      <c r="H14" s="14">
        <f>Tabla16[[#This Row],[Total doutores/as]]/Tabla16[[#This Row],[Total]]</f>
        <v>0.20967741935483872</v>
      </c>
    </row>
    <row r="15" spans="1:254" ht="15.75" x14ac:dyDescent="0.25">
      <c r="A15" s="12" t="s">
        <v>26</v>
      </c>
      <c r="B15" s="12">
        <v>49</v>
      </c>
      <c r="C15" s="12">
        <v>47</v>
      </c>
      <c r="D15" s="12">
        <f>SUM(Tabla16[[#This Row],[Homes]:[Mulleres]])</f>
        <v>96</v>
      </c>
      <c r="E15" s="12">
        <v>49</v>
      </c>
      <c r="F15" s="12">
        <v>47</v>
      </c>
      <c r="G15" s="12">
        <f>Tabla16[[#This Row],[Homes Doutores]]+Tabla16[[#This Row],[Mulleres Doutoras]]</f>
        <v>96</v>
      </c>
      <c r="H15" s="44">
        <f>Tabla16[[#This Row],[Total doutores/as]]/Tabla16[[#This Row],[Total]]</f>
        <v>1</v>
      </c>
    </row>
    <row r="16" spans="1:254" ht="15.75" x14ac:dyDescent="0.25">
      <c r="A16" s="12" t="s">
        <v>27</v>
      </c>
      <c r="B16" s="12">
        <v>75</v>
      </c>
      <c r="C16" s="12">
        <v>87</v>
      </c>
      <c r="D16" s="12">
        <f>SUM(Tabla16[[#This Row],[Homes]:[Mulleres]])</f>
        <v>162</v>
      </c>
      <c r="E16" s="12">
        <v>75</v>
      </c>
      <c r="F16" s="12">
        <v>87</v>
      </c>
      <c r="G16" s="12">
        <f>Tabla16[[#This Row],[Homes Doutores]]+Tabla16[[#This Row],[Mulleres Doutoras]]</f>
        <v>162</v>
      </c>
      <c r="H16" s="44">
        <f>Tabla16[[#This Row],[Total doutores/as]]/Tabla16[[#This Row],[Total]]</f>
        <v>1</v>
      </c>
    </row>
    <row r="17" spans="1:13" ht="15.75" x14ac:dyDescent="0.25">
      <c r="A17" s="12" t="s">
        <v>28</v>
      </c>
      <c r="B17" s="12">
        <v>6</v>
      </c>
      <c r="D17" s="12">
        <f>SUM(Tabla16[[#This Row],[Homes]:[Mulleres]])</f>
        <v>6</v>
      </c>
      <c r="E17" s="12">
        <v>6</v>
      </c>
      <c r="F17" s="12">
        <v>0</v>
      </c>
      <c r="G17" s="12">
        <f>Tabla16[[#This Row],[Homes Doutores]]+Tabla16[[#This Row],[Mulleres Doutoras]]</f>
        <v>6</v>
      </c>
      <c r="H17" s="14">
        <f>Tabla16[[#This Row],[Total doutores/as]]/Tabla16[[#This Row],[Total]]</f>
        <v>1</v>
      </c>
    </row>
    <row r="18" spans="1:13" ht="15.75" x14ac:dyDescent="0.25">
      <c r="A18" s="12" t="s">
        <v>29</v>
      </c>
      <c r="B18" s="12">
        <v>55</v>
      </c>
      <c r="C18" s="12">
        <v>71</v>
      </c>
      <c r="D18" s="12">
        <f>SUM(Tabla16[[#This Row],[Homes]:[Mulleres]])</f>
        <v>126</v>
      </c>
      <c r="E18" s="12">
        <v>8</v>
      </c>
      <c r="F18" s="12">
        <v>17</v>
      </c>
      <c r="G18" s="12">
        <f>Tabla16[[#This Row],[Homes Doutores]]+Tabla16[[#This Row],[Mulleres Doutoras]]</f>
        <v>25</v>
      </c>
      <c r="H18" s="14">
        <f>Tabla16[[#This Row],[Total doutores/as]]/Tabla16[[#This Row],[Total]]</f>
        <v>0.1984126984126984</v>
      </c>
    </row>
    <row r="19" spans="1:13" ht="15.75" x14ac:dyDescent="0.25">
      <c r="A19" s="12" t="s">
        <v>30</v>
      </c>
      <c r="B19" s="12">
        <v>1</v>
      </c>
      <c r="C19" s="12">
        <v>1</v>
      </c>
      <c r="D19" s="12">
        <f>SUM(Tabla16[[#This Row],[Homes]:[Mulleres]])</f>
        <v>2</v>
      </c>
      <c r="E19" s="12">
        <v>1</v>
      </c>
      <c r="F19" s="12">
        <v>1</v>
      </c>
      <c r="G19" s="12">
        <f>Tabla16[[#This Row],[Homes Doutores]]+Tabla16[[#This Row],[Mulleres Doutoras]]</f>
        <v>2</v>
      </c>
      <c r="H19" s="14">
        <f>Tabla16[[#This Row],[Total doutores/as]]/Tabla16[[#This Row],[Total]]</f>
        <v>1</v>
      </c>
    </row>
    <row r="20" spans="1:13" ht="15.75" x14ac:dyDescent="0.25">
      <c r="A20" s="12" t="s">
        <v>31</v>
      </c>
      <c r="B20" s="12">
        <v>17</v>
      </c>
      <c r="C20" s="12">
        <v>8</v>
      </c>
      <c r="D20" s="12">
        <f>SUM(Tabla16[[#This Row],[Homes]:[Mulleres]])</f>
        <v>25</v>
      </c>
      <c r="E20" s="12">
        <v>4</v>
      </c>
      <c r="F20" s="12">
        <v>0</v>
      </c>
      <c r="G20" s="12">
        <f>Tabla16[[#This Row],[Homes Doutores]]+Tabla16[[#This Row],[Mulleres Doutoras]]</f>
        <v>4</v>
      </c>
      <c r="H20" s="14">
        <f>Tabla16[[#This Row],[Total doutores/as]]/Tabla16[[#This Row],[Total]]</f>
        <v>0.16</v>
      </c>
    </row>
    <row r="21" spans="1:13" ht="15.75" x14ac:dyDescent="0.25">
      <c r="A21" s="12" t="s">
        <v>32</v>
      </c>
      <c r="B21" s="12">
        <v>298</v>
      </c>
      <c r="C21" s="12">
        <v>250</v>
      </c>
      <c r="D21" s="12">
        <f>SUM(Tabla16[[#This Row],[Homes]:[Mulleres]])</f>
        <v>548</v>
      </c>
      <c r="E21" s="12">
        <v>298</v>
      </c>
      <c r="F21" s="12">
        <v>250</v>
      </c>
      <c r="G21" s="12">
        <f>Tabla16[[#This Row],[Homes Doutores]]+Tabla16[[#This Row],[Mulleres Doutoras]]</f>
        <v>548</v>
      </c>
      <c r="H21" s="44">
        <f>Tabla16[[#This Row],[Total doutores/as]]/Tabla16[[#This Row],[Total]]</f>
        <v>1</v>
      </c>
    </row>
    <row r="22" spans="1:13" ht="15.75" x14ac:dyDescent="0.25">
      <c r="A22" s="12" t="s">
        <v>17</v>
      </c>
      <c r="B22" s="12">
        <f>SUBTOTAL(109,B11:B21)</f>
        <v>877</v>
      </c>
      <c r="C22" s="12">
        <f>SUBTOTAL(109,C11:C21)</f>
        <v>666</v>
      </c>
      <c r="D22" s="12">
        <f>SUM(Tabla16[[#This Row],[Homes]:[Mulleres]])</f>
        <v>1543</v>
      </c>
      <c r="E22" s="12">
        <f>SUBTOTAL(109,E11:E21)</f>
        <v>669</v>
      </c>
      <c r="F22" s="12">
        <f>SUBTOTAL(109,F11:F21)</f>
        <v>501</v>
      </c>
      <c r="G22" s="12">
        <f>Tabla16[[#This Row],[Homes Doutores]]+Tabla16[[#This Row],[Mulleres Doutoras]]</f>
        <v>1170</v>
      </c>
      <c r="H22" s="14">
        <f>Tabla16[[#This Row],[Total doutores/as]]/Tabla16[[#This Row],[Total]]</f>
        <v>0.75826312378483474</v>
      </c>
    </row>
    <row r="25" spans="1:13" x14ac:dyDescent="0.25">
      <c r="A25" s="45" t="s">
        <v>130</v>
      </c>
      <c r="B25" s="46" t="s">
        <v>131</v>
      </c>
      <c r="C25" s="47"/>
      <c r="D25" s="47"/>
      <c r="E25" s="48"/>
      <c r="F25" s="49" t="s">
        <v>132</v>
      </c>
      <c r="G25" s="49"/>
      <c r="H25" s="49"/>
      <c r="I25" s="50"/>
      <c r="J25" s="51"/>
      <c r="K25" s="46" t="s">
        <v>133</v>
      </c>
      <c r="L25" s="47"/>
      <c r="M25" s="48"/>
    </row>
    <row r="26" spans="1:13" x14ac:dyDescent="0.25">
      <c r="A26" s="52"/>
      <c r="B26" s="53" t="s">
        <v>12</v>
      </c>
      <c r="C26" s="54" t="s">
        <v>13</v>
      </c>
      <c r="D26" s="54" t="s">
        <v>17</v>
      </c>
      <c r="E26" s="28" t="s">
        <v>21</v>
      </c>
      <c r="F26" s="54" t="s">
        <v>12</v>
      </c>
      <c r="G26" s="54" t="s">
        <v>13</v>
      </c>
      <c r="H26" s="54" t="s">
        <v>17</v>
      </c>
      <c r="I26" s="28" t="s">
        <v>21</v>
      </c>
      <c r="J26" s="55" t="s">
        <v>128</v>
      </c>
      <c r="K26" s="54" t="s">
        <v>12</v>
      </c>
      <c r="L26" s="54" t="s">
        <v>13</v>
      </c>
      <c r="M26" s="54" t="s">
        <v>17</v>
      </c>
    </row>
    <row r="27" spans="1:13" x14ac:dyDescent="0.25">
      <c r="A27" s="56" t="s">
        <v>22</v>
      </c>
      <c r="B27" s="56">
        <v>2</v>
      </c>
      <c r="C27" s="56"/>
      <c r="D27" s="56">
        <f>SUM(B27:C27)</f>
        <v>2</v>
      </c>
      <c r="E27" s="57">
        <f>C27/D27</f>
        <v>0</v>
      </c>
      <c r="F27" s="56">
        <v>4</v>
      </c>
      <c r="G27" s="56">
        <v>5</v>
      </c>
      <c r="H27" s="56">
        <f t="shared" ref="H27:H37" si="0">SUM(F27:G27)</f>
        <v>9</v>
      </c>
      <c r="I27" s="57">
        <f t="shared" ref="I27:I34" si="1">G27/H27</f>
        <v>0.55555555555555558</v>
      </c>
      <c r="J27" s="56">
        <f t="shared" ref="J27:J37" si="2">D27+H27</f>
        <v>11</v>
      </c>
      <c r="K27" s="57">
        <f>B27/J27</f>
        <v>0.18181818181818182</v>
      </c>
      <c r="L27" s="57">
        <f>C27/J27</f>
        <v>0</v>
      </c>
      <c r="M27" s="57">
        <f>D27/J27</f>
        <v>0.18181818181818182</v>
      </c>
    </row>
    <row r="28" spans="1:13" x14ac:dyDescent="0.25">
      <c r="A28" s="58" t="s">
        <v>23</v>
      </c>
      <c r="B28" s="58">
        <v>64</v>
      </c>
      <c r="C28" s="58">
        <v>15</v>
      </c>
      <c r="D28" s="58">
        <f>SUM(B28:C28)</f>
        <v>79</v>
      </c>
      <c r="E28" s="59">
        <f>C28/D28</f>
        <v>0.189873417721519</v>
      </c>
      <c r="F28" s="58">
        <v>112</v>
      </c>
      <c r="G28" s="58">
        <v>60</v>
      </c>
      <c r="H28" s="58">
        <f t="shared" si="0"/>
        <v>172</v>
      </c>
      <c r="I28" s="59">
        <f t="shared" si="1"/>
        <v>0.34883720930232559</v>
      </c>
      <c r="J28" s="58">
        <f t="shared" si="2"/>
        <v>251</v>
      </c>
      <c r="K28" s="59">
        <f t="shared" ref="K28:K37" si="3">B28/J28</f>
        <v>0.2549800796812749</v>
      </c>
      <c r="L28" s="59">
        <f t="shared" ref="L28:L37" si="4">C28/J28</f>
        <v>5.9760956175298807E-2</v>
      </c>
      <c r="M28" s="59">
        <f t="shared" ref="M28:M37" si="5">D28/J28</f>
        <v>0.3147410358565737</v>
      </c>
    </row>
    <row r="29" spans="1:13" x14ac:dyDescent="0.25">
      <c r="A29" s="56" t="s">
        <v>25</v>
      </c>
      <c r="B29" s="56">
        <v>30</v>
      </c>
      <c r="C29" s="56">
        <v>13</v>
      </c>
      <c r="D29" s="56">
        <f>SUM(B29:C29)</f>
        <v>43</v>
      </c>
      <c r="E29" s="57">
        <f>C29/D29</f>
        <v>0.30232558139534882</v>
      </c>
      <c r="F29" s="56">
        <v>16</v>
      </c>
      <c r="G29" s="56">
        <v>6</v>
      </c>
      <c r="H29" s="56">
        <f t="shared" si="0"/>
        <v>22</v>
      </c>
      <c r="I29" s="57">
        <f t="shared" si="1"/>
        <v>0.27272727272727271</v>
      </c>
      <c r="J29" s="56">
        <f t="shared" si="2"/>
        <v>65</v>
      </c>
      <c r="K29" s="57">
        <f t="shared" si="3"/>
        <v>0.46153846153846156</v>
      </c>
      <c r="L29" s="57">
        <f t="shared" si="4"/>
        <v>0.2</v>
      </c>
      <c r="M29" s="57">
        <f t="shared" si="5"/>
        <v>0.66153846153846152</v>
      </c>
    </row>
    <row r="30" spans="1:13" x14ac:dyDescent="0.25">
      <c r="A30" s="58" t="s">
        <v>26</v>
      </c>
      <c r="B30" s="58">
        <v>33</v>
      </c>
      <c r="C30" s="58">
        <v>29</v>
      </c>
      <c r="D30" s="58">
        <f>SUM(B30:C30)</f>
        <v>62</v>
      </c>
      <c r="E30" s="59">
        <f>C30/D30</f>
        <v>0.46774193548387094</v>
      </c>
      <c r="F30" s="58">
        <v>16</v>
      </c>
      <c r="G30" s="58">
        <v>18</v>
      </c>
      <c r="H30" s="58">
        <f t="shared" si="0"/>
        <v>34</v>
      </c>
      <c r="I30" s="59">
        <f t="shared" si="1"/>
        <v>0.52941176470588236</v>
      </c>
      <c r="J30" s="58">
        <f t="shared" si="2"/>
        <v>96</v>
      </c>
      <c r="K30" s="59">
        <f t="shared" si="3"/>
        <v>0.34375</v>
      </c>
      <c r="L30" s="59">
        <f t="shared" si="4"/>
        <v>0.30208333333333331</v>
      </c>
      <c r="M30" s="59">
        <f t="shared" si="5"/>
        <v>0.64583333333333337</v>
      </c>
    </row>
    <row r="31" spans="1:13" x14ac:dyDescent="0.25">
      <c r="A31" s="56" t="s">
        <v>27</v>
      </c>
      <c r="B31" s="56">
        <v>47</v>
      </c>
      <c r="C31" s="56">
        <v>58</v>
      </c>
      <c r="D31" s="56">
        <f>SUM(B31:C31)</f>
        <v>105</v>
      </c>
      <c r="E31" s="57">
        <f>C31/D31</f>
        <v>0.55238095238095242</v>
      </c>
      <c r="F31" s="56">
        <v>28</v>
      </c>
      <c r="G31" s="56">
        <v>29</v>
      </c>
      <c r="H31" s="56">
        <f t="shared" si="0"/>
        <v>57</v>
      </c>
      <c r="I31" s="57">
        <f t="shared" si="1"/>
        <v>0.50877192982456143</v>
      </c>
      <c r="J31" s="56">
        <f t="shared" si="2"/>
        <v>162</v>
      </c>
      <c r="K31" s="57">
        <f t="shared" si="3"/>
        <v>0.29012345679012347</v>
      </c>
      <c r="L31" s="57">
        <f t="shared" si="4"/>
        <v>0.35802469135802467</v>
      </c>
      <c r="M31" s="57">
        <f t="shared" si="5"/>
        <v>0.64814814814814814</v>
      </c>
    </row>
    <row r="32" spans="1:13" x14ac:dyDescent="0.25">
      <c r="A32" s="58" t="s">
        <v>28</v>
      </c>
      <c r="B32" s="58"/>
      <c r="C32" s="58"/>
      <c r="D32" s="58"/>
      <c r="E32" s="59"/>
      <c r="F32" s="58">
        <v>6</v>
      </c>
      <c r="G32" s="58"/>
      <c r="H32" s="58">
        <f t="shared" si="0"/>
        <v>6</v>
      </c>
      <c r="I32" s="59">
        <f t="shared" si="1"/>
        <v>0</v>
      </c>
      <c r="J32" s="58">
        <f t="shared" si="2"/>
        <v>6</v>
      </c>
      <c r="K32" s="59">
        <f t="shared" si="3"/>
        <v>0</v>
      </c>
      <c r="L32" s="59">
        <f t="shared" si="4"/>
        <v>0</v>
      </c>
      <c r="M32" s="59">
        <f t="shared" si="5"/>
        <v>0</v>
      </c>
    </row>
    <row r="33" spans="1:13" x14ac:dyDescent="0.25">
      <c r="A33" s="56" t="s">
        <v>29</v>
      </c>
      <c r="B33" s="56">
        <v>3</v>
      </c>
      <c r="C33" s="56">
        <v>14</v>
      </c>
      <c r="D33" s="56">
        <f>SUM(B33:C33)</f>
        <v>17</v>
      </c>
      <c r="E33" s="57">
        <f>C33/D33</f>
        <v>0.82352941176470584</v>
      </c>
      <c r="F33" s="56">
        <v>5</v>
      </c>
      <c r="G33" s="56">
        <v>3</v>
      </c>
      <c r="H33" s="56">
        <f t="shared" si="0"/>
        <v>8</v>
      </c>
      <c r="I33" s="57">
        <f t="shared" si="1"/>
        <v>0.375</v>
      </c>
      <c r="J33" s="56">
        <f t="shared" si="2"/>
        <v>25</v>
      </c>
      <c r="K33" s="57">
        <f t="shared" si="3"/>
        <v>0.12</v>
      </c>
      <c r="L33" s="57">
        <f t="shared" si="4"/>
        <v>0.56000000000000005</v>
      </c>
      <c r="M33" s="57">
        <f t="shared" si="5"/>
        <v>0.68</v>
      </c>
    </row>
    <row r="34" spans="1:13" x14ac:dyDescent="0.25">
      <c r="A34" s="58" t="s">
        <v>30</v>
      </c>
      <c r="B34" s="58"/>
      <c r="C34" s="58"/>
      <c r="D34" s="58"/>
      <c r="E34" s="59"/>
      <c r="F34" s="58">
        <v>1</v>
      </c>
      <c r="G34" s="58">
        <v>1</v>
      </c>
      <c r="H34" s="58">
        <f t="shared" si="0"/>
        <v>2</v>
      </c>
      <c r="I34" s="59">
        <f t="shared" si="1"/>
        <v>0.5</v>
      </c>
      <c r="J34" s="58">
        <f t="shared" si="2"/>
        <v>2</v>
      </c>
      <c r="K34" s="59">
        <f t="shared" si="3"/>
        <v>0</v>
      </c>
      <c r="L34" s="59">
        <f t="shared" si="4"/>
        <v>0</v>
      </c>
      <c r="M34" s="59">
        <f t="shared" si="5"/>
        <v>0</v>
      </c>
    </row>
    <row r="35" spans="1:13" x14ac:dyDescent="0.25">
      <c r="A35" s="56" t="s">
        <v>31</v>
      </c>
      <c r="B35" s="56">
        <v>4</v>
      </c>
      <c r="C35" s="56"/>
      <c r="D35" s="56">
        <f>SUM(B35:C35)</f>
        <v>4</v>
      </c>
      <c r="E35" s="57">
        <f>C35/D35</f>
        <v>0</v>
      </c>
      <c r="F35" s="56"/>
      <c r="G35" s="56"/>
      <c r="H35" s="56">
        <f t="shared" si="0"/>
        <v>0</v>
      </c>
      <c r="I35" s="57"/>
      <c r="J35" s="56">
        <f t="shared" si="2"/>
        <v>4</v>
      </c>
      <c r="K35" s="57">
        <f t="shared" si="3"/>
        <v>1</v>
      </c>
      <c r="L35" s="57">
        <f t="shared" si="4"/>
        <v>0</v>
      </c>
      <c r="M35" s="57">
        <f t="shared" si="5"/>
        <v>1</v>
      </c>
    </row>
    <row r="36" spans="1:13" x14ac:dyDescent="0.25">
      <c r="A36" s="58" t="s">
        <v>32</v>
      </c>
      <c r="B36" s="58">
        <v>171</v>
      </c>
      <c r="C36" s="58">
        <v>130</v>
      </c>
      <c r="D36" s="58">
        <f>SUM(B36:C36)</f>
        <v>301</v>
      </c>
      <c r="E36" s="59">
        <f>C36/D36</f>
        <v>0.43189368770764119</v>
      </c>
      <c r="F36" s="58">
        <v>127</v>
      </c>
      <c r="G36" s="58">
        <v>120</v>
      </c>
      <c r="H36" s="58">
        <f t="shared" si="0"/>
        <v>247</v>
      </c>
      <c r="I36" s="59">
        <f>G36/H36</f>
        <v>0.48582995951417002</v>
      </c>
      <c r="J36" s="58">
        <f t="shared" si="2"/>
        <v>548</v>
      </c>
      <c r="K36" s="59">
        <f t="shared" si="3"/>
        <v>0.31204379562043794</v>
      </c>
      <c r="L36" s="59">
        <f t="shared" si="4"/>
        <v>0.23722627737226276</v>
      </c>
      <c r="M36" s="59">
        <f t="shared" si="5"/>
        <v>0.5492700729927007</v>
      </c>
    </row>
    <row r="37" spans="1:13" x14ac:dyDescent="0.25">
      <c r="A37" s="56" t="s">
        <v>17</v>
      </c>
      <c r="B37" s="56">
        <f>SUM(B27:B36)</f>
        <v>354</v>
      </c>
      <c r="C37" s="56">
        <f>SUM(C27:C36)</f>
        <v>259</v>
      </c>
      <c r="D37" s="56">
        <f>SUM(D27:D36)</f>
        <v>613</v>
      </c>
      <c r="E37" s="57">
        <f>C37/D37</f>
        <v>0.42251223491027734</v>
      </c>
      <c r="F37" s="56">
        <f>SUM(F27:F36)</f>
        <v>315</v>
      </c>
      <c r="G37" s="56">
        <f>SUM(G27:G36)</f>
        <v>242</v>
      </c>
      <c r="H37" s="56">
        <f t="shared" si="0"/>
        <v>557</v>
      </c>
      <c r="I37" s="57">
        <f>G37/H37</f>
        <v>0.43447037701974867</v>
      </c>
      <c r="J37" s="56">
        <f t="shared" si="2"/>
        <v>1170</v>
      </c>
      <c r="K37" s="57">
        <f t="shared" si="3"/>
        <v>0.30256410256410254</v>
      </c>
      <c r="L37" s="57">
        <f t="shared" si="4"/>
        <v>0.22136752136752136</v>
      </c>
      <c r="M37" s="57">
        <f t="shared" si="5"/>
        <v>0.52393162393162396</v>
      </c>
    </row>
    <row r="41" spans="1:13" ht="15" customHeight="1" x14ac:dyDescent="0.25">
      <c r="A41" s="45" t="s">
        <v>134</v>
      </c>
      <c r="B41" s="46" t="s">
        <v>131</v>
      </c>
      <c r="C41" s="47"/>
      <c r="D41" s="47"/>
      <c r="E41" s="48"/>
      <c r="F41" s="49" t="s">
        <v>135</v>
      </c>
      <c r="G41" s="49"/>
      <c r="H41" s="49"/>
      <c r="I41" s="50"/>
      <c r="J41" s="46" t="s">
        <v>136</v>
      </c>
      <c r="K41" s="47"/>
      <c r="L41" s="48"/>
    </row>
    <row r="42" spans="1:13" x14ac:dyDescent="0.25">
      <c r="A42" s="52"/>
      <c r="B42" s="53" t="s">
        <v>12</v>
      </c>
      <c r="C42" s="54" t="s">
        <v>13</v>
      </c>
      <c r="D42" s="54" t="s">
        <v>17</v>
      </c>
      <c r="E42" s="28" t="s">
        <v>21</v>
      </c>
      <c r="F42" s="54" t="s">
        <v>12</v>
      </c>
      <c r="G42" s="54" t="s">
        <v>13</v>
      </c>
      <c r="H42" s="54" t="s">
        <v>17</v>
      </c>
      <c r="I42" s="28" t="s">
        <v>21</v>
      </c>
      <c r="J42" s="54" t="s">
        <v>12</v>
      </c>
      <c r="K42" s="54" t="s">
        <v>13</v>
      </c>
      <c r="L42" s="54" t="s">
        <v>17</v>
      </c>
    </row>
    <row r="43" spans="1:13" x14ac:dyDescent="0.25">
      <c r="A43" s="56" t="s">
        <v>22</v>
      </c>
      <c r="B43" s="56">
        <v>2</v>
      </c>
      <c r="C43" s="56"/>
      <c r="D43" s="56">
        <f t="shared" ref="D43:D50" si="6">SUM(B43:C43)</f>
        <v>2</v>
      </c>
      <c r="E43" s="57">
        <f t="shared" ref="E43:E51" si="7">C43/D43</f>
        <v>0</v>
      </c>
      <c r="F43" s="56">
        <v>2</v>
      </c>
      <c r="G43" s="56"/>
      <c r="H43" s="56">
        <f>SUM(F43:G43)</f>
        <v>2</v>
      </c>
      <c r="I43" s="57">
        <f>G43/H43</f>
        <v>0</v>
      </c>
      <c r="J43" s="57">
        <f>F43/B43</f>
        <v>1</v>
      </c>
      <c r="K43" s="57"/>
      <c r="L43" s="57">
        <f>H43/D43</f>
        <v>1</v>
      </c>
    </row>
    <row r="44" spans="1:13" x14ac:dyDescent="0.25">
      <c r="A44" s="58" t="s">
        <v>23</v>
      </c>
      <c r="B44" s="58">
        <v>64</v>
      </c>
      <c r="C44" s="58">
        <v>15</v>
      </c>
      <c r="D44" s="58">
        <f t="shared" si="6"/>
        <v>79</v>
      </c>
      <c r="E44" s="59">
        <f t="shared" si="7"/>
        <v>0.189873417721519</v>
      </c>
      <c r="F44" s="58">
        <v>62</v>
      </c>
      <c r="G44" s="58">
        <v>13</v>
      </c>
      <c r="H44" s="58">
        <f t="shared" ref="H44:H50" si="8">SUM(F44:G44)</f>
        <v>75</v>
      </c>
      <c r="I44" s="59">
        <f t="shared" ref="I44:I51" si="9">G44/H44</f>
        <v>0.17333333333333334</v>
      </c>
      <c r="J44" s="59">
        <f t="shared" ref="J44:L51" si="10">F44/B44</f>
        <v>0.96875</v>
      </c>
      <c r="K44" s="59">
        <f t="shared" si="10"/>
        <v>0.8666666666666667</v>
      </c>
      <c r="L44" s="59">
        <f t="shared" si="10"/>
        <v>0.94936708860759489</v>
      </c>
    </row>
    <row r="45" spans="1:13" x14ac:dyDescent="0.25">
      <c r="A45" s="56" t="s">
        <v>25</v>
      </c>
      <c r="B45" s="56">
        <v>30</v>
      </c>
      <c r="C45" s="56">
        <v>13</v>
      </c>
      <c r="D45" s="56">
        <f t="shared" si="6"/>
        <v>43</v>
      </c>
      <c r="E45" s="57">
        <f t="shared" si="7"/>
        <v>0.30232558139534882</v>
      </c>
      <c r="F45" s="56">
        <v>19</v>
      </c>
      <c r="G45" s="56">
        <v>9</v>
      </c>
      <c r="H45" s="56">
        <f t="shared" si="8"/>
        <v>28</v>
      </c>
      <c r="I45" s="57">
        <f t="shared" si="9"/>
        <v>0.32142857142857145</v>
      </c>
      <c r="J45" s="57">
        <f t="shared" si="10"/>
        <v>0.6333333333333333</v>
      </c>
      <c r="K45" s="57">
        <f t="shared" si="10"/>
        <v>0.69230769230769229</v>
      </c>
      <c r="L45" s="57">
        <f t="shared" si="10"/>
        <v>0.65116279069767447</v>
      </c>
    </row>
    <row r="46" spans="1:13" x14ac:dyDescent="0.25">
      <c r="A46" s="58" t="s">
        <v>26</v>
      </c>
      <c r="B46" s="58">
        <v>33</v>
      </c>
      <c r="C46" s="58">
        <v>29</v>
      </c>
      <c r="D46" s="58">
        <f t="shared" si="6"/>
        <v>62</v>
      </c>
      <c r="E46" s="59">
        <f t="shared" si="7"/>
        <v>0.46774193548387094</v>
      </c>
      <c r="F46" s="58">
        <v>28</v>
      </c>
      <c r="G46" s="58">
        <v>22</v>
      </c>
      <c r="H46" s="58">
        <f t="shared" si="8"/>
        <v>50</v>
      </c>
      <c r="I46" s="59">
        <f t="shared" si="9"/>
        <v>0.44</v>
      </c>
      <c r="J46" s="59">
        <f t="shared" si="10"/>
        <v>0.84848484848484851</v>
      </c>
      <c r="K46" s="59">
        <f t="shared" si="10"/>
        <v>0.75862068965517238</v>
      </c>
      <c r="L46" s="59">
        <f t="shared" si="10"/>
        <v>0.80645161290322576</v>
      </c>
    </row>
    <row r="47" spans="1:13" x14ac:dyDescent="0.25">
      <c r="A47" s="56" t="s">
        <v>27</v>
      </c>
      <c r="B47" s="56">
        <v>47</v>
      </c>
      <c r="C47" s="56">
        <v>58</v>
      </c>
      <c r="D47" s="56">
        <f t="shared" si="6"/>
        <v>105</v>
      </c>
      <c r="E47" s="57">
        <f t="shared" si="7"/>
        <v>0.55238095238095242</v>
      </c>
      <c r="F47" s="56">
        <v>40</v>
      </c>
      <c r="G47" s="56">
        <v>48</v>
      </c>
      <c r="H47" s="56">
        <f t="shared" si="8"/>
        <v>88</v>
      </c>
      <c r="I47" s="57">
        <f t="shared" si="9"/>
        <v>0.54545454545454541</v>
      </c>
      <c r="J47" s="57">
        <f t="shared" si="10"/>
        <v>0.85106382978723405</v>
      </c>
      <c r="K47" s="57">
        <f t="shared" si="10"/>
        <v>0.82758620689655171</v>
      </c>
      <c r="L47" s="57">
        <f t="shared" si="10"/>
        <v>0.83809523809523812</v>
      </c>
    </row>
    <row r="48" spans="1:13" x14ac:dyDescent="0.25">
      <c r="A48" s="58" t="s">
        <v>29</v>
      </c>
      <c r="B48" s="58">
        <v>3</v>
      </c>
      <c r="C48" s="58">
        <v>14</v>
      </c>
      <c r="D48" s="58">
        <f t="shared" si="6"/>
        <v>17</v>
      </c>
      <c r="E48" s="59">
        <f t="shared" si="7"/>
        <v>0.82352941176470584</v>
      </c>
      <c r="F48" s="58">
        <v>1</v>
      </c>
      <c r="G48" s="58">
        <v>12</v>
      </c>
      <c r="H48" s="58">
        <f t="shared" si="8"/>
        <v>13</v>
      </c>
      <c r="I48" s="59">
        <f t="shared" si="9"/>
        <v>0.92307692307692313</v>
      </c>
      <c r="J48" s="59">
        <f t="shared" si="10"/>
        <v>0.33333333333333331</v>
      </c>
      <c r="K48" s="59">
        <f t="shared" si="10"/>
        <v>0.8571428571428571</v>
      </c>
      <c r="L48" s="59">
        <f t="shared" si="10"/>
        <v>0.76470588235294112</v>
      </c>
    </row>
    <row r="49" spans="1:12" x14ac:dyDescent="0.25">
      <c r="A49" s="56" t="s">
        <v>31</v>
      </c>
      <c r="B49" s="56">
        <v>4</v>
      </c>
      <c r="C49" s="56"/>
      <c r="D49" s="56">
        <f t="shared" si="6"/>
        <v>4</v>
      </c>
      <c r="E49" s="57">
        <f t="shared" si="7"/>
        <v>0</v>
      </c>
      <c r="F49" s="56">
        <v>4</v>
      </c>
      <c r="G49" s="56"/>
      <c r="H49" s="56">
        <f t="shared" si="8"/>
        <v>4</v>
      </c>
      <c r="I49" s="57">
        <f t="shared" si="9"/>
        <v>0</v>
      </c>
      <c r="J49" s="57">
        <f t="shared" si="10"/>
        <v>1</v>
      </c>
      <c r="K49" s="57"/>
      <c r="L49" s="57">
        <f t="shared" si="10"/>
        <v>1</v>
      </c>
    </row>
    <row r="50" spans="1:12" x14ac:dyDescent="0.25">
      <c r="A50" s="58" t="s">
        <v>32</v>
      </c>
      <c r="B50" s="58">
        <v>171</v>
      </c>
      <c r="C50" s="58">
        <v>130</v>
      </c>
      <c r="D50" s="58">
        <f t="shared" si="6"/>
        <v>301</v>
      </c>
      <c r="E50" s="59">
        <f t="shared" si="7"/>
        <v>0.43189368770764119</v>
      </c>
      <c r="F50" s="58">
        <v>145</v>
      </c>
      <c r="G50" s="58">
        <v>98</v>
      </c>
      <c r="H50" s="58">
        <f t="shared" si="8"/>
        <v>243</v>
      </c>
      <c r="I50" s="59">
        <f t="shared" si="9"/>
        <v>0.40329218106995884</v>
      </c>
      <c r="J50" s="59">
        <f t="shared" si="10"/>
        <v>0.84795321637426901</v>
      </c>
      <c r="K50" s="59">
        <f t="shared" si="10"/>
        <v>0.75384615384615383</v>
      </c>
      <c r="L50" s="59">
        <f t="shared" si="10"/>
        <v>0.80730897009966773</v>
      </c>
    </row>
    <row r="51" spans="1:12" x14ac:dyDescent="0.25">
      <c r="A51" s="56" t="s">
        <v>17</v>
      </c>
      <c r="B51" s="56">
        <f>SUM(B43:B50)</f>
        <v>354</v>
      </c>
      <c r="C51" s="56">
        <f>SUM(C43:C50)</f>
        <v>259</v>
      </c>
      <c r="D51" s="56">
        <f>SUM(D43:D50)</f>
        <v>613</v>
      </c>
      <c r="E51" s="57">
        <f t="shared" si="7"/>
        <v>0.42251223491027734</v>
      </c>
      <c r="F51" s="56">
        <f>SUM(F43:F50)</f>
        <v>301</v>
      </c>
      <c r="G51" s="56">
        <f>SUM(G43:G50)</f>
        <v>202</v>
      </c>
      <c r="H51" s="56">
        <f>SUM(H43:H50)</f>
        <v>503</v>
      </c>
      <c r="I51" s="57">
        <f t="shared" si="9"/>
        <v>0.40159045725646125</v>
      </c>
      <c r="J51" s="57">
        <f t="shared" si="10"/>
        <v>0.85028248587570621</v>
      </c>
      <c r="K51" s="57">
        <f t="shared" si="10"/>
        <v>0.77992277992277992</v>
      </c>
      <c r="L51" s="57">
        <f t="shared" si="10"/>
        <v>0.82055464926590538</v>
      </c>
    </row>
    <row r="56" spans="1:12" x14ac:dyDescent="0.25">
      <c r="A56" s="52" t="s">
        <v>137</v>
      </c>
      <c r="B56" s="46" t="s">
        <v>12</v>
      </c>
      <c r="C56" s="47"/>
      <c r="D56" s="47" t="s">
        <v>13</v>
      </c>
      <c r="E56" s="48"/>
      <c r="F56" s="18" t="s">
        <v>138</v>
      </c>
      <c r="G56" s="16" t="s">
        <v>139</v>
      </c>
    </row>
    <row r="57" spans="1:12" x14ac:dyDescent="0.25">
      <c r="A57" s="60" t="s">
        <v>137</v>
      </c>
      <c r="B57" s="61" t="s">
        <v>140</v>
      </c>
      <c r="C57" s="37" t="s">
        <v>141</v>
      </c>
      <c r="D57" s="53" t="s">
        <v>140</v>
      </c>
      <c r="E57" s="55" t="s">
        <v>141</v>
      </c>
      <c r="F57" s="18"/>
      <c r="G57" s="16"/>
    </row>
    <row r="58" spans="1:12" x14ac:dyDescent="0.25">
      <c r="A58" s="24" t="s">
        <v>22</v>
      </c>
      <c r="B58" s="24">
        <v>11</v>
      </c>
      <c r="C58" s="24">
        <v>28</v>
      </c>
      <c r="D58" s="24">
        <v>8</v>
      </c>
      <c r="E58" s="24">
        <v>21</v>
      </c>
      <c r="F58" s="24">
        <f t="shared" ref="F58:G63" si="11">B58+D58</f>
        <v>19</v>
      </c>
      <c r="G58" s="24">
        <f t="shared" si="11"/>
        <v>49</v>
      </c>
    </row>
    <row r="59" spans="1:12" x14ac:dyDescent="0.25">
      <c r="A59" s="23" t="s">
        <v>23</v>
      </c>
      <c r="B59" s="23">
        <v>710</v>
      </c>
      <c r="C59" s="23">
        <v>730</v>
      </c>
      <c r="D59" s="23">
        <v>308</v>
      </c>
      <c r="E59" s="23">
        <v>317</v>
      </c>
      <c r="F59" s="23">
        <f t="shared" si="11"/>
        <v>1018</v>
      </c>
      <c r="G59" s="23">
        <f t="shared" si="11"/>
        <v>1047</v>
      </c>
    </row>
    <row r="60" spans="1:12" x14ac:dyDescent="0.25">
      <c r="A60" s="24" t="s">
        <v>26</v>
      </c>
      <c r="B60" s="24">
        <v>15</v>
      </c>
      <c r="C60" s="24">
        <v>39</v>
      </c>
      <c r="D60" s="24">
        <v>16</v>
      </c>
      <c r="E60" s="24">
        <v>39</v>
      </c>
      <c r="F60" s="24">
        <f t="shared" si="11"/>
        <v>31</v>
      </c>
      <c r="G60" s="24">
        <f t="shared" si="11"/>
        <v>78</v>
      </c>
    </row>
    <row r="61" spans="1:12" x14ac:dyDescent="0.25">
      <c r="A61" s="23" t="s">
        <v>27</v>
      </c>
      <c r="B61" s="23">
        <v>85</v>
      </c>
      <c r="C61" s="23">
        <v>189</v>
      </c>
      <c r="D61" s="23">
        <v>101</v>
      </c>
      <c r="E61" s="23">
        <v>214</v>
      </c>
      <c r="F61" s="23">
        <f t="shared" si="11"/>
        <v>186</v>
      </c>
      <c r="G61" s="23">
        <f t="shared" si="11"/>
        <v>403</v>
      </c>
    </row>
    <row r="62" spans="1:12" x14ac:dyDescent="0.25">
      <c r="A62" s="24" t="s">
        <v>30</v>
      </c>
      <c r="B62" s="24">
        <v>1</v>
      </c>
      <c r="C62" s="24">
        <v>2</v>
      </c>
      <c r="D62" s="24">
        <v>1</v>
      </c>
      <c r="E62" s="24">
        <v>1</v>
      </c>
      <c r="F62" s="24">
        <f t="shared" si="11"/>
        <v>2</v>
      </c>
      <c r="G62" s="24">
        <f t="shared" si="11"/>
        <v>3</v>
      </c>
    </row>
    <row r="63" spans="1:12" x14ac:dyDescent="0.25">
      <c r="A63" s="23" t="s">
        <v>32</v>
      </c>
      <c r="B63" s="23">
        <v>618</v>
      </c>
      <c r="C63" s="23">
        <v>937</v>
      </c>
      <c r="D63" s="23">
        <v>536</v>
      </c>
      <c r="E63" s="23">
        <v>818</v>
      </c>
      <c r="F63" s="23">
        <f t="shared" si="11"/>
        <v>1154</v>
      </c>
      <c r="G63" s="23">
        <f t="shared" si="11"/>
        <v>1755</v>
      </c>
    </row>
    <row r="64" spans="1:12" x14ac:dyDescent="0.25">
      <c r="A64" s="24" t="s">
        <v>17</v>
      </c>
      <c r="B64" s="24">
        <f t="shared" ref="B64:G64" si="12">SUM(B58:B63)</f>
        <v>1440</v>
      </c>
      <c r="C64" s="24">
        <f t="shared" si="12"/>
        <v>1925</v>
      </c>
      <c r="D64" s="24">
        <f t="shared" si="12"/>
        <v>970</v>
      </c>
      <c r="E64" s="24">
        <f t="shared" si="12"/>
        <v>1410</v>
      </c>
      <c r="F64" s="24">
        <f t="shared" si="12"/>
        <v>2410</v>
      </c>
      <c r="G64" s="24">
        <f t="shared" si="12"/>
        <v>3335</v>
      </c>
    </row>
    <row r="73" spans="1:7" x14ac:dyDescent="0.25">
      <c r="A73" s="52" t="s">
        <v>142</v>
      </c>
      <c r="B73" s="47" t="s">
        <v>12</v>
      </c>
      <c r="C73" s="48"/>
      <c r="D73" s="47" t="s">
        <v>13</v>
      </c>
      <c r="E73" s="48"/>
      <c r="F73" s="62" t="s">
        <v>138</v>
      </c>
      <c r="G73" s="16" t="s">
        <v>139</v>
      </c>
    </row>
    <row r="74" spans="1:7" x14ac:dyDescent="0.25">
      <c r="A74" s="60"/>
      <c r="B74" s="63" t="s">
        <v>140</v>
      </c>
      <c r="C74" s="63" t="s">
        <v>141</v>
      </c>
      <c r="D74" s="64" t="s">
        <v>140</v>
      </c>
      <c r="E74" s="65" t="s">
        <v>141</v>
      </c>
      <c r="F74" s="66"/>
      <c r="G74" s="49"/>
    </row>
    <row r="75" spans="1:7" x14ac:dyDescent="0.25">
      <c r="A75" s="31" t="s">
        <v>63</v>
      </c>
      <c r="B75" s="31">
        <v>171</v>
      </c>
      <c r="C75" s="31">
        <v>235</v>
      </c>
      <c r="D75" s="31">
        <v>155</v>
      </c>
      <c r="E75" s="31">
        <v>261</v>
      </c>
      <c r="F75" s="31">
        <f t="shared" ref="F75:G79" si="13">B75+D75</f>
        <v>326</v>
      </c>
      <c r="G75" s="24">
        <f t="shared" si="13"/>
        <v>496</v>
      </c>
    </row>
    <row r="76" spans="1:7" x14ac:dyDescent="0.25">
      <c r="A76" s="33" t="s">
        <v>64</v>
      </c>
      <c r="B76" s="33">
        <v>493</v>
      </c>
      <c r="C76" s="33">
        <v>560</v>
      </c>
      <c r="D76" s="33">
        <v>314</v>
      </c>
      <c r="E76" s="33">
        <v>391</v>
      </c>
      <c r="F76" s="33">
        <f t="shared" si="13"/>
        <v>807</v>
      </c>
      <c r="G76" s="23">
        <f t="shared" si="13"/>
        <v>951</v>
      </c>
    </row>
    <row r="77" spans="1:7" x14ac:dyDescent="0.25">
      <c r="A77" s="31" t="s">
        <v>65</v>
      </c>
      <c r="B77" s="31">
        <v>56</v>
      </c>
      <c r="C77" s="31">
        <v>69</v>
      </c>
      <c r="D77" s="31">
        <v>53</v>
      </c>
      <c r="E77" s="31">
        <v>78</v>
      </c>
      <c r="F77" s="31">
        <f t="shared" si="13"/>
        <v>109</v>
      </c>
      <c r="G77" s="24">
        <f t="shared" si="13"/>
        <v>147</v>
      </c>
    </row>
    <row r="78" spans="1:7" x14ac:dyDescent="0.25">
      <c r="A78" s="33" t="s">
        <v>66</v>
      </c>
      <c r="B78" s="33">
        <v>236</v>
      </c>
      <c r="C78" s="33">
        <v>453</v>
      </c>
      <c r="D78" s="33">
        <v>245</v>
      </c>
      <c r="E78" s="33">
        <v>461</v>
      </c>
      <c r="F78" s="33">
        <f t="shared" si="13"/>
        <v>481</v>
      </c>
      <c r="G78" s="23">
        <f t="shared" si="13"/>
        <v>914</v>
      </c>
    </row>
    <row r="79" spans="1:7" x14ac:dyDescent="0.25">
      <c r="A79" s="31" t="s">
        <v>67</v>
      </c>
      <c r="B79" s="31">
        <v>484</v>
      </c>
      <c r="C79" s="31">
        <v>608</v>
      </c>
      <c r="D79" s="31">
        <v>203</v>
      </c>
      <c r="E79" s="31">
        <v>219</v>
      </c>
      <c r="F79" s="31">
        <f t="shared" si="13"/>
        <v>687</v>
      </c>
      <c r="G79" s="24">
        <f t="shared" si="13"/>
        <v>827</v>
      </c>
    </row>
    <row r="80" spans="1:7" x14ac:dyDescent="0.25">
      <c r="A80" s="33" t="s">
        <v>17</v>
      </c>
      <c r="B80" s="33">
        <f t="shared" ref="B80:G80" si="14">SUM(B75:B79)</f>
        <v>1440</v>
      </c>
      <c r="C80" s="33">
        <f t="shared" si="14"/>
        <v>1925</v>
      </c>
      <c r="D80" s="33">
        <f t="shared" si="14"/>
        <v>970</v>
      </c>
      <c r="E80" s="33">
        <f t="shared" si="14"/>
        <v>1410</v>
      </c>
      <c r="F80" s="23">
        <f t="shared" si="14"/>
        <v>2410</v>
      </c>
      <c r="G80" s="23">
        <f t="shared" si="14"/>
        <v>3335</v>
      </c>
    </row>
    <row r="86" spans="1:4" x14ac:dyDescent="0.25">
      <c r="A86" s="12" t="s">
        <v>143</v>
      </c>
      <c r="B86" s="12" t="s">
        <v>12</v>
      </c>
      <c r="C86" s="12" t="s">
        <v>13</v>
      </c>
      <c r="D86" s="12" t="s">
        <v>17</v>
      </c>
    </row>
    <row r="87" spans="1:4" x14ac:dyDescent="0.25">
      <c r="A87" s="12" t="s">
        <v>22</v>
      </c>
      <c r="B87" s="12">
        <v>30</v>
      </c>
      <c r="C87" s="12">
        <v>29</v>
      </c>
      <c r="D87" s="12">
        <f>SUM(Tabla19[[#This Row],[Homes]:[Mulleres]])</f>
        <v>59</v>
      </c>
    </row>
    <row r="88" spans="1:4" x14ac:dyDescent="0.25">
      <c r="A88" s="12" t="s">
        <v>23</v>
      </c>
      <c r="B88" s="12">
        <v>917</v>
      </c>
      <c r="C88" s="12">
        <v>392</v>
      </c>
      <c r="D88" s="12">
        <f>SUM(Tabla19[[#This Row],[Homes]:[Mulleres]])</f>
        <v>1309</v>
      </c>
    </row>
    <row r="89" spans="1:4" x14ac:dyDescent="0.25">
      <c r="A89" s="12" t="s">
        <v>26</v>
      </c>
      <c r="B89" s="12">
        <v>21</v>
      </c>
      <c r="C89" s="12">
        <v>17</v>
      </c>
      <c r="D89" s="12">
        <f>SUM(Tabla19[[#This Row],[Homes]:[Mulleres]])</f>
        <v>38</v>
      </c>
    </row>
    <row r="90" spans="1:4" x14ac:dyDescent="0.25">
      <c r="A90" s="12" t="s">
        <v>27</v>
      </c>
      <c r="B90" s="12">
        <v>256</v>
      </c>
      <c r="C90" s="12">
        <v>272</v>
      </c>
      <c r="D90" s="12">
        <f>SUM(Tabla19[[#This Row],[Homes]:[Mulleres]])</f>
        <v>528</v>
      </c>
    </row>
    <row r="91" spans="1:4" x14ac:dyDescent="0.25">
      <c r="A91" s="12" t="s">
        <v>28</v>
      </c>
      <c r="B91" s="12">
        <v>12</v>
      </c>
      <c r="D91" s="12">
        <f>SUM(Tabla19[[#This Row],[Homes]:[Mulleres]])</f>
        <v>12</v>
      </c>
    </row>
    <row r="92" spans="1:4" x14ac:dyDescent="0.25">
      <c r="A92" s="12" t="s">
        <v>30</v>
      </c>
      <c r="B92" s="12">
        <v>1</v>
      </c>
      <c r="C92" s="12">
        <v>1</v>
      </c>
      <c r="D92" s="12">
        <f>SUM(Tabla19[[#This Row],[Homes]:[Mulleres]])</f>
        <v>2</v>
      </c>
    </row>
    <row r="93" spans="1:4" x14ac:dyDescent="0.25">
      <c r="A93" s="12" t="s">
        <v>31</v>
      </c>
      <c r="B93" s="12">
        <v>96</v>
      </c>
      <c r="C93" s="12">
        <v>39</v>
      </c>
      <c r="D93" s="12">
        <f>SUM(Tabla19[[#This Row],[Homes]:[Mulleres]])</f>
        <v>135</v>
      </c>
    </row>
    <row r="94" spans="1:4" x14ac:dyDescent="0.25">
      <c r="A94" s="12" t="s">
        <v>32</v>
      </c>
      <c r="B94" s="12">
        <v>1309</v>
      </c>
      <c r="C94" s="12">
        <v>1078</v>
      </c>
      <c r="D94" s="12">
        <f>SUM(Tabla19[[#This Row],[Homes]:[Mulleres]])</f>
        <v>2387</v>
      </c>
    </row>
    <row r="95" spans="1:4" x14ac:dyDescent="0.25">
      <c r="A95" s="12" t="s">
        <v>17</v>
      </c>
      <c r="B95" s="12">
        <f>SUBTOTAL(109,B87:B94)</f>
        <v>2642</v>
      </c>
      <c r="C95" s="12">
        <f>SUBTOTAL(109,C87:C94)</f>
        <v>1828</v>
      </c>
      <c r="D95" s="12">
        <f>SUM(Tabla19[[#This Row],[Homes]:[Mulleres]])</f>
        <v>4470</v>
      </c>
    </row>
  </sheetData>
  <mergeCells count="19">
    <mergeCell ref="A56:A57"/>
    <mergeCell ref="B56:C56"/>
    <mergeCell ref="D56:E56"/>
    <mergeCell ref="F56:F57"/>
    <mergeCell ref="G56:G57"/>
    <mergeCell ref="A73:A74"/>
    <mergeCell ref="B73:C73"/>
    <mergeCell ref="D73:E73"/>
    <mergeCell ref="F73:F74"/>
    <mergeCell ref="G73:G74"/>
    <mergeCell ref="O1:R1"/>
    <mergeCell ref="A25:A26"/>
    <mergeCell ref="B25:E25"/>
    <mergeCell ref="F25:I25"/>
    <mergeCell ref="K25:M25"/>
    <mergeCell ref="A41:A42"/>
    <mergeCell ref="B41:E41"/>
    <mergeCell ref="F41:I41"/>
    <mergeCell ref="J41:L4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11CE2-9EAE-4F2E-914A-59C5FD42D73B}">
  <dimension ref="A1:IU42"/>
  <sheetViews>
    <sheetView workbookViewId="0">
      <selection activeCell="G4" sqref="G4"/>
    </sheetView>
  </sheetViews>
  <sheetFormatPr baseColWidth="10" defaultRowHeight="15" x14ac:dyDescent="0.25"/>
  <cols>
    <col min="1" max="1" width="33.875" style="12" customWidth="1"/>
    <col min="2" max="7" width="11" style="12"/>
    <col min="8" max="8" width="19.375" style="12" customWidth="1"/>
    <col min="9" max="16384" width="11" style="12"/>
  </cols>
  <sheetData>
    <row r="1" spans="1:255" s="7" customFormat="1" ht="57" customHeight="1" thickBot="1" x14ac:dyDescent="0.3">
      <c r="A1" s="1"/>
      <c r="B1" s="2"/>
      <c r="C1" s="2"/>
      <c r="D1" s="3"/>
      <c r="E1" s="4"/>
      <c r="F1" s="4"/>
      <c r="G1" s="4"/>
      <c r="H1" s="2"/>
      <c r="I1" s="2"/>
      <c r="J1" s="4"/>
      <c r="K1" s="5" t="s">
        <v>0</v>
      </c>
      <c r="L1" s="5"/>
      <c r="M1" s="5"/>
      <c r="N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</row>
    <row r="2" spans="1:255" s="8" customFormat="1" ht="12.75" x14ac:dyDescent="0.2"/>
    <row r="3" spans="1:255" s="8" customFormat="1" ht="15.75" x14ac:dyDescent="0.25">
      <c r="A3" s="9" t="s">
        <v>144</v>
      </c>
    </row>
    <row r="4" spans="1:255" s="8" customFormat="1" ht="15.75" x14ac:dyDescent="0.25">
      <c r="A4" s="9" t="s">
        <v>2</v>
      </c>
    </row>
    <row r="5" spans="1:255" s="8" customFormat="1" ht="15.75" x14ac:dyDescent="0.25">
      <c r="A5" s="9" t="s">
        <v>3</v>
      </c>
    </row>
    <row r="6" spans="1:255" s="8" customFormat="1" ht="15.75" x14ac:dyDescent="0.25">
      <c r="A6" s="9" t="s">
        <v>4</v>
      </c>
    </row>
    <row r="7" spans="1:255" s="8" customFormat="1" ht="12.75" x14ac:dyDescent="0.2">
      <c r="A7" s="8" t="s">
        <v>5</v>
      </c>
      <c r="L7" s="10"/>
      <c r="M7" s="10"/>
      <c r="N7" s="11"/>
    </row>
    <row r="11" spans="1:255" x14ac:dyDescent="0.25">
      <c r="A11" s="12" t="s">
        <v>145</v>
      </c>
      <c r="B11" s="12" t="s">
        <v>8</v>
      </c>
      <c r="C11" s="12" t="s">
        <v>9</v>
      </c>
      <c r="D11" s="12" t="s">
        <v>17</v>
      </c>
      <c r="F11" s="67"/>
      <c r="H11" s="12" t="s">
        <v>146</v>
      </c>
      <c r="I11" s="12" t="s">
        <v>12</v>
      </c>
      <c r="J11" s="12" t="s">
        <v>13</v>
      </c>
      <c r="K11" s="12" t="s">
        <v>17</v>
      </c>
      <c r="M11" s="67"/>
    </row>
    <row r="12" spans="1:255" x14ac:dyDescent="0.25">
      <c r="A12" s="12" t="s">
        <v>22</v>
      </c>
      <c r="B12" s="12">
        <v>6</v>
      </c>
      <c r="C12" s="12">
        <v>5</v>
      </c>
      <c r="D12" s="12">
        <f>SUM(Tabla4[[#This Row],[Home]:[Muller]])</f>
        <v>11</v>
      </c>
      <c r="F12" s="67"/>
      <c r="H12" s="12" t="s">
        <v>22</v>
      </c>
      <c r="I12" s="13">
        <v>5.1333333333333329</v>
      </c>
      <c r="J12" s="13">
        <v>5</v>
      </c>
      <c r="K12" s="13">
        <f>SUM(Tabla5[[#This Row],[Homes]:[Mulleres]])</f>
        <v>10.133333333333333</v>
      </c>
      <c r="M12" s="68"/>
    </row>
    <row r="13" spans="1:255" x14ac:dyDescent="0.25">
      <c r="A13" s="12" t="s">
        <v>23</v>
      </c>
      <c r="B13" s="12">
        <v>181</v>
      </c>
      <c r="C13" s="12">
        <v>78</v>
      </c>
      <c r="D13" s="12">
        <f>SUM(Tabla4[[#This Row],[Home]:[Muller]])</f>
        <v>259</v>
      </c>
      <c r="F13" s="67"/>
      <c r="H13" s="12" t="s">
        <v>23</v>
      </c>
      <c r="I13" s="13">
        <v>161.14246575342466</v>
      </c>
      <c r="J13" s="13">
        <v>67.452054794520535</v>
      </c>
      <c r="K13" s="13">
        <f>SUM(Tabla5[[#This Row],[Homes]:[Mulleres]])</f>
        <v>228.59452054794519</v>
      </c>
      <c r="M13" s="68"/>
    </row>
    <row r="14" spans="1:255" x14ac:dyDescent="0.25">
      <c r="A14" s="12" t="s">
        <v>24</v>
      </c>
      <c r="B14" s="12">
        <v>6</v>
      </c>
      <c r="C14" s="12">
        <v>4</v>
      </c>
      <c r="D14" s="12">
        <f>SUM(Tabla4[[#This Row],[Home]:[Muller]])</f>
        <v>10</v>
      </c>
      <c r="F14" s="67"/>
      <c r="H14" s="12" t="s">
        <v>24</v>
      </c>
      <c r="I14" s="13">
        <v>3</v>
      </c>
      <c r="J14" s="13">
        <v>1.3640547945205479</v>
      </c>
      <c r="K14" s="13">
        <f>SUM(Tabla5[[#This Row],[Homes]:[Mulleres]])</f>
        <v>4.3640547945205483</v>
      </c>
      <c r="M14" s="68"/>
    </row>
    <row r="15" spans="1:255" x14ac:dyDescent="0.25">
      <c r="A15" s="12" t="s">
        <v>25</v>
      </c>
      <c r="B15" s="12">
        <v>233</v>
      </c>
      <c r="C15" s="12">
        <v>143</v>
      </c>
      <c r="D15" s="12">
        <f>SUM(Tabla4[[#This Row],[Home]:[Muller]])</f>
        <v>376</v>
      </c>
      <c r="F15" s="67"/>
      <c r="H15" s="12" t="s">
        <v>25</v>
      </c>
      <c r="I15" s="13">
        <v>40.901150684931437</v>
      </c>
      <c r="J15" s="13">
        <v>24.760986301369844</v>
      </c>
      <c r="K15" s="13">
        <f>SUM(Tabla5[[#This Row],[Homes]:[Mulleres]])</f>
        <v>65.662136986301277</v>
      </c>
      <c r="M15" s="68"/>
    </row>
    <row r="16" spans="1:255" x14ac:dyDescent="0.25">
      <c r="A16" s="12" t="s">
        <v>26</v>
      </c>
      <c r="B16" s="12">
        <v>60</v>
      </c>
      <c r="C16" s="12">
        <v>62</v>
      </c>
      <c r="D16" s="12">
        <f>SUM(Tabla4[[#This Row],[Home]:[Muller]])</f>
        <v>122</v>
      </c>
      <c r="F16" s="67"/>
      <c r="H16" s="12" t="s">
        <v>26</v>
      </c>
      <c r="I16" s="13">
        <v>40.468493150684928</v>
      </c>
      <c r="J16" s="13">
        <v>37.76986301369864</v>
      </c>
      <c r="K16" s="13">
        <f>SUM(Tabla5[[#This Row],[Homes]:[Mulleres]])</f>
        <v>78.238356164383561</v>
      </c>
      <c r="M16" s="68"/>
    </row>
    <row r="17" spans="1:13" x14ac:dyDescent="0.25">
      <c r="A17" s="12" t="s">
        <v>27</v>
      </c>
      <c r="B17" s="12">
        <v>89</v>
      </c>
      <c r="C17" s="12">
        <v>102</v>
      </c>
      <c r="D17" s="12">
        <f>SUM(Tabla4[[#This Row],[Home]:[Muller]])</f>
        <v>191</v>
      </c>
      <c r="F17" s="67"/>
      <c r="H17" s="12" t="s">
        <v>27</v>
      </c>
      <c r="I17" s="13">
        <v>80.161643835616431</v>
      </c>
      <c r="J17" s="13">
        <v>93.301369863013647</v>
      </c>
      <c r="K17" s="13">
        <f>SUM(Tabla5[[#This Row],[Homes]:[Mulleres]])</f>
        <v>173.46301369863008</v>
      </c>
      <c r="M17" s="68"/>
    </row>
    <row r="18" spans="1:13" x14ac:dyDescent="0.25">
      <c r="A18" s="12" t="s">
        <v>28</v>
      </c>
      <c r="B18" s="12">
        <v>6</v>
      </c>
      <c r="D18" s="12">
        <f>SUM(Tabla4[[#This Row],[Home]:[Muller]])</f>
        <v>6</v>
      </c>
      <c r="F18" s="67"/>
      <c r="H18" s="12" t="s">
        <v>28</v>
      </c>
      <c r="I18" s="13">
        <v>5.3342465753424655</v>
      </c>
      <c r="J18" s="13"/>
      <c r="K18" s="13">
        <f>SUM(Tabla5[[#This Row],[Homes]:[Mulleres]])</f>
        <v>5.3342465753424655</v>
      </c>
      <c r="M18" s="68"/>
    </row>
    <row r="19" spans="1:13" x14ac:dyDescent="0.25">
      <c r="A19" s="12" t="s">
        <v>29</v>
      </c>
      <c r="B19" s="12">
        <v>102</v>
      </c>
      <c r="C19" s="12">
        <v>114</v>
      </c>
      <c r="D19" s="12">
        <f>SUM(Tabla4[[#This Row],[Home]:[Muller]])</f>
        <v>216</v>
      </c>
      <c r="F19" s="67"/>
      <c r="H19" s="12" t="s">
        <v>29</v>
      </c>
      <c r="I19" s="13">
        <v>11.216000000000006</v>
      </c>
      <c r="J19" s="13">
        <v>14.585205479452059</v>
      </c>
      <c r="K19" s="13">
        <f>SUM(Tabla5[[#This Row],[Homes]:[Mulleres]])</f>
        <v>25.801205479452065</v>
      </c>
      <c r="M19" s="68"/>
    </row>
    <row r="20" spans="1:13" x14ac:dyDescent="0.25">
      <c r="A20" s="12" t="s">
        <v>147</v>
      </c>
      <c r="B20" s="12">
        <v>1</v>
      </c>
      <c r="C20" s="12">
        <v>1</v>
      </c>
      <c r="D20" s="12">
        <f>SUM(Tabla4[[#This Row],[Home]:[Muller]])</f>
        <v>2</v>
      </c>
      <c r="F20" s="67"/>
      <c r="H20" s="12" t="s">
        <v>147</v>
      </c>
      <c r="I20" s="13">
        <v>0.10136986301369863</v>
      </c>
      <c r="J20" s="13">
        <v>0.29041095890410956</v>
      </c>
      <c r="K20" s="13">
        <f>SUM(Tabla5[[#This Row],[Homes]:[Mulleres]])</f>
        <v>0.39178082191780816</v>
      </c>
      <c r="M20" s="68"/>
    </row>
    <row r="21" spans="1:13" x14ac:dyDescent="0.25">
      <c r="A21" s="12" t="s">
        <v>31</v>
      </c>
      <c r="B21" s="12">
        <v>19</v>
      </c>
      <c r="C21" s="12">
        <v>12</v>
      </c>
      <c r="D21" s="12">
        <f>SUM(Tabla4[[#This Row],[Home]:[Muller]])</f>
        <v>31</v>
      </c>
      <c r="F21" s="67"/>
      <c r="H21" s="12" t="s">
        <v>31</v>
      </c>
      <c r="I21" s="13">
        <v>17.736986301369864</v>
      </c>
      <c r="J21" s="13">
        <v>10.326027397260274</v>
      </c>
      <c r="K21" s="13">
        <f>SUM(Tabla5[[#This Row],[Homes]:[Mulleres]])</f>
        <v>28.063013698630137</v>
      </c>
      <c r="M21" s="68"/>
    </row>
    <row r="22" spans="1:13" x14ac:dyDescent="0.25">
      <c r="A22" s="12" t="s">
        <v>32</v>
      </c>
      <c r="B22" s="12">
        <v>333</v>
      </c>
      <c r="C22" s="12">
        <v>266</v>
      </c>
      <c r="D22" s="12">
        <f>SUM(Tabla4[[#This Row],[Home]:[Muller]])</f>
        <v>599</v>
      </c>
      <c r="H22" s="12" t="s">
        <v>32</v>
      </c>
      <c r="I22" s="13">
        <v>311.07981735159808</v>
      </c>
      <c r="J22" s="13">
        <v>249.21643835616433</v>
      </c>
      <c r="K22" s="13">
        <f>SUM(Tabla5[[#This Row],[Homes]:[Mulleres]])</f>
        <v>560.29625570776238</v>
      </c>
      <c r="M22" s="68"/>
    </row>
    <row r="23" spans="1:13" x14ac:dyDescent="0.25">
      <c r="A23" s="12" t="s">
        <v>17</v>
      </c>
      <c r="B23" s="12">
        <f>SUBTOTAL(109,B12:B22)</f>
        <v>1036</v>
      </c>
      <c r="C23" s="12">
        <f>SUBTOTAL(109,C12:C22)</f>
        <v>787</v>
      </c>
      <c r="D23" s="12">
        <f>SUM(Tabla4[[#This Row],[Home]:[Muller]])</f>
        <v>1823</v>
      </c>
      <c r="H23" s="12" t="s">
        <v>17</v>
      </c>
      <c r="I23" s="13">
        <f>SUBTOTAL(109,I12:I22)</f>
        <v>676.27550684931498</v>
      </c>
      <c r="J23" s="13">
        <f>SUBTOTAL(109,J12:J22)</f>
        <v>504.06641095890399</v>
      </c>
      <c r="K23" s="13">
        <f>SUM(Tabla5[[#This Row],[Homes]:[Mulleres]])</f>
        <v>1180.341917808219</v>
      </c>
    </row>
    <row r="24" spans="1:13" x14ac:dyDescent="0.25">
      <c r="A24" s="67"/>
      <c r="B24" s="67"/>
      <c r="C24" s="67"/>
      <c r="D24" s="67"/>
    </row>
    <row r="29" spans="1:13" x14ac:dyDescent="0.25">
      <c r="A29" s="45" t="s">
        <v>148</v>
      </c>
      <c r="B29" s="16" t="s">
        <v>63</v>
      </c>
      <c r="C29" s="17"/>
      <c r="D29" s="16" t="s">
        <v>64</v>
      </c>
      <c r="E29" s="17"/>
      <c r="F29" s="69" t="s">
        <v>65</v>
      </c>
      <c r="G29" s="70"/>
      <c r="H29" s="69" t="s">
        <v>66</v>
      </c>
      <c r="I29" s="70"/>
      <c r="J29" s="16" t="s">
        <v>67</v>
      </c>
      <c r="K29" s="17"/>
      <c r="L29" s="36" t="s">
        <v>17</v>
      </c>
    </row>
    <row r="30" spans="1:13" x14ac:dyDescent="0.25">
      <c r="A30" s="52"/>
      <c r="B30" s="71" t="s">
        <v>12</v>
      </c>
      <c r="C30" s="72" t="s">
        <v>13</v>
      </c>
      <c r="D30" s="73" t="s">
        <v>12</v>
      </c>
      <c r="E30" s="72" t="s">
        <v>13</v>
      </c>
      <c r="F30" s="71" t="s">
        <v>12</v>
      </c>
      <c r="G30" s="72" t="s">
        <v>13</v>
      </c>
      <c r="H30" s="71" t="s">
        <v>12</v>
      </c>
      <c r="I30" s="72" t="s">
        <v>13</v>
      </c>
      <c r="J30" s="73" t="s">
        <v>12</v>
      </c>
      <c r="K30" s="72" t="s">
        <v>13</v>
      </c>
      <c r="L30" s="16"/>
    </row>
    <row r="31" spans="1:13" x14ac:dyDescent="0.25">
      <c r="A31" s="23" t="s">
        <v>22</v>
      </c>
      <c r="B31" s="74">
        <v>1</v>
      </c>
      <c r="C31" s="74"/>
      <c r="D31" s="74">
        <v>1</v>
      </c>
      <c r="E31" s="74">
        <v>3</v>
      </c>
      <c r="F31" s="74">
        <v>0.13333333333333333</v>
      </c>
      <c r="G31" s="74"/>
      <c r="H31" s="74">
        <v>1</v>
      </c>
      <c r="I31" s="74">
        <v>2</v>
      </c>
      <c r="J31" s="74">
        <v>2</v>
      </c>
      <c r="K31" s="74"/>
      <c r="L31" s="74">
        <f>SUM(B31:K31)</f>
        <v>10.133333333333333</v>
      </c>
    </row>
    <row r="32" spans="1:13" x14ac:dyDescent="0.25">
      <c r="A32" s="24" t="s">
        <v>23</v>
      </c>
      <c r="B32" s="39">
        <v>10.531506849315068</v>
      </c>
      <c r="C32" s="39">
        <v>5.6657534246575345</v>
      </c>
      <c r="D32" s="39">
        <v>61.522374429223731</v>
      </c>
      <c r="E32" s="39">
        <v>30.26027397260275</v>
      </c>
      <c r="F32" s="39">
        <v>6</v>
      </c>
      <c r="G32" s="39">
        <v>3.5315068493150683</v>
      </c>
      <c r="H32" s="39">
        <v>28.12694063926941</v>
      </c>
      <c r="I32" s="39">
        <v>19.665753424657535</v>
      </c>
      <c r="J32" s="39">
        <v>54.961643835616449</v>
      </c>
      <c r="K32" s="39">
        <v>8.3287671232876708</v>
      </c>
      <c r="L32" s="39">
        <f t="shared" ref="L32:L41" si="0">SUM(B32:K32)</f>
        <v>228.59452054794522</v>
      </c>
    </row>
    <row r="33" spans="1:12" x14ac:dyDescent="0.25">
      <c r="A33" s="23" t="s">
        <v>24</v>
      </c>
      <c r="B33" s="74">
        <v>3</v>
      </c>
      <c r="C33" s="74">
        <v>1.3640547945205479</v>
      </c>
      <c r="D33" s="74"/>
      <c r="E33" s="74"/>
      <c r="F33" s="74"/>
      <c r="G33" s="74"/>
      <c r="H33" s="74"/>
      <c r="I33" s="74"/>
      <c r="J33" s="74"/>
      <c r="K33" s="74"/>
      <c r="L33" s="74">
        <f t="shared" si="0"/>
        <v>4.3640547945205483</v>
      </c>
    </row>
    <row r="34" spans="1:12" x14ac:dyDescent="0.25">
      <c r="A34" s="24" t="s">
        <v>25</v>
      </c>
      <c r="B34" s="39">
        <v>2.9708493150684925</v>
      </c>
      <c r="C34" s="39">
        <v>5.1694977168949761</v>
      </c>
      <c r="D34" s="39">
        <v>0.69537899543378989</v>
      </c>
      <c r="E34" s="39">
        <v>0.3861187214611872</v>
      </c>
      <c r="F34" s="39">
        <v>3.0236712328767124</v>
      </c>
      <c r="G34" s="39">
        <v>3.6069406392694057</v>
      </c>
      <c r="H34" s="39">
        <v>19.508310502283109</v>
      </c>
      <c r="I34" s="39">
        <v>13.575817351598186</v>
      </c>
      <c r="J34" s="39">
        <v>14.702940639269414</v>
      </c>
      <c r="K34" s="39">
        <v>2.0226118721461188</v>
      </c>
      <c r="L34" s="39">
        <f t="shared" si="0"/>
        <v>65.662136986301391</v>
      </c>
    </row>
    <row r="35" spans="1:12" x14ac:dyDescent="0.25">
      <c r="A35" s="23" t="s">
        <v>26</v>
      </c>
      <c r="B35" s="74">
        <v>6.9260273972602739</v>
      </c>
      <c r="C35" s="74">
        <v>3.7150684931506852</v>
      </c>
      <c r="D35" s="74">
        <v>3</v>
      </c>
      <c r="E35" s="74">
        <v>3.0876712328767129</v>
      </c>
      <c r="F35" s="74">
        <v>1</v>
      </c>
      <c r="G35" s="74">
        <v>3.5506849315068494</v>
      </c>
      <c r="H35" s="74">
        <v>13.520547945205477</v>
      </c>
      <c r="I35" s="74">
        <v>24.824657534246576</v>
      </c>
      <c r="J35" s="74">
        <v>16.021917808219179</v>
      </c>
      <c r="K35" s="74">
        <v>2.591780821917808</v>
      </c>
      <c r="L35" s="74">
        <f t="shared" si="0"/>
        <v>78.238356164383561</v>
      </c>
    </row>
    <row r="36" spans="1:12" x14ac:dyDescent="0.25">
      <c r="A36" s="24" t="s">
        <v>27</v>
      </c>
      <c r="B36" s="39">
        <v>8.9205479452054792</v>
      </c>
      <c r="C36" s="39">
        <v>18</v>
      </c>
      <c r="D36" s="39">
        <v>5.5452054794520551</v>
      </c>
      <c r="E36" s="39">
        <v>5.7726027397260271</v>
      </c>
      <c r="F36" s="39">
        <v>1</v>
      </c>
      <c r="G36" s="39">
        <v>7.0000000000000009</v>
      </c>
      <c r="H36" s="39">
        <v>31.764383561643839</v>
      </c>
      <c r="I36" s="39">
        <v>49.87123287671232</v>
      </c>
      <c r="J36" s="39">
        <v>32.93150684931507</v>
      </c>
      <c r="K36" s="39">
        <v>12.657534246575343</v>
      </c>
      <c r="L36" s="39">
        <f t="shared" si="0"/>
        <v>173.46301369863014</v>
      </c>
    </row>
    <row r="37" spans="1:12" x14ac:dyDescent="0.25">
      <c r="A37" s="23" t="s">
        <v>28</v>
      </c>
      <c r="B37" s="74">
        <v>2</v>
      </c>
      <c r="C37" s="74"/>
      <c r="D37" s="74">
        <v>2.3342465753424655</v>
      </c>
      <c r="E37" s="74"/>
      <c r="F37" s="74"/>
      <c r="G37" s="74"/>
      <c r="H37" s="74">
        <v>1</v>
      </c>
      <c r="I37" s="74"/>
      <c r="J37" s="74"/>
      <c r="K37" s="74"/>
      <c r="L37" s="74">
        <f t="shared" si="0"/>
        <v>5.3342465753424655</v>
      </c>
    </row>
    <row r="38" spans="1:12" x14ac:dyDescent="0.25">
      <c r="A38" s="24" t="s">
        <v>29</v>
      </c>
      <c r="B38" s="39">
        <v>1.0615525114155253</v>
      </c>
      <c r="C38" s="39">
        <v>3.8697351598173522</v>
      </c>
      <c r="D38" s="39">
        <v>1.7305205479452053</v>
      </c>
      <c r="E38" s="39">
        <v>1.5648219178082192</v>
      </c>
      <c r="F38" s="39">
        <v>0.28456621004566207</v>
      </c>
      <c r="G38" s="39">
        <v>1.1111598173515982</v>
      </c>
      <c r="H38" s="39">
        <v>4.7115981735159824</v>
      </c>
      <c r="I38" s="39">
        <v>6.7323835616438394</v>
      </c>
      <c r="J38" s="39">
        <v>3.4277625570776253</v>
      </c>
      <c r="K38" s="39">
        <v>1.3071050228310503</v>
      </c>
      <c r="L38" s="39">
        <f t="shared" si="0"/>
        <v>25.801205479452058</v>
      </c>
    </row>
    <row r="39" spans="1:12" x14ac:dyDescent="0.25">
      <c r="A39" s="58" t="s">
        <v>147</v>
      </c>
      <c r="B39" s="75">
        <v>0.10136986301369863</v>
      </c>
      <c r="C39" s="75"/>
      <c r="D39" s="75"/>
      <c r="E39" s="75"/>
      <c r="F39" s="75"/>
      <c r="G39" s="75">
        <v>0.29041095890410956</v>
      </c>
      <c r="H39" s="75"/>
      <c r="I39" s="75"/>
      <c r="J39" s="75"/>
      <c r="K39" s="75"/>
      <c r="L39" s="75">
        <f t="shared" si="0"/>
        <v>0.39178082191780816</v>
      </c>
    </row>
    <row r="40" spans="1:12" x14ac:dyDescent="0.25">
      <c r="A40" s="56" t="s">
        <v>31</v>
      </c>
      <c r="B40" s="76">
        <v>1</v>
      </c>
      <c r="C40" s="76">
        <v>1.8273972602739725</v>
      </c>
      <c r="D40" s="76">
        <v>2</v>
      </c>
      <c r="E40" s="76"/>
      <c r="F40" s="76"/>
      <c r="G40" s="76"/>
      <c r="H40" s="76">
        <v>6.7369863013698632</v>
      </c>
      <c r="I40" s="76">
        <v>4.6657534246575345</v>
      </c>
      <c r="J40" s="76">
        <v>8</v>
      </c>
      <c r="K40" s="76">
        <v>3.8328767123287673</v>
      </c>
      <c r="L40" s="76">
        <f t="shared" si="0"/>
        <v>28.063013698630137</v>
      </c>
    </row>
    <row r="41" spans="1:12" x14ac:dyDescent="0.25">
      <c r="A41" s="58" t="s">
        <v>32</v>
      </c>
      <c r="B41" s="75">
        <v>45.509589041095893</v>
      </c>
      <c r="C41" s="75">
        <v>49.183561643835617</v>
      </c>
      <c r="D41" s="75">
        <v>76.180821917808231</v>
      </c>
      <c r="E41" s="75">
        <v>62.797260273972611</v>
      </c>
      <c r="F41" s="75">
        <v>8</v>
      </c>
      <c r="G41" s="75">
        <v>13.56986301369863</v>
      </c>
      <c r="H41" s="75">
        <v>80.418447488584491</v>
      </c>
      <c r="I41" s="75">
        <v>75.846575342465769</v>
      </c>
      <c r="J41" s="75">
        <v>100.97095890410961</v>
      </c>
      <c r="K41" s="75">
        <v>47.819178082191783</v>
      </c>
      <c r="L41" s="75">
        <f t="shared" si="0"/>
        <v>560.29625570776261</v>
      </c>
    </row>
    <row r="42" spans="1:12" x14ac:dyDescent="0.25">
      <c r="A42" s="56" t="s">
        <v>17</v>
      </c>
      <c r="B42" s="76">
        <f>SUM(B31:B41)</f>
        <v>83.021442922374433</v>
      </c>
      <c r="C42" s="76">
        <f t="shared" ref="C42:L42" si="1">SUM(C31:C41)</f>
        <v>88.79506849315068</v>
      </c>
      <c r="D42" s="76">
        <f t="shared" si="1"/>
        <v>154.00854794520546</v>
      </c>
      <c r="E42" s="76">
        <f t="shared" si="1"/>
        <v>106.8687488584475</v>
      </c>
      <c r="F42" s="76">
        <f t="shared" si="1"/>
        <v>19.441570776255709</v>
      </c>
      <c r="G42" s="76">
        <f t="shared" si="1"/>
        <v>32.660566210045658</v>
      </c>
      <c r="H42" s="76">
        <f t="shared" si="1"/>
        <v>186.78721461187217</v>
      </c>
      <c r="I42" s="76">
        <f t="shared" si="1"/>
        <v>197.18217351598176</v>
      </c>
      <c r="J42" s="76">
        <f t="shared" si="1"/>
        <v>233.01673059360732</v>
      </c>
      <c r="K42" s="76">
        <f t="shared" si="1"/>
        <v>78.559853881278542</v>
      </c>
      <c r="L42" s="76">
        <f t="shared" si="1"/>
        <v>1180.3419178082193</v>
      </c>
    </row>
  </sheetData>
  <mergeCells count="8">
    <mergeCell ref="K1:N1"/>
    <mergeCell ref="A29:A30"/>
    <mergeCell ref="B29:C29"/>
    <mergeCell ref="D29:E29"/>
    <mergeCell ref="F29:G29"/>
    <mergeCell ref="H29:I29"/>
    <mergeCell ref="J29:K29"/>
    <mergeCell ref="L29:L30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2023_Datos xerais</vt:lpstr>
      <vt:lpstr>2023_PDI_Distribución</vt:lpstr>
      <vt:lpstr>2023_PDI_Doutor</vt:lpstr>
      <vt:lpstr>2023_PDI ao longo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2024-04-11T06:31:17Z</dcterms:created>
  <dcterms:modified xsi:type="dcterms:W3CDTF">2024-04-11T06:33:34Z</dcterms:modified>
</cp:coreProperties>
</file>