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formación\"/>
    </mc:Choice>
  </mc:AlternateContent>
  <xr:revisionPtr revIDLastSave="0" documentId="13_ncr:1_{C966B332-A9E2-4CB5-BD40-E6732F5D8BC4}" xr6:coauthVersionLast="47" xr6:coauthVersionMax="47" xr10:uidLastSave="{00000000-0000-0000-0000-000000000000}"/>
  <bookViews>
    <workbookView xWindow="-120" yWindow="-120" windowWidth="29040" windowHeight="15720" xr2:uid="{5C274A56-4C66-4B84-A0F0-6BD06E1DC468}"/>
  </bookViews>
  <sheets>
    <sheet name="2022_Plan formación_PAS" sheetId="7" r:id="rId1"/>
    <sheet name="2022_Formación externa_PAS" sheetId="8" r:id="rId2"/>
    <sheet name="2022_Formación externa_EGAP_PAS" sheetId="10" r:id="rId3"/>
    <sheet name="2022_Formación_PDI" sheetId="1" r:id="rId4"/>
    <sheet name="2022_Grupos_innovación_docente" sheetId="2" r:id="rId5"/>
    <sheet name="ANL" sheetId="3" r:id="rId6"/>
    <sheet name="SPRL" sheetId="4" r:id="rId7"/>
    <sheet name="Unidade de Igualdade" sheetId="5" r:id="rId8"/>
    <sheet name="Outros" sheetId="6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7" l="1"/>
  <c r="E27" i="7"/>
  <c r="E26" i="7"/>
  <c r="E25" i="7"/>
  <c r="E24" i="7"/>
  <c r="D15" i="6" l="1"/>
  <c r="C15" i="6"/>
  <c r="E15" i="6" s="1"/>
  <c r="E14" i="6"/>
  <c r="E13" i="6"/>
  <c r="E12" i="6"/>
  <c r="L32" i="5"/>
  <c r="K32" i="5"/>
  <c r="M32" i="5" s="1"/>
  <c r="I32" i="5"/>
  <c r="H32" i="5"/>
  <c r="J32" i="5" s="1"/>
  <c r="N32" i="5" s="1"/>
  <c r="C32" i="5"/>
  <c r="D32" i="5" s="1"/>
  <c r="B32" i="5"/>
  <c r="M31" i="5"/>
  <c r="N31" i="5" s="1"/>
  <c r="J31" i="5"/>
  <c r="D31" i="5"/>
  <c r="M30" i="5"/>
  <c r="J30" i="5"/>
  <c r="N30" i="5" s="1"/>
  <c r="D30" i="5"/>
  <c r="M29" i="5"/>
  <c r="J29" i="5"/>
  <c r="N29" i="5" s="1"/>
  <c r="D29" i="5"/>
  <c r="M28" i="5"/>
  <c r="N28" i="5" s="1"/>
  <c r="J28" i="5"/>
  <c r="D28" i="5"/>
  <c r="M27" i="5"/>
  <c r="J27" i="5"/>
  <c r="N27" i="5" s="1"/>
  <c r="D27" i="5"/>
  <c r="M26" i="5"/>
  <c r="J26" i="5"/>
  <c r="N26" i="5" s="1"/>
  <c r="D26" i="5"/>
  <c r="M25" i="5"/>
  <c r="N25" i="5" s="1"/>
  <c r="J25" i="5"/>
  <c r="D25" i="5"/>
  <c r="M24" i="5"/>
  <c r="J24" i="5"/>
  <c r="N24" i="5" s="1"/>
  <c r="D24" i="5"/>
  <c r="M23" i="5"/>
  <c r="J23" i="5"/>
  <c r="N23" i="5" s="1"/>
  <c r="D23" i="5"/>
  <c r="M22" i="5"/>
  <c r="N22" i="5" s="1"/>
  <c r="J22" i="5"/>
  <c r="D22" i="5"/>
  <c r="M21" i="5"/>
  <c r="J21" i="5"/>
  <c r="N21" i="5" s="1"/>
  <c r="D21" i="5"/>
  <c r="M20" i="5"/>
  <c r="J20" i="5"/>
  <c r="N20" i="5" s="1"/>
  <c r="D20" i="5"/>
  <c r="M19" i="5"/>
  <c r="N19" i="5" s="1"/>
  <c r="J19" i="5"/>
  <c r="D19" i="5"/>
  <c r="M18" i="5"/>
  <c r="J18" i="5"/>
  <c r="N18" i="5" s="1"/>
  <c r="D18" i="5"/>
  <c r="M17" i="5"/>
  <c r="J17" i="5"/>
  <c r="N17" i="5" s="1"/>
  <c r="D17" i="5"/>
  <c r="M16" i="5"/>
  <c r="N16" i="5" s="1"/>
  <c r="J16" i="5"/>
  <c r="D16" i="5"/>
  <c r="M15" i="5"/>
  <c r="J15" i="5"/>
  <c r="N15" i="5" s="1"/>
  <c r="D15" i="5"/>
  <c r="M14" i="5"/>
  <c r="J14" i="5"/>
  <c r="N14" i="5" s="1"/>
  <c r="D14" i="5"/>
  <c r="M13" i="5"/>
  <c r="N13" i="5" s="1"/>
  <c r="J13" i="5"/>
  <c r="D13" i="5"/>
  <c r="M12" i="5"/>
  <c r="J12" i="5"/>
  <c r="N12" i="5" s="1"/>
  <c r="D12" i="5"/>
  <c r="M11" i="5"/>
  <c r="J11" i="5"/>
  <c r="N11" i="5" s="1"/>
  <c r="D11" i="5"/>
  <c r="M10" i="5"/>
  <c r="N10" i="5" s="1"/>
  <c r="J10" i="5"/>
  <c r="D10" i="5"/>
  <c r="L19" i="4"/>
  <c r="K19" i="4"/>
  <c r="M19" i="4" s="1"/>
  <c r="I19" i="4"/>
  <c r="H19" i="4"/>
  <c r="J19" i="4" s="1"/>
  <c r="N19" i="4" s="1"/>
  <c r="C19" i="4"/>
  <c r="B19" i="4"/>
  <c r="D19" i="4" s="1"/>
  <c r="M18" i="4"/>
  <c r="N18" i="4" s="1"/>
  <c r="J18" i="4"/>
  <c r="D18" i="4"/>
  <c r="M17" i="4"/>
  <c r="J17" i="4"/>
  <c r="N17" i="4" s="1"/>
  <c r="D17" i="4"/>
  <c r="M16" i="4"/>
  <c r="J16" i="4"/>
  <c r="N16" i="4" s="1"/>
  <c r="D16" i="4"/>
  <c r="M15" i="4"/>
  <c r="N15" i="4" s="1"/>
  <c r="J15" i="4"/>
  <c r="D15" i="4"/>
  <c r="M14" i="4"/>
  <c r="J14" i="4"/>
  <c r="N14" i="4" s="1"/>
  <c r="D14" i="4"/>
  <c r="M13" i="4"/>
  <c r="J13" i="4"/>
  <c r="N13" i="4" s="1"/>
  <c r="D13" i="4"/>
  <c r="M12" i="4"/>
  <c r="N12" i="4" s="1"/>
  <c r="J12" i="4"/>
  <c r="D12" i="4"/>
  <c r="M11" i="4"/>
  <c r="J11" i="4"/>
  <c r="N11" i="4" s="1"/>
  <c r="D11" i="4"/>
  <c r="M10" i="4"/>
  <c r="J10" i="4"/>
  <c r="N10" i="4" s="1"/>
  <c r="D10" i="4"/>
  <c r="L17" i="3"/>
  <c r="K17" i="3"/>
  <c r="M17" i="3" s="1"/>
  <c r="I17" i="3"/>
  <c r="J17" i="3" s="1"/>
  <c r="N17" i="3" s="1"/>
  <c r="H17" i="3"/>
  <c r="C17" i="3"/>
  <c r="B17" i="3"/>
  <c r="D17" i="3" s="1"/>
  <c r="M16" i="3"/>
  <c r="J16" i="3"/>
  <c r="N16" i="3" s="1"/>
  <c r="D16" i="3"/>
  <c r="N15" i="3"/>
  <c r="M15" i="3"/>
  <c r="J15" i="3"/>
  <c r="D15" i="3"/>
  <c r="M14" i="3"/>
  <c r="J14" i="3"/>
  <c r="N14" i="3" s="1"/>
  <c r="D14" i="3"/>
  <c r="M13" i="3"/>
  <c r="J13" i="3"/>
  <c r="N13" i="3" s="1"/>
  <c r="D13" i="3"/>
  <c r="N12" i="3"/>
  <c r="M12" i="3"/>
  <c r="J12" i="3"/>
  <c r="D12" i="3"/>
  <c r="M11" i="3"/>
  <c r="J11" i="3"/>
  <c r="N11" i="3" s="1"/>
  <c r="D11" i="3"/>
  <c r="D65" i="2" l="1"/>
  <c r="C65" i="2"/>
  <c r="B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E67" i="1"/>
  <c r="D67" i="1"/>
  <c r="L55" i="1"/>
  <c r="O29" i="1"/>
  <c r="L29" i="1"/>
</calcChain>
</file>

<file path=xl/sharedStrings.xml><?xml version="1.0" encoding="utf-8"?>
<sst xmlns="http://schemas.openxmlformats.org/spreadsheetml/2006/main" count="1259" uniqueCount="748">
  <si>
    <t>Unidade de análises e programas</t>
  </si>
  <si>
    <t>Formación persoal docente e investigador 2022</t>
  </si>
  <si>
    <t>Fonte: Escola aberta de Formación Permanente</t>
  </si>
  <si>
    <t>Data de publicación: febreiro 2023</t>
  </si>
  <si>
    <t>Actividades organizadas pola Escola Aberta de Fomación Permanente</t>
  </si>
  <si>
    <t>Outras actividades recoñecidas como formación permanente do PDI</t>
  </si>
  <si>
    <t>PROGRAMA</t>
  </si>
  <si>
    <t>CÓDIGO</t>
  </si>
  <si>
    <t>NOME</t>
  </si>
  <si>
    <t xml:space="preserve">CUSTO </t>
  </si>
  <si>
    <t>HORAS</t>
  </si>
  <si>
    <t>DATAS</t>
  </si>
  <si>
    <t>LUGAR</t>
  </si>
  <si>
    <t>SUPERACIÓN</t>
  </si>
  <si>
    <t>AVALIACIÓN (1-5)</t>
  </si>
  <si>
    <t>PFPP</t>
  </si>
  <si>
    <t>PFPPRA22</t>
  </si>
  <si>
    <t xml:space="preserve">Introdución á realidade aumentada e virtual en educación </t>
  </si>
  <si>
    <t>07/03-19/03</t>
  </si>
  <si>
    <t>Virtual</t>
  </si>
  <si>
    <t>RECOÑECEMENTO</t>
  </si>
  <si>
    <t>Facultade de Educación e Traballo Social</t>
  </si>
  <si>
    <t>O esencial de Office 365 para a docencia</t>
  </si>
  <si>
    <t>10/01-24/01</t>
  </si>
  <si>
    <t>*</t>
  </si>
  <si>
    <t>PFPPTEC22</t>
  </si>
  <si>
    <t>Técnicas de desenvolvemento intelectual</t>
  </si>
  <si>
    <t>14/03-23/03</t>
  </si>
  <si>
    <t>Análise cualitativa en Investigación Educativa con Atlas.ti</t>
  </si>
  <si>
    <t>16/04-26/04</t>
  </si>
  <si>
    <t>PFPPSC22</t>
  </si>
  <si>
    <t>Scrum: metodoloxías áxiles na docencia</t>
  </si>
  <si>
    <t>20/04-19/05</t>
  </si>
  <si>
    <t>Mellorar a docencia universitaria “Innovación da sesión expositiva e fomento da participación do alumnado"</t>
  </si>
  <si>
    <t>20/04-29/04</t>
  </si>
  <si>
    <t>PFPPAPS22</t>
  </si>
  <si>
    <t>A metodoloxía da Aprendizaxe-Servizo (ApS)</t>
  </si>
  <si>
    <t>21/03-22/04</t>
  </si>
  <si>
    <t>Práctica de ensino supervisado e Practicum cun ollar internacional</t>
  </si>
  <si>
    <t>01/0228/05</t>
  </si>
  <si>
    <t>PFPPML22</t>
  </si>
  <si>
    <t>Introdución á aprendizaxe automática (machine learning) para a docencia I</t>
  </si>
  <si>
    <t>29/03-06/04</t>
  </si>
  <si>
    <t>Privacidade de datos na docencia</t>
  </si>
  <si>
    <t>05/05-11/05</t>
  </si>
  <si>
    <t>PFPPOR22</t>
  </si>
  <si>
    <t>Oratoria e comunicación para docentes: mensaxe</t>
  </si>
  <si>
    <t>31/03-07/04</t>
  </si>
  <si>
    <t>Campus de Ourense</t>
  </si>
  <si>
    <t>Presente e futuro do Prácticum do Grao de Traballo Social</t>
  </si>
  <si>
    <t>16/05-27/05</t>
  </si>
  <si>
    <t>PFPPOR221</t>
  </si>
  <si>
    <t>Oratoria e comunicación para docentes: comunicación</t>
  </si>
  <si>
    <t>20/04-27/04</t>
  </si>
  <si>
    <t>GID Dixitais</t>
  </si>
  <si>
    <t>II Seminario de Alfabetización contra a Desinformación</t>
  </si>
  <si>
    <t>27/09-18/10</t>
  </si>
  <si>
    <t>PFPPFOR22</t>
  </si>
  <si>
    <t xml:space="preserve">Formación do profesorado universitario novel </t>
  </si>
  <si>
    <t>01/04-30/06</t>
  </si>
  <si>
    <t>PFPPPYTHON22</t>
  </si>
  <si>
    <t>Introdución á linguaxe con Python para a docencia universitaria</t>
  </si>
  <si>
    <t>04/04-09/05</t>
  </si>
  <si>
    <t>* Non houbo respostas ás enquisas realizadas</t>
  </si>
  <si>
    <t>PFPP36522</t>
  </si>
  <si>
    <t>Office 365 básico. Outro xeito de traballar</t>
  </si>
  <si>
    <t>18/04-28/04</t>
  </si>
  <si>
    <t>Campus de Vigo</t>
  </si>
  <si>
    <t>PFPPMAX22</t>
  </si>
  <si>
    <t>Análise de datos cualitativos e mixtos con MAXQDA</t>
  </si>
  <si>
    <t>26/04-03/05</t>
  </si>
  <si>
    <t>PFPPMLA22</t>
  </si>
  <si>
    <t>Introdución á aprendizaxe automática (machine learning) para a docencia II</t>
  </si>
  <si>
    <t>PFPPEXC22</t>
  </si>
  <si>
    <t>Microsoft Excel para a docencia (Iniciación)</t>
  </si>
  <si>
    <t>04/05-25/05</t>
  </si>
  <si>
    <t>PFPPAI22</t>
  </si>
  <si>
    <t xml:space="preserve">  Curso práctico de aula invertida</t>
  </si>
  <si>
    <t>18/05-13/07</t>
  </si>
  <si>
    <t>Participación por sexo</t>
  </si>
  <si>
    <t>Formación da EAFP</t>
  </si>
  <si>
    <t>Formación recoñecida</t>
  </si>
  <si>
    <t>PFPPCICAL22</t>
  </si>
  <si>
    <t>LibreOffice Calc Avanzado</t>
  </si>
  <si>
    <t>23/05-23/06</t>
  </si>
  <si>
    <t>Homes</t>
  </si>
  <si>
    <t>PFPPCIOC22</t>
  </si>
  <si>
    <t>Iniciación a GNU Octave</t>
  </si>
  <si>
    <t>Mulleres</t>
  </si>
  <si>
    <t>PFPPCIRC22</t>
  </si>
  <si>
    <t>Análise estatística con RCommander</t>
  </si>
  <si>
    <t>Total</t>
  </si>
  <si>
    <t>PFPPCISC22</t>
  </si>
  <si>
    <t>Publicacións dixitais profesionais: deseño, autoedición, maquetación e diagramación con Scribus</t>
  </si>
  <si>
    <t>PFPPPBL22</t>
  </si>
  <si>
    <t xml:space="preserve">Metodoloxías PBL e Design Thinking e avaliación con rúbricas </t>
  </si>
  <si>
    <t>23/05-30/05</t>
  </si>
  <si>
    <t>PFPPCIGI22</t>
  </si>
  <si>
    <t xml:space="preserve">Creación e tratamento de imaxes e fotografías con GIMP </t>
  </si>
  <si>
    <t>30/05-30/06</t>
  </si>
  <si>
    <t>PFPPCIIN221</t>
  </si>
  <si>
    <t>Creación de infografías e deseños vectoriais</t>
  </si>
  <si>
    <t>PFPPCITRU22</t>
  </si>
  <si>
    <t>Trucos e boas prácticas na elaboración de documentos dixitais</t>
  </si>
  <si>
    <t>PDPPDID22</t>
  </si>
  <si>
    <t xml:space="preserve">  Metodoloxías didácticas para a docencia virtual</t>
  </si>
  <si>
    <t>24/05-14/06</t>
  </si>
  <si>
    <t>PFPPPER22</t>
  </si>
  <si>
    <t>Perspectiva de xénero na investigación e docencia universitaria: enfoque integral</t>
  </si>
  <si>
    <t>30/05-08/06</t>
  </si>
  <si>
    <t>PFPPPR2POD22</t>
  </si>
  <si>
    <t>Deseño e creación de podcast educativos</t>
  </si>
  <si>
    <t>01/06-30/06</t>
  </si>
  <si>
    <t>PFPPGA22</t>
  </si>
  <si>
    <t>Gamificación e Escape Rooms Educativos</t>
  </si>
  <si>
    <t>PFPPNEE22</t>
  </si>
  <si>
    <t>A neurociencia educativa na universidade I</t>
  </si>
  <si>
    <t>06/05-27/05</t>
  </si>
  <si>
    <t>PFPPNEE221</t>
  </si>
  <si>
    <t xml:space="preserve">A neurociencia educativa na universidade II </t>
  </si>
  <si>
    <t>03/06-24/06</t>
  </si>
  <si>
    <t>PFPPEXAC22</t>
  </si>
  <si>
    <t xml:space="preserve">Microsoft Excel para a docencia (Avanzado) </t>
  </si>
  <si>
    <t>07/06-28/06</t>
  </si>
  <si>
    <t>PFPPGALPRIN22</t>
  </si>
  <si>
    <t>Dúbidas e erros máis frecuentes en lingua galega na docencia</t>
  </si>
  <si>
    <t>06/06-11/07</t>
  </si>
  <si>
    <t>PFPPPLE22</t>
  </si>
  <si>
    <t xml:space="preserve">Lesson study: mellorar o ensino e estimular a aprendizaxe a través da investigación-acción cooperativa </t>
  </si>
  <si>
    <t>23/06-07/07</t>
  </si>
  <si>
    <t>PFPPCIIN22</t>
  </si>
  <si>
    <t>18/04-20/05</t>
  </si>
  <si>
    <t>PFPPTEC221</t>
  </si>
  <si>
    <t>20-28/06</t>
  </si>
  <si>
    <t>PFPPCIRC221</t>
  </si>
  <si>
    <t>19/09-21/10</t>
  </si>
  <si>
    <t>PFPPCIIN222</t>
  </si>
  <si>
    <t>PFPPCILA22</t>
  </si>
  <si>
    <t xml:space="preserve">Introducción á edición de textos científicos con LaTeX </t>
  </si>
  <si>
    <t>12/09-15/09</t>
  </si>
  <si>
    <t>PFPPCISC221</t>
  </si>
  <si>
    <t>05/09-07/10</t>
  </si>
  <si>
    <t>PFPPCITRU221</t>
  </si>
  <si>
    <t>PFPPRA221</t>
  </si>
  <si>
    <t>Introdución á Realidade Aumentada e Virtual en Educación</t>
  </si>
  <si>
    <t>03/10-03/11</t>
  </si>
  <si>
    <t>PFPPCO221</t>
  </si>
  <si>
    <t>Cocreación de ideas de negocio nas aulas</t>
  </si>
  <si>
    <t>26/09-26/10</t>
  </si>
  <si>
    <t>PFPPINV22</t>
  </si>
  <si>
    <t xml:space="preserve">Creación de apps móbiles para Android con AppInventor e Thunkable </t>
  </si>
  <si>
    <t>08/11-29/11</t>
  </si>
  <si>
    <t>Horas impartidas EAFP</t>
  </si>
  <si>
    <t>PFPPAI221</t>
  </si>
  <si>
    <t>Curso práctico de aula invertida</t>
  </si>
  <si>
    <t>10/10-16/12</t>
  </si>
  <si>
    <t>Custo total</t>
  </si>
  <si>
    <t>PFPPPRPOD221</t>
  </si>
  <si>
    <t>14/11-14/12</t>
  </si>
  <si>
    <t>Custo/hora</t>
  </si>
  <si>
    <t>PFPPGA221</t>
  </si>
  <si>
    <t>09/11-18/11</t>
  </si>
  <si>
    <t>PFPPSUS22</t>
  </si>
  <si>
    <t>Introdución da sustentabilidade na docencia universitaria</t>
  </si>
  <si>
    <t>04/11-25/11</t>
  </si>
  <si>
    <t>PFPPEML22</t>
  </si>
  <si>
    <t>Metodoloxía do Enfoque do Marco Lóxico (EML) aplicada aos Proxectos de Cooperación Internacional ao desenvolvemento presentados polas universidades galegas</t>
  </si>
  <si>
    <t>02/11-12/12</t>
  </si>
  <si>
    <t>PFPPGALOR22</t>
  </si>
  <si>
    <t>Oratoria en galego</t>
  </si>
  <si>
    <t>06/10-03/11</t>
  </si>
  <si>
    <t>PFPPEXAC221</t>
  </si>
  <si>
    <t>Microsoft Excel para a docencia (Avanzado)</t>
  </si>
  <si>
    <t>10/11-14/12</t>
  </si>
  <si>
    <t>PFPPGALACTU22</t>
  </si>
  <si>
    <t>Actualización de coñecementos lingüísticos en galego</t>
  </si>
  <si>
    <t>21/11-16/12</t>
  </si>
  <si>
    <t>ARFP22</t>
  </si>
  <si>
    <t>Seminarios de docencia innovadora</t>
  </si>
  <si>
    <t>18/11-29/11</t>
  </si>
  <si>
    <t>PFPPGEEST</t>
  </si>
  <si>
    <t>Prevención e xestión do estrés</t>
  </si>
  <si>
    <t>12/12-16/12</t>
  </si>
  <si>
    <t>PFPPDESF22</t>
  </si>
  <si>
    <t>Desfruta da docencia</t>
  </si>
  <si>
    <t>19/10-19/11</t>
  </si>
  <si>
    <t>PFPPGALRED22</t>
  </si>
  <si>
    <t>Redacción e estilo en lingua galega</t>
  </si>
  <si>
    <t>17/10-18/11</t>
  </si>
  <si>
    <t>PFPPGALACT22</t>
  </si>
  <si>
    <t>Lingua galega hoxe. Reciclaxe e actualización</t>
  </si>
  <si>
    <t>Grupos de innovación docente 2022</t>
  </si>
  <si>
    <t>NOME DO GRUPO</t>
  </si>
  <si>
    <t>Aliméntate con ciencia e conciencia</t>
  </si>
  <si>
    <t>ALITES (Actualización en Literatura Española)</t>
  </si>
  <si>
    <t>Aprendizaxe activa</t>
  </si>
  <si>
    <t>Aprendizaxe manipulativa da física</t>
  </si>
  <si>
    <t>BIOS ( Bioloxía, innovación, organización e síntese)</t>
  </si>
  <si>
    <t>BIOS ( Bioloxía, innovción, organización e síntese)</t>
  </si>
  <si>
    <t xml:space="preserve">Biotecnología, Tecnología Química y Medioambiental (BTQM) </t>
  </si>
  <si>
    <t>Calidade e seguridade alimentaria</t>
  </si>
  <si>
    <t>CFD aplicado a la docencia</t>
  </si>
  <si>
    <t>CIMAcademic</t>
  </si>
  <si>
    <t>CoCreA (Creación colaborativa para a aprendizaxe e coñecemento)</t>
  </si>
  <si>
    <t>Colaboración coa contorna</t>
  </si>
  <si>
    <t>ComTecArt (Comunicación, Tecnoloxía e Arte en Contornas Virtuais)</t>
  </si>
  <si>
    <t>DESIRE (Design Thinking Innovation &amp; Research)</t>
  </si>
  <si>
    <t>Didacticae</t>
  </si>
  <si>
    <t>DIVULTATIA</t>
  </si>
  <si>
    <t>Dixitais</t>
  </si>
  <si>
    <t>Docencia aberta_Open Teaching</t>
  </si>
  <si>
    <t>Docentia et mulier</t>
  </si>
  <si>
    <t>Economía Pública e Fiscalidade Aplicada</t>
  </si>
  <si>
    <t>Educación científica, sutentabilidade é xénero</t>
  </si>
  <si>
    <t>Educación transformadora: Ciencia, Comunicación e Sociedade</t>
  </si>
  <si>
    <t>EDU-INNO</t>
  </si>
  <si>
    <t>EvaFiCo</t>
  </si>
  <si>
    <t>GID M3C (Desarrollo del Laboratorio Mecátrónico LEGO_MINDSTORMS en casa</t>
  </si>
  <si>
    <t>GID para la enseñanza de la Química analítica</t>
  </si>
  <si>
    <t>GIDAAQ (Grupo de Innovación Docente para a Aprendizaxe Activa en Química</t>
  </si>
  <si>
    <t>GID-EIQ (Educando en Ingeniería Química)</t>
  </si>
  <si>
    <t>GIDEITT (Grupo de innovación docente para la enseñanza de la Ingeniería de Tecnologías de Telecomunicación</t>
  </si>
  <si>
    <t>GIDEP (Grupo de Innovación Docente en EduAcción Patrimonial)</t>
  </si>
  <si>
    <t>GRETTEL- Grupo de Estudos de Traduccion, Tecnoloxías e Linguaxes</t>
  </si>
  <si>
    <t>GTEyE (Grupo de tecnoloxía enerxética e educación)</t>
  </si>
  <si>
    <t>GTiCH Group for Teaching Innovation on Children's Literature</t>
  </si>
  <si>
    <t>HILDEGARD (Innovación en Sexualidade, Xénero e Saúde)</t>
  </si>
  <si>
    <t>HIPATIA</t>
  </si>
  <si>
    <t>I2DH (Investigación e Innovación Docente en Historia)</t>
  </si>
  <si>
    <t>INDBIO (Innovación docente en Bioloxía)</t>
  </si>
  <si>
    <t>Info-Tec-Al</t>
  </si>
  <si>
    <t>INNOVA  Derecho</t>
  </si>
  <si>
    <t>INNOVA-UVigo</t>
  </si>
  <si>
    <t>IN-PROQUIBIO (Innovación docente en procesos de la industria química, petroquímica y biotecnológica)</t>
  </si>
  <si>
    <t xml:space="preserve">LINKTERPRETING. Enseñar desde los derechos humanos </t>
  </si>
  <si>
    <t>LIZGAIRO (Grupo de integración de metodoloxías áxiles na docencia)</t>
  </si>
  <si>
    <t>MaReMa (Materiais e Recursos en Matemáticas)</t>
  </si>
  <si>
    <t>MEDEA IURIS Innova</t>
  </si>
  <si>
    <t>MeReLing (Metodoloxías e recursos para o ensino de linguas)</t>
  </si>
  <si>
    <t>Mundo Microbio</t>
  </si>
  <si>
    <t>O ensino da física nas enxeñarías industriais</t>
  </si>
  <si>
    <t>ODS Cities and Citizenship</t>
  </si>
  <si>
    <t>Pra&amp;Empr (Prácticas na Empresa)</t>
  </si>
  <si>
    <t>QUIMIQUE (Química con un toque)</t>
  </si>
  <si>
    <t xml:space="preserve">Rede de docentes promotores do emprendemento </t>
  </si>
  <si>
    <t>RED-IS (Rede Educativa Docente-Innovar en Sociedade)</t>
  </si>
  <si>
    <t>Virtualia (Virtualización de materias na docencia universitaria)</t>
  </si>
  <si>
    <t>XEODA (Xeoloxía orientada á docencia)</t>
  </si>
  <si>
    <t>Data de publicación: marzo 2023</t>
  </si>
  <si>
    <t>Formación organizada pola ANL</t>
  </si>
  <si>
    <r>
      <t xml:space="preserve">Fonte: </t>
    </r>
    <r>
      <rPr>
        <i/>
        <sz val="11"/>
        <color theme="1"/>
        <rFont val="Calibri"/>
        <family val="2"/>
        <scheme val="minor"/>
      </rPr>
      <t>Bubela</t>
    </r>
  </si>
  <si>
    <t>NOME DO CURSO</t>
  </si>
  <si>
    <t>Total por curso</t>
  </si>
  <si>
    <t>PARTICIPACIÓN POR COLECTIVO</t>
  </si>
  <si>
    <t>PAS_Homes</t>
  </si>
  <si>
    <t>PAS_Mulleres</t>
  </si>
  <si>
    <t>Total PAS</t>
  </si>
  <si>
    <t>PDI_Homes</t>
  </si>
  <si>
    <t>PDI_Mulleres</t>
  </si>
  <si>
    <t>Total PDI</t>
  </si>
  <si>
    <t>Total xeral</t>
  </si>
  <si>
    <t>A calidade lingüística no teu TFG ou TFM</t>
  </si>
  <si>
    <t>Avanza co galego</t>
  </si>
  <si>
    <t>Corrección da escrita coas TIC</t>
  </si>
  <si>
    <t>Curso de iniciación á lingua galega</t>
  </si>
  <si>
    <t>Curso de linguaxe administrativa e xurídica</t>
  </si>
  <si>
    <t>Os  erros máis frecuentes na lingua galega</t>
  </si>
  <si>
    <t>Formación organizada polo SPRL</t>
  </si>
  <si>
    <t>Campaña de prevención de lesións musculoesqueléticas (Ourense)</t>
  </si>
  <si>
    <t>Campaña de prevención de lesións musculoesqueléticas (Pontevedra)</t>
  </si>
  <si>
    <t>Campaña de prevención de lesións musculoesqueléticas (Vigo)</t>
  </si>
  <si>
    <t>Desfibrilación externa semiautomática (DESA) (Ourense)</t>
  </si>
  <si>
    <t>Desfibrilación externa semiautomática (DESA) (Pontevedra)</t>
  </si>
  <si>
    <t>Desfibrilación externa semiautomática (DESA) (Vigo)</t>
  </si>
  <si>
    <t>Primeiros auxilios (Ourense)</t>
  </si>
  <si>
    <t>Primeiros auxilios (Pontevedra)</t>
  </si>
  <si>
    <t>Primeiros auxilios (Vigo)</t>
  </si>
  <si>
    <t>Formación organizada pola Unidade de Igualdade</t>
  </si>
  <si>
    <t>A  sustentabilidade da vida no centro. Conciliación e corresponsabilidade</t>
  </si>
  <si>
    <t>A comunicación e o xénero</t>
  </si>
  <si>
    <t>A inclusión da perspectiva e a análise de xénero/sexo na investigación e a innovación</t>
  </si>
  <si>
    <t>A perspectiva de xénero na educación</t>
  </si>
  <si>
    <t>A prostitución no marco do capitalismo neoliberal</t>
  </si>
  <si>
    <t>A sustentabilidade da vida no centro. Conciliación e corresponsabilidade</t>
  </si>
  <si>
    <t>Deconstruir o discurso prehistórico dende o feminismo</t>
  </si>
  <si>
    <t>Deconstruir o discurso pre-histórico dende o feminismo</t>
  </si>
  <si>
    <t>Dimensión de xénero nos proxectos de I+D+i das TIC</t>
  </si>
  <si>
    <t>Dimensión de xénero nos proxectos I+D+I das TIC</t>
  </si>
  <si>
    <t>Economía de xénero</t>
  </si>
  <si>
    <t>Educación afectivo-sexual</t>
  </si>
  <si>
    <t>Intelixencia artificial e xénero</t>
  </si>
  <si>
    <t>Introdución á perspectiva de xénero</t>
  </si>
  <si>
    <t>Mulleres e ciencia</t>
  </si>
  <si>
    <t>Normativa básica de xénero</t>
  </si>
  <si>
    <t>Novas masculinidades</t>
  </si>
  <si>
    <t>O acoso sexual e o acoso en función do sexo: Unha inxustiza invisible</t>
  </si>
  <si>
    <t>O xénero e o sexo no século XXI</t>
  </si>
  <si>
    <t>Pensar o amor no século XXI</t>
  </si>
  <si>
    <t>Políticas públicas de igualdade</t>
  </si>
  <si>
    <t>Pornografía</t>
  </si>
  <si>
    <t>ENTIDADE ORGANIZADORA</t>
  </si>
  <si>
    <t>PDI Homes</t>
  </si>
  <si>
    <t>PDI Mulleres</t>
  </si>
  <si>
    <t>Programa de Formación Permanente do Persoal Investigador</t>
  </si>
  <si>
    <t>Crea e xestiona o teu perfil investigador.</t>
  </si>
  <si>
    <t>Vicerreitoría de Benestar, Equidade e Diversidade</t>
  </si>
  <si>
    <t>Axenda 2030. Axentes do cambio.</t>
  </si>
  <si>
    <t>Escola de sustentabilidade e cidadanía global. Mulleres bravas defensoras da terra.</t>
  </si>
  <si>
    <t>Unidade de Análises e Programas</t>
  </si>
  <si>
    <t>Fonte: Servizo de PAS</t>
  </si>
  <si>
    <t>Participación e custo das actividades</t>
  </si>
  <si>
    <t>CUSTO FORMACIÓN INTERNA</t>
  </si>
  <si>
    <t>Campus</t>
  </si>
  <si>
    <t>Custo</t>
  </si>
  <si>
    <t>En liña</t>
  </si>
  <si>
    <t>Ourense</t>
  </si>
  <si>
    <t>Pontevedra</t>
  </si>
  <si>
    <t>Vigo</t>
  </si>
  <si>
    <t>Campus/modalidade</t>
  </si>
  <si>
    <t>Asistentes</t>
  </si>
  <si>
    <t>% mulleres</t>
  </si>
  <si>
    <t>Total general</t>
  </si>
  <si>
    <t>Actividades realizadas por área de coñecemento</t>
  </si>
  <si>
    <t>Área</t>
  </si>
  <si>
    <t>Nº de cursos</t>
  </si>
  <si>
    <t>Ofimática</t>
  </si>
  <si>
    <t>Prevención de riscos laborais</t>
  </si>
  <si>
    <t>Xurídico procedimental</t>
  </si>
  <si>
    <t>Avaliación da satisfacción dos cursos por área temática</t>
  </si>
  <si>
    <t>Avaliación media</t>
  </si>
  <si>
    <t>Non dispoñible</t>
  </si>
  <si>
    <t>Nome do curso/acción formativa</t>
  </si>
  <si>
    <t>Nº Mulleres</t>
  </si>
  <si>
    <t>Avaliación global do curso</t>
  </si>
  <si>
    <t>Nº Enquisas</t>
  </si>
  <si>
    <t>Horas Totais Cursos</t>
  </si>
  <si>
    <t>Horas Totais Asistentes</t>
  </si>
  <si>
    <t>Horas Fóra da Xornada Laboral</t>
  </si>
  <si>
    <t>Acción Formativa.: Prevención de riscos laborais para o persoal de conserxería (Art. 19 LPRL) (Campus Vigo)</t>
  </si>
  <si>
    <t>* Ver seguinte táboa</t>
  </si>
  <si>
    <t>Acción Formativa.: Prevención de riscos laborais para o persoal de conserxería (Art. 19 LPRL) (Campus Ourense)</t>
  </si>
  <si>
    <t>Acción Formativa.: Prevención de riscos laborais para o persoal de conserxería (Art. 19 LPRL) (Campus Pontevedra)</t>
  </si>
  <si>
    <t>Acción Formativa: Presentación Plan Antifraude Uvigo</t>
  </si>
  <si>
    <t>Curso: Análise estatística con Rcommander</t>
  </si>
  <si>
    <t>Curso: Análise estatística con Rcommander.</t>
  </si>
  <si>
    <t>Curso: Creación de infografías e deseños vectoriais (3ª Edición)</t>
  </si>
  <si>
    <t>Curso: Creación de infografías e deseños vectoriais (1ª Edición)</t>
  </si>
  <si>
    <t>Curso: Creación de infografías e deseños vectoriais (2ª Edición)</t>
  </si>
  <si>
    <t>Curso: Creación e tratamento de imaxes e fotografías con GIMP (2ª Edición)</t>
  </si>
  <si>
    <t>Curso: Creación e tratamento de imaxes e fotografías con GIMP</t>
  </si>
  <si>
    <t>Curso: Iniciación a GNU Octave</t>
  </si>
  <si>
    <t>Curso: LibreOffice Calc. Nivel Avanzado</t>
  </si>
  <si>
    <t>Curso: LPIC -1 v.5,0</t>
  </si>
  <si>
    <t>Curso: MAVEN e SPRING como ferramentas principais para o desenrolo de aplicacións en JAVA.</t>
  </si>
  <si>
    <t>Curso: Microsoft Azure Administrator.</t>
  </si>
  <si>
    <t>Curso: Microsoft Azure Fundamentals.</t>
  </si>
  <si>
    <t>Curso: Publicacións dixitais profesionais. Deseño, autoedición, maquetación e diagramación con Scribus</t>
  </si>
  <si>
    <t>Curso: Trucos e boas prácticas na elaboración de documentos dixitais</t>
  </si>
  <si>
    <t>Código do curso</t>
  </si>
  <si>
    <t>Nome do curso ou acción formativa</t>
  </si>
  <si>
    <t>Avaliación global</t>
  </si>
  <si>
    <t>01-2022</t>
  </si>
  <si>
    <t>Acción Formativa.: Prevención de riscos laborais para o persoal de conserxería (Art. 19 LPRL) (Quenda A)</t>
  </si>
  <si>
    <t>Acción Formativa.: Prevención de riscos laborais para o persoal de conserxería (Art. 19 LPRL) (Quenda B)</t>
  </si>
  <si>
    <t>Acción Formativa.: Prevención de riscos laborais para o persoal de conserxería (Art. 19 LPRL) (Quenda C)</t>
  </si>
  <si>
    <t>Acción Formativa.: Prevención de riscos laborais para o persoal de conserxería (Art. 19 LPRL) (Quenda D)</t>
  </si>
  <si>
    <t>02-2022</t>
  </si>
  <si>
    <t>Curso: Creación e tratamento de imaxes e fotografías con GIMP  (2ª Edición)</t>
  </si>
  <si>
    <t>Non se recibiron avaliacións</t>
  </si>
  <si>
    <t>03-2022</t>
  </si>
  <si>
    <t>04-2022</t>
  </si>
  <si>
    <t>05-2022</t>
  </si>
  <si>
    <t>06-2022</t>
  </si>
  <si>
    <t>07-2022</t>
  </si>
  <si>
    <t>08-2022</t>
  </si>
  <si>
    <t>Curso: Creación de infografías e deseños vectoriais. (1ª Edición)</t>
  </si>
  <si>
    <t>09-2022</t>
  </si>
  <si>
    <t>Curso: Creación de infografías e deseños vectoriais. (2ª Edición)</t>
  </si>
  <si>
    <t>10-2022</t>
  </si>
  <si>
    <t>11-2022</t>
  </si>
  <si>
    <t>Acción Formativa: Presentación Plan Antigraude Uvigo</t>
  </si>
  <si>
    <t>12-2022</t>
  </si>
  <si>
    <t>13-2022</t>
  </si>
  <si>
    <t>14-2022</t>
  </si>
  <si>
    <t>15-2022</t>
  </si>
  <si>
    <t>Curso: Creeación e tratamento de imaxes e fotografías con GIMP.</t>
  </si>
  <si>
    <t>16-2022</t>
  </si>
  <si>
    <t>17-2022</t>
  </si>
  <si>
    <t>18-2022</t>
  </si>
  <si>
    <t>19-2022</t>
  </si>
  <si>
    <t>20-2022</t>
  </si>
  <si>
    <t>Formación por área e sexo</t>
  </si>
  <si>
    <t>Áreas</t>
  </si>
  <si>
    <t>Total número</t>
  </si>
  <si>
    <t>Total custo</t>
  </si>
  <si>
    <t>Número</t>
  </si>
  <si>
    <t>Biblioteca</t>
  </si>
  <si>
    <t>Habilidades</t>
  </si>
  <si>
    <t>Idiomas</t>
  </si>
  <si>
    <t>Investigación</t>
  </si>
  <si>
    <t>Laboratorio</t>
  </si>
  <si>
    <t>Formación por área, sexo e campus</t>
  </si>
  <si>
    <t>Total Ourense</t>
  </si>
  <si>
    <t>Total Pontevedra</t>
  </si>
  <si>
    <t>Total Vigo</t>
  </si>
  <si>
    <t>Nome do curso</t>
  </si>
  <si>
    <t>Lugar</t>
  </si>
  <si>
    <t>Organización</t>
  </si>
  <si>
    <t>Datas</t>
  </si>
  <si>
    <t>22nd World Congress of Soil Science (WCSS)</t>
  </si>
  <si>
    <t>Glasgow (Escocia)</t>
  </si>
  <si>
    <t>Sociedade Británica de Ciencias do Solo</t>
  </si>
  <si>
    <t>31 de julio ao 5 de agosto de 2022</t>
  </si>
  <si>
    <t>25 AEO. Ensaio de Aptitude Análise Elemental.</t>
  </si>
  <si>
    <t>Córdoba</t>
  </si>
  <si>
    <t>Universidade de Barcelona</t>
  </si>
  <si>
    <t>3 de xuño de 2022</t>
  </si>
  <si>
    <t>33rd European Crystallographic Meeting.</t>
  </si>
  <si>
    <t>Versalles (Francia)</t>
  </si>
  <si>
    <t>Asociación Europea de Cristalografía (ECA)</t>
  </si>
  <si>
    <t>23 ao 27 de agosto de 2022</t>
  </si>
  <si>
    <t>5ª Reunión de técnicos de servizos de difracción.</t>
  </si>
  <si>
    <t>Bilbao (País Vasco)</t>
  </si>
  <si>
    <t>Univ. País Vasco</t>
  </si>
  <si>
    <t>17 e 18 de novembro de 2022</t>
  </si>
  <si>
    <t>Análise en Microsoft Excel: Power Pivot, DAX e Power Query / Tablas dinámicas: análise de datos en Microsoft Excel.</t>
  </si>
  <si>
    <t>En-liña</t>
  </si>
  <si>
    <t>UDEMY</t>
  </si>
  <si>
    <t>Pendentes</t>
  </si>
  <si>
    <t>Anestesia do animal de experimentación.</t>
  </si>
  <si>
    <t>SECAL</t>
  </si>
  <si>
    <t>Ano 2022 (5 horas)</t>
  </si>
  <si>
    <t>Aquaculture Europe 2022.</t>
  </si>
  <si>
    <t>Rimini (Italia)</t>
  </si>
  <si>
    <t>European Aquaculture Society (EAS)</t>
  </si>
  <si>
    <t>27 ao 30 de setembro de 2022</t>
  </si>
  <si>
    <t>As bibliotecas ante o seu futuro.</t>
  </si>
  <si>
    <t>Univ. Europea Miguel de Cervantes</t>
  </si>
  <si>
    <t>1 ao 28 de febreiro de 2022</t>
  </si>
  <si>
    <t>Asistencia a Demo do equipo JEOL JEM 1400. (Cancelado)</t>
  </si>
  <si>
    <t>Valencia</t>
  </si>
  <si>
    <t>Izasa Scientific</t>
  </si>
  <si>
    <t>4 de maio de 2022</t>
  </si>
  <si>
    <t>Auditor interno ISO 9001 (Q-03)</t>
  </si>
  <si>
    <t>AENOR</t>
  </si>
  <si>
    <t>9 ao 27 de maio de 2022</t>
  </si>
  <si>
    <t>Catalogación con RDA.</t>
  </si>
  <si>
    <t>SEDIC</t>
  </si>
  <si>
    <t>20, 21, 27 e 28 de xaneiro de 2022</t>
  </si>
  <si>
    <t>7,10, 14 e 17 de febreiro de 2023</t>
  </si>
  <si>
    <t>Certacles English B2.</t>
  </si>
  <si>
    <t>Centro de Linguas</t>
  </si>
  <si>
    <t>19 de maio de 2022</t>
  </si>
  <si>
    <t>Como xestionar conflitos e emocións.</t>
  </si>
  <si>
    <t>Escola de Empresa</t>
  </si>
  <si>
    <t>Competencias profesionais en xestión estratéxica de bibliotecas</t>
  </si>
  <si>
    <t>28 de febreiro ao 18 de marzo de 2022</t>
  </si>
  <si>
    <t>Conferencia A xestión de fondos do instrumento europeo de recuperación: marco xurídico-administrativo.</t>
  </si>
  <si>
    <t>Santiago de Compostela</t>
  </si>
  <si>
    <t>EGAP</t>
  </si>
  <si>
    <t>21 de outubro de 2022</t>
  </si>
  <si>
    <t>Congreso de Protocolo e Eventos.</t>
  </si>
  <si>
    <t>Observatorio Profesional de Protocolo e Eventos</t>
  </si>
  <si>
    <t>11 ao 13 de novembro de 2021</t>
  </si>
  <si>
    <t>Contratos e outras formas de colaboración en I+D con terceiros.</t>
  </si>
  <si>
    <t>Redtransfer</t>
  </si>
  <si>
    <t>1 ao 27 de febreiro de 2022</t>
  </si>
  <si>
    <t>22 de marzo ao 16 de abril de 2022</t>
  </si>
  <si>
    <t>Curso animais de experimentación. Función A</t>
  </si>
  <si>
    <t>Centro de Estudos Biosanitarios</t>
  </si>
  <si>
    <t>Ano 2022 (20 horas)</t>
  </si>
  <si>
    <t>Curso de experimentación animal Puente C-A.</t>
  </si>
  <si>
    <t>15 horas</t>
  </si>
  <si>
    <t>Curso de tratamentos masivos de datos bibliográficos.</t>
  </si>
  <si>
    <t>Xunta de Galicia</t>
  </si>
  <si>
    <t>6 ao 9 de xuño de 2022</t>
  </si>
  <si>
    <t>Curso de xestión de proxectos.</t>
  </si>
  <si>
    <t>Vincel Engineering</t>
  </si>
  <si>
    <t>16 de outubro ao 20 de novembro de 2021</t>
  </si>
  <si>
    <t>Curso Medio de Linguaxe Administrativa.</t>
  </si>
  <si>
    <t>9 de novembro de 2022</t>
  </si>
  <si>
    <t>Curso: Renovación capacitación profesional (CAP)</t>
  </si>
  <si>
    <t>Escola Profesional de Conductores</t>
  </si>
  <si>
    <t>14 ao 22 de xaneiro de 2022</t>
  </si>
  <si>
    <t>31 de xaneiro ao 11 de febreiro de 2022</t>
  </si>
  <si>
    <t>Cursos de experimentación animal. (Puente C/A)</t>
  </si>
  <si>
    <t>4 ao 9 de marzo de 2022</t>
  </si>
  <si>
    <t>Cursos de experimentación animal. (Puente C/D)</t>
  </si>
  <si>
    <t>30 horas</t>
  </si>
  <si>
    <t>Data Stewardship e xestión de datos de investigación.</t>
  </si>
  <si>
    <t>3 ao 21 de outubro de 2022</t>
  </si>
  <si>
    <t>Electron Microscopy Course 2022.</t>
  </si>
  <si>
    <t>Braga (Portugal)</t>
  </si>
  <si>
    <t>International Iberian Nanotechnology Laboratory</t>
  </si>
  <si>
    <t>16 ao 20 de maio de 2022</t>
  </si>
  <si>
    <t>Espectroscopias de Fotoelectrones e Electróns Auger. (XPS e AES)</t>
  </si>
  <si>
    <t>Madrid</t>
  </si>
  <si>
    <t>Instituto de Ciencia de Materiais, CSIC</t>
  </si>
  <si>
    <t>5 ao 9 de setembro de 2022</t>
  </si>
  <si>
    <t>Estadías formativas de persoal de xestión de transferencia.</t>
  </si>
  <si>
    <t>Oxford (Reino Unido)</t>
  </si>
  <si>
    <t>Axencia Galega de Innovación (GAIN) - Oxentia Ltd</t>
  </si>
  <si>
    <t>17 ao 21 de outubro de 2022</t>
  </si>
  <si>
    <t>Ferramentas de recoñecemento da dor, o sufrimento e a angustia.</t>
  </si>
  <si>
    <t>Formación para supervisores de instalacións radioactivas.</t>
  </si>
  <si>
    <t>Univ. Santiago de Compostela</t>
  </si>
  <si>
    <t>22 de febreiro ao 1 de marzo de 2022</t>
  </si>
  <si>
    <t>8 ao 16 de marzo de 2022-31 e marzo ao 1 de abril de 2022</t>
  </si>
  <si>
    <t>Formación xeral de composites.</t>
  </si>
  <si>
    <t>Porriño (Pontevedra)</t>
  </si>
  <si>
    <t>Resinas Castro, S.L.</t>
  </si>
  <si>
    <t>26 ao 29 de setembro de 2022</t>
  </si>
  <si>
    <t>Fundamentos e aplicacións da Espectroscopía Fotoelectrónica de Raios X (XPS)</t>
  </si>
  <si>
    <t>Leioa (Bilbao)</t>
  </si>
  <si>
    <t>3 ao 6 de outubro de 2022</t>
  </si>
  <si>
    <t>Implantación de sistemas de xestión de calidade ISO 9001-2015.</t>
  </si>
  <si>
    <t>Asociación Española de Calidade (AEC)</t>
  </si>
  <si>
    <t>26 de xaneiro ao 17 de marzo de 2022</t>
  </si>
  <si>
    <t>Inglés. Nivel A2.2</t>
  </si>
  <si>
    <t>1 de febreiro ao 12 de maio de 2022</t>
  </si>
  <si>
    <t>Inglés. Nivel B1.1 e B1.2.</t>
  </si>
  <si>
    <t>Semipres.</t>
  </si>
  <si>
    <t>04/02/2022 ao 13/05/2022</t>
  </si>
  <si>
    <t>Inglés. Nivel B1.2</t>
  </si>
  <si>
    <t>4 de febreiro ao 13 de maio de 2022</t>
  </si>
  <si>
    <t xml:space="preserve">Inglés. Nivel B2.1 </t>
  </si>
  <si>
    <t>30 de setembro ao 20 de decembro de 2022</t>
  </si>
  <si>
    <t>Inglés. Nivel B2.2</t>
  </si>
  <si>
    <t>31 de xaneiro ao 9 de maio de 2022</t>
  </si>
  <si>
    <t>IV Workshop Introducción á imaxe molecular preclínica e aplicacións en investigación biomédica. (Non o fixo)</t>
  </si>
  <si>
    <t>Instituto de Saúde Carlos III - RENIM</t>
  </si>
  <si>
    <t>1 ao 3 de xuño de 2022</t>
  </si>
  <si>
    <t>IV Xornadas de Aprendizaxe e Servizo na Universidade da Coruña.</t>
  </si>
  <si>
    <t>Ferrol (A Coruña)</t>
  </si>
  <si>
    <t>Universidade da Coruña</t>
  </si>
  <si>
    <t>16 e 17 de xuño de 2022</t>
  </si>
  <si>
    <t>Lexislación nacional, ética, benestar animal e as tres erres.</t>
  </si>
  <si>
    <t>Ano 2022 (4 horas)</t>
  </si>
  <si>
    <t>Mcroscopía de forza atómica: modos de operación, técnicas avanzadas e aplicacións</t>
  </si>
  <si>
    <t>Donostia (San Sebastián)</t>
  </si>
  <si>
    <t>Escola de Enxeñaría de Gipuzkoa</t>
  </si>
  <si>
    <t>23 ao 27 de maio de 2022</t>
  </si>
  <si>
    <t>Métodos alternativos en experimentación animal.</t>
  </si>
  <si>
    <t>Normas internacionais de descripción arquivística. As normas españolas de descripcion arquivística.</t>
  </si>
  <si>
    <t>16/01/2023 ao 03/02/2023</t>
  </si>
  <si>
    <t>Novas e novisímas bases de datos bibliográficas</t>
  </si>
  <si>
    <t>16, 17 e 18 de marzo de 2022</t>
  </si>
  <si>
    <t>O patrimonio cultural dixital en Galicia Xornada técnica da BdG</t>
  </si>
  <si>
    <t>Xunta de Galicia Cª Cultura, Educación, Formación Profesional e Universidades</t>
  </si>
  <si>
    <t>16 de decembro de 2022</t>
  </si>
  <si>
    <t>O peixe cebra en experimentación: bioloxía e fisioloxías básicas.</t>
  </si>
  <si>
    <t>5 horas</t>
  </si>
  <si>
    <t>O peixe cebra en experimentación: coidados, alimentación, aloxamento, comportamento.</t>
  </si>
  <si>
    <t>Ano 2022</t>
  </si>
  <si>
    <t>Os servizos de bibliometría e as bibliotecas universitarias.</t>
  </si>
  <si>
    <t>31 de outubro ao 18 de novembro de 2022</t>
  </si>
  <si>
    <t>Os servizos de bibliometría nas bibliotecas universitarias.</t>
  </si>
  <si>
    <t>PeopleNet</t>
  </si>
  <si>
    <t>META 4 SPAIN S.A.U.</t>
  </si>
  <si>
    <t>20 ao 23 e 27 de xuño
do 4 ao 8 xullo
do 18 ao 22 xullo</t>
  </si>
  <si>
    <t>Procedementos minimamente invasivos sen anestesia e principios de cirurxía.</t>
  </si>
  <si>
    <t>Programa Reunión de Usuarios "Isotoperos 2022".</t>
  </si>
  <si>
    <t>Málaga</t>
  </si>
  <si>
    <t>Univ. Málaga</t>
  </si>
  <si>
    <t>28 e 29 de setembro de 2022</t>
  </si>
  <si>
    <t>Propiedade intelectual en bibliotecas e servizos de documentación.</t>
  </si>
  <si>
    <t>10 ao 28 de outubro de 2022</t>
  </si>
  <si>
    <t>Recoñecemento extrajudicial de créditos.</t>
  </si>
  <si>
    <t>Fundación Fiasep</t>
  </si>
  <si>
    <t>14 de marzo ao 3 de abril de 2022</t>
  </si>
  <si>
    <t>Responsabilidade do persoal na implantación dunha cultura do coidado.</t>
  </si>
  <si>
    <t>10 horas</t>
  </si>
  <si>
    <t>Reunión HERMES-GTBIB. (Renuncia)</t>
  </si>
  <si>
    <t>Santander</t>
  </si>
  <si>
    <t>Univ. Cantabria</t>
  </si>
  <si>
    <t>30 de setembro de 2022</t>
  </si>
  <si>
    <t>Servizos de apoio á investigación: información, datos, avaliación e publicación científica. (2ª edición)</t>
  </si>
  <si>
    <t>Univ. Pablo de Olavide</t>
  </si>
  <si>
    <t>03/11/2022 ao 31/03/2023</t>
  </si>
  <si>
    <t>Toma de decisións e alta produtividade.</t>
  </si>
  <si>
    <t>Transparencia e ferramentas de redución no uso de animais.</t>
  </si>
  <si>
    <t>16  horas</t>
  </si>
  <si>
    <t>V Congreso da Sociedade Españona de bioseguridade AEBIOS.</t>
  </si>
  <si>
    <t>AEBIOS e a Universidade de Vigo</t>
  </si>
  <si>
    <t>29 de setembro ao 1 de outubro de 2021</t>
  </si>
  <si>
    <t>Valorización de resultados de I+D e tecnoloxía.</t>
  </si>
  <si>
    <t>20 de xuño ao 17 de xullo de 2022</t>
  </si>
  <si>
    <t>X Congreso Nacional de Auditoría no sector público.</t>
  </si>
  <si>
    <t>Santa Cruz de Tenerife</t>
  </si>
  <si>
    <t>10 e 11 de novembro de 2022</t>
  </si>
  <si>
    <t>X Escola de Cristalografía de Raios X en Monocristal.</t>
  </si>
  <si>
    <t>Jaca (Huesca)</t>
  </si>
  <si>
    <t>Universidade de Zaragoza / CSIC / ISQCH</t>
  </si>
  <si>
    <t>30 de maio ao 3 de xuño de 2022</t>
  </si>
  <si>
    <t>Xestión de equipos desde un liderado áxil.</t>
  </si>
  <si>
    <t>XII Encontro da rede de comités de ética de universidades e Opis.</t>
  </si>
  <si>
    <t>Elche</t>
  </si>
  <si>
    <t>Univ. Miguel Hernández</t>
  </si>
  <si>
    <t>5 e 6 de maio de 2022</t>
  </si>
  <si>
    <t>XIX Encontro de responsables de protocolo e RRII das Universidades Españolas</t>
  </si>
  <si>
    <t>Univ. Rey Juan Carlos</t>
  </si>
  <si>
    <t>26 ao 29 de outubro de 2022</t>
  </si>
  <si>
    <t>Xornada Intercongresos "One Health: do desafío á vangarda".</t>
  </si>
  <si>
    <t>Girona</t>
  </si>
  <si>
    <t>Sociedade Española de Medicina Preventiva</t>
  </si>
  <si>
    <t>15 ao 17 de xuño de 2022</t>
  </si>
  <si>
    <t>Xornada técnica de esterilización e desinfección en ambientes de biocontención.</t>
  </si>
  <si>
    <t>Barcelona</t>
  </si>
  <si>
    <t>AEBios</t>
  </si>
  <si>
    <t>27 de xaneiro de 2023</t>
  </si>
  <si>
    <t>Xornada técnica sobre a norma UNE 171400-1:2019 Deseño de instalacións de nivel 3 de contención biolóxica (NCB3).</t>
  </si>
  <si>
    <t>Asociación Española de Bioseguridade (AEBios)</t>
  </si>
  <si>
    <t>2 de xuño de 2022</t>
  </si>
  <si>
    <t>XVI Congreso SECAL (Sociedad Española para la Ciencia del Animal de Laboratorio).</t>
  </si>
  <si>
    <t>Lleida</t>
  </si>
  <si>
    <t>16 ao 19 de novembro de 2021</t>
  </si>
  <si>
    <t>XVII Xornadas Internacionais de Innovación Universitaria.</t>
  </si>
  <si>
    <t>Univ. Europea</t>
  </si>
  <si>
    <t>XX Xornadas de residuos radiactivos de instalacións radiactivas.</t>
  </si>
  <si>
    <t>Enresa</t>
  </si>
  <si>
    <t>16 e 17 de novembro de 2021</t>
  </si>
  <si>
    <t>XX Xornadas de Servizos Universitarios de Emprego.</t>
  </si>
  <si>
    <t>Univ. Málaga / CRUE</t>
  </si>
  <si>
    <t>29 de xuño ao 1 de xullo de 2022</t>
  </si>
  <si>
    <t>Plan de formación externa do Persoal de Administración e Servizos 2022</t>
  </si>
  <si>
    <t>Cursos organizados pola EGAP (autoformación e formación en liña)</t>
  </si>
  <si>
    <t>Por área e sexo</t>
  </si>
  <si>
    <t>Comunicación e mellora das habilidades</t>
  </si>
  <si>
    <t>Igualdade e violencia de xénero</t>
  </si>
  <si>
    <t>Lingua galega</t>
  </si>
  <si>
    <t>Segundo o campus de adscripción</t>
  </si>
  <si>
    <t>Listado de cursos</t>
  </si>
  <si>
    <t>Nº persoas</t>
  </si>
  <si>
    <t>A axilidade na contratación pública: contratación menor e procedemento aberto simplificado</t>
  </si>
  <si>
    <t>A calidade na Administración pública. Procesos e procedementos (Proba de avaliación)</t>
  </si>
  <si>
    <t>A educación emocional como ferramenta para promover a igualdade</t>
  </si>
  <si>
    <t>A normativa do galego estándar: actualización gramatical, ortografía e léxico</t>
  </si>
  <si>
    <t>A responsabilidade patrimonial da Administración pública</t>
  </si>
  <si>
    <t>A responsabilidade patrimonial da Administración pública (Proba de avaliación)</t>
  </si>
  <si>
    <t>Acompañamento social e apoio ás mulleres que sofren violencia de xénero</t>
  </si>
  <si>
    <t>Aplicacións informáticas de bases de datos relacionais (LibreOffice Base - Proba de avaliación)</t>
  </si>
  <si>
    <t>Aplicacións informáticas de bases de datos relacionais (LibreOffice Base)</t>
  </si>
  <si>
    <t>Aplicacións informáticas de bases de datos relacionais (Microsoft Access 2019)</t>
  </si>
  <si>
    <t>Aplicacións informáticas de bases de datos relacionais (Microsoft Office 2019 - Proba de avaliación)</t>
  </si>
  <si>
    <t>Aplicacións informáticas de follas de cálculo (LibreOffice Calc - Proba de avaliación)</t>
  </si>
  <si>
    <t>Aplicacións informáticas de follas de cálculo (LibreOffice Calc)</t>
  </si>
  <si>
    <t>Aplicacións informáticas de follas de cálculo (Microsoft Office 2019 - Proba de avaliación)</t>
  </si>
  <si>
    <t>Aplicacións informáticas de follas de cálculo (Microsoft Office 2019)</t>
  </si>
  <si>
    <t>Aplicacións informáticas de tratamento de textos (LibreOffice Writer - Proba de avaliación)</t>
  </si>
  <si>
    <t>Aplicacións informáticas de tratamento de textos (LibreOffice Writer)</t>
  </si>
  <si>
    <t>Aplicaciones informáticas de tratamento de textos (Microsoft Office 2019 - Proba de avaliación)</t>
  </si>
  <si>
    <t>Aplicacións informáticas de tratamiento de textos (Microfoft Office 2019)</t>
  </si>
  <si>
    <t>Aplicacións informáticas para presentacións gráficas de información (LibreOffice Impress - Proba de avaliación)</t>
  </si>
  <si>
    <t>Aplicacións informáticas para presentacións gráficas de información (LibreOffice Impress)</t>
  </si>
  <si>
    <t>Aplicacións informáticas para presentacións gráficas de información (Microsoft Office 2019 - Proba de avaliación)</t>
  </si>
  <si>
    <t>Aplicacións informáticas para presentacións gráficas de información (Microsoft Office 2019)</t>
  </si>
  <si>
    <t>Aproximación á violencia de xénero</t>
  </si>
  <si>
    <t>Aspectos básicos da xestión do persoal: a función pública de Galicia (Proba de avaliación)</t>
  </si>
  <si>
    <t>Atención plena e xestión do estrés</t>
  </si>
  <si>
    <t>Básico de prevención de risco laborais</t>
  </si>
  <si>
    <t>Básico de subvencións e normativa aplicable</t>
  </si>
  <si>
    <t>Básico de subvencións e normativa aplicable (Proba de avaliación)</t>
  </si>
  <si>
    <t>Básico en igualdade e prevención e loita contra a violencia de xénero</t>
  </si>
  <si>
    <t>Básico en igualdade e prevención e loita contra a violencia de xénero (Proba de avaliación)</t>
  </si>
  <si>
    <t>Básico en prevención de riscos laborais (Proba de avaliación)</t>
  </si>
  <si>
    <t>Ciberviolencias sexistas. Novos espazos para a violencia de xénero</t>
  </si>
  <si>
    <t>Como deseñar presentacións eficaces (Proba de avaliación)</t>
  </si>
  <si>
    <t>Conciliación da vida persoal, familiar e laboral</t>
  </si>
  <si>
    <t>Correo electrónico corporativo (Proba de avaliación)</t>
  </si>
  <si>
    <t>Creación e edición de arquivos dixitais con Acrobar XI Pro</t>
  </si>
  <si>
    <t>Decreto Lexislativo 1/1999, do 7 de outubro, polo que se aproba o texto refundido da Lei de réxime financieiro e orzamentario de Galicia</t>
  </si>
  <si>
    <t>Decreto Lexislativo 1/1999, do 7 de outubro, polo que se aproba o texto refundido da Lei de réxime financieiro e orzamentario de Galicia (Proba de avaliación)</t>
  </si>
  <si>
    <t>Diagnóstico do clima organizacional. A optimización do recurso humano (Proba de avaliación)</t>
  </si>
  <si>
    <t>Dixitalización de documentos</t>
  </si>
  <si>
    <t>Estrutura e composición de documentos de contido xurídico integrantes de expedientes administrativos</t>
  </si>
  <si>
    <t>Formación básica en igualdade de xénero nas Administracións públicas</t>
  </si>
  <si>
    <t>Formación básica en igualdade de xénero nas Administracións públicas (Proba de avaliación)</t>
  </si>
  <si>
    <t>Formación básica para a sensibilización e prevención da violencia de xénero</t>
  </si>
  <si>
    <t>Incompatibilidades do persoal empregado público de Galicia (Proba de avaliación)</t>
  </si>
  <si>
    <t>Inglés técnico-xurídico para o sector público</t>
  </si>
  <si>
    <t>Iniciación ao protocolo (Proba de avaliación)</t>
  </si>
  <si>
    <t>Integración da perspectiva de xénero na xestión pública</t>
  </si>
  <si>
    <t>Introdución á protección de datos persoais e garantía dos dereitos dixitais</t>
  </si>
  <si>
    <t>Introdución á protección de datos persoais e garantía dos dereitos dixitais (Proba de avaliación)</t>
  </si>
  <si>
    <t>Introdución á Unión Europea e o seu dereito (Proba de avaliación)</t>
  </si>
  <si>
    <t>Lei 16/2010, do 17 de decembro, de organización e funcionamento da Administración xeral e do Sector público autonómico de Galicia (Proba de avaliación)</t>
  </si>
  <si>
    <t>Lei 2/2015, do 29 de abril, do Emprego público de Galicia</t>
  </si>
  <si>
    <t>Lei 2/2015, do 29 de abril, do Emprego público de Galicia (Proba de avaliación)</t>
  </si>
  <si>
    <t>Lei 39/2015, do 1 de outubro, do procedemento administrativo común das Administracións públicas</t>
  </si>
  <si>
    <t>Lei 4/2019, do 17 de xullo, de Administración dixital de Galicia (Proba de avaliación)</t>
  </si>
  <si>
    <t>Lei 40/2015, do 1 de outubro, de réxime xurídico do Sector público</t>
  </si>
  <si>
    <t>Lei 40/2015, do 1 de outubro, de réxime xurídico do Sector público (Proba de avaliación)</t>
  </si>
  <si>
    <t>Lingua alemá. Nivel básico 1</t>
  </si>
  <si>
    <t>Lingua alemá. Nivel básico 2</t>
  </si>
  <si>
    <t>Lingua alemá. Nivel intermedio 2</t>
  </si>
  <si>
    <t>Lingua de signos A1.1</t>
  </si>
  <si>
    <t>Lingua francesa. Nivel avanzado 1</t>
  </si>
  <si>
    <t>Lingua francesa. Nivel básico 1</t>
  </si>
  <si>
    <t>Lingua francesa. Nivel básico 2</t>
  </si>
  <si>
    <t>Lingua francesa. Nivel intermedio 1</t>
  </si>
  <si>
    <t>Lingua francesa. Nivel intermedio 2</t>
  </si>
  <si>
    <t>Lingua inglesa. Nivel básico 1 (Nivel 1)</t>
  </si>
  <si>
    <t>Lingua inglesa. Nivel básico 1 (Nivel 2)</t>
  </si>
  <si>
    <t>Lingua inglesa. Nivel básico 2 (Nivel 4)</t>
  </si>
  <si>
    <t>Lingua inglesa. Nivel intermedio 1</t>
  </si>
  <si>
    <t>Lingua inglesa. Nivel intermedio 1 ( Nivel 6)</t>
  </si>
  <si>
    <t>Lingua inglesa. Nivel intermedio 1 (Nivel 5)</t>
  </si>
  <si>
    <t>Lingua inglesa. Nivel intermedio 1 (Nivel 7)</t>
  </si>
  <si>
    <t>Lingua inglesa. Nivel intermedio 2 (Nivel 9)</t>
  </si>
  <si>
    <t>Lingua italiana. Nivel básico 1</t>
  </si>
  <si>
    <t>Lingua portuguesa. Nivel básico 1 e nivel básico 2</t>
  </si>
  <si>
    <t>Lingua portuguesa. Nivel intermedio 1</t>
  </si>
  <si>
    <t>Linguaxe administrativa non sexista e imaxe igualitaria na práctica da xestión pública</t>
  </si>
  <si>
    <t>Linguaxe administrativa non sexista e imaxe igualitaria na práctica da xestión pública (Proba de avaliación)</t>
  </si>
  <si>
    <t>Manual de estilo do DOG e outras publicacións institucionais (Proba de avaliación)</t>
  </si>
  <si>
    <t>Medio de linguaxe administrativa galega</t>
  </si>
  <si>
    <t>Muller, medio de comunicación e TIC</t>
  </si>
  <si>
    <t>O enfoque de xénero no deseño, execución e avaliación de plans, programas e proxectos</t>
  </si>
  <si>
    <t>O exercicio da competencia administrativa na Lei 40/2015, do 1 de outubro (Proba de avaliación)</t>
  </si>
  <si>
    <t>Os contratos do Sector público</t>
  </si>
  <si>
    <t>Os contratos do Sector público (Proba de avaliación)</t>
  </si>
  <si>
    <t>Pensamento analítico e toma de decisións</t>
  </si>
  <si>
    <t>Prestacións da Seguridade Social e cotizacións (Proba de avaliación)</t>
  </si>
  <si>
    <t>Prevención de riscos laborais en oficinas e despachos (Proba de avaliación)</t>
  </si>
  <si>
    <t>Prevenciónde riscos psicosociais: O estrés laboral (Proba de avaliación)</t>
  </si>
  <si>
    <t>Real Decreto Lexislativo 5/2015, do 30 de outubro, polo que se aproba o texto refundido do Estatuto básico do empregado público (EBEP - Proba de avaliación)</t>
  </si>
  <si>
    <t>Real Decreto Lexislativo 5/2015, do 30 de outubro, polo que se aproba o texto refundido do Estatuto básico do empregado público (EBEP)</t>
  </si>
  <si>
    <t>Reutilización da información do Sector público. Open data</t>
  </si>
  <si>
    <t>Revisión dos actos en vía administrativa</t>
  </si>
  <si>
    <t>Revisión dos actos en vía administrativa (Proba de avaliación)</t>
  </si>
  <si>
    <t>Réxime disciplinario do empregado público de Galicia (Proba de avaliación)</t>
  </si>
  <si>
    <t>Seguridade da información no ámbito das Universidades públicas</t>
  </si>
  <si>
    <t>Sexting, sextorsión, violencia de xénero dixital</t>
  </si>
  <si>
    <t>Sistema operativo, busca da información: Internet/intranet e correo electrónico (GNU/Linux Debian 9 - Proba de avaliación)</t>
  </si>
  <si>
    <t>Sistema operativo, busca da información: Internet/intranet e correo electrónico (GNU/Linux Debian 9)</t>
  </si>
  <si>
    <t>Sistema operativo, busca da información: Internet/intranet e correo electrónico (Windows 10 - Proba de avaliación)</t>
  </si>
  <si>
    <t>Sistema operativo, busca da información: Internet/intranet e correo electrónico (Windows 10)</t>
  </si>
  <si>
    <t>Superior de linguaxe administrativa galega</t>
  </si>
  <si>
    <t>Técnicas elementais de arquivos</t>
  </si>
  <si>
    <t>Técnicas elementais de arquivos (Proba de avaliación)</t>
  </si>
  <si>
    <t>Técnicas para unha boa redacción dos documentos administrativos (Proba de avaliación)</t>
  </si>
  <si>
    <t>Uso avanzado de aplicacións informáticas de follas de cálculo (LibreOffice Calc - Proba de avaliación)</t>
  </si>
  <si>
    <t>Uso avanzado de aplicacións informáticas de tratamento de follas de cálculo (LibreOffice Calc - Proba de avaliación)</t>
  </si>
  <si>
    <t>Uso avanzado de aplicacións informáticas de tratamento de textos (LibreOffice Writer - Proba de avaliación)</t>
  </si>
  <si>
    <t>Violencia de xénero na adolescencia e xuventude</t>
  </si>
  <si>
    <t>Xestión de indemnizacións por razón de servizo na Administración autonómica (Proba de avaliación)</t>
  </si>
  <si>
    <t>Plan de formación interna do Persoal de Administración e Servizos 2022</t>
  </si>
  <si>
    <t>Formación externa do Persoal de Administración e Servizos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</si>
</sst>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i/>
      <sz val="11"/>
      <color theme="1"/>
      <name val="Calibri"/>
      <family val="2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27" fillId="0" borderId="0"/>
  </cellStyleXfs>
  <cellXfs count="172">
    <xf numFmtId="0" fontId="0" fillId="0" borderId="0" xfId="0"/>
    <xf numFmtId="0" fontId="3" fillId="0" borderId="1" xfId="0" applyFont="1" applyBorder="1"/>
    <xf numFmtId="0" fontId="3" fillId="0" borderId="0" xfId="0" applyFont="1"/>
    <xf numFmtId="0" fontId="6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8" fillId="0" borderId="0" xfId="1" applyFont="1" applyAlignment="1">
      <alignment vertical="center"/>
    </xf>
    <xf numFmtId="0" fontId="9" fillId="0" borderId="0" xfId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7" fillId="0" borderId="0" xfId="0" applyNumberFormat="1" applyFont="1"/>
    <xf numFmtId="2" fontId="7" fillId="0" borderId="0" xfId="0" applyNumberFormat="1" applyFont="1"/>
    <xf numFmtId="0" fontId="12" fillId="4" borderId="2" xfId="0" applyFont="1" applyFill="1" applyBorder="1"/>
    <xf numFmtId="0" fontId="12" fillId="4" borderId="3" xfId="0" applyFont="1" applyFill="1" applyBorder="1"/>
    <xf numFmtId="164" fontId="12" fillId="4" borderId="3" xfId="0" applyNumberFormat="1" applyFont="1" applyFill="1" applyBorder="1"/>
    <xf numFmtId="0" fontId="12" fillId="4" borderId="4" xfId="0" applyFont="1" applyFill="1" applyBorder="1" applyAlignment="1">
      <alignment horizontal="right" vertical="center"/>
    </xf>
    <xf numFmtId="0" fontId="12" fillId="0" borderId="2" xfId="0" applyFont="1" applyBorder="1"/>
    <xf numFmtId="0" fontId="12" fillId="0" borderId="3" xfId="0" applyFont="1" applyBorder="1"/>
    <xf numFmtId="164" fontId="12" fillId="0" borderId="3" xfId="0" applyNumberFormat="1" applyFont="1" applyBorder="1"/>
    <xf numFmtId="0" fontId="12" fillId="0" borderId="4" xfId="0" applyFont="1" applyBorder="1" applyAlignment="1">
      <alignment horizontal="right" vertical="center"/>
    </xf>
    <xf numFmtId="0" fontId="11" fillId="0" borderId="0" xfId="0" applyFont="1"/>
    <xf numFmtId="0" fontId="12" fillId="4" borderId="5" xfId="0" applyFont="1" applyFill="1" applyBorder="1"/>
    <xf numFmtId="164" fontId="12" fillId="4" borderId="6" xfId="0" applyNumberFormat="1" applyFont="1" applyFill="1" applyBorder="1"/>
    <xf numFmtId="164" fontId="12" fillId="4" borderId="4" xfId="0" applyNumberFormat="1" applyFont="1" applyFill="1" applyBorder="1"/>
    <xf numFmtId="0" fontId="7" fillId="0" borderId="0" xfId="0" applyFont="1" applyAlignment="1">
      <alignment horizontal="right" vertical="center"/>
    </xf>
    <xf numFmtId="0" fontId="2" fillId="0" borderId="1" xfId="4" applyBorder="1"/>
    <xf numFmtId="0" fontId="5" fillId="0" borderId="1" xfId="4" applyFont="1" applyBorder="1" applyAlignment="1">
      <alignment vertical="center"/>
    </xf>
    <xf numFmtId="0" fontId="2" fillId="0" borderId="0" xfId="4"/>
    <xf numFmtId="0" fontId="14" fillId="0" borderId="0" xfId="4" applyFont="1"/>
    <xf numFmtId="0" fontId="6" fillId="0" borderId="0" xfId="4" applyFont="1"/>
    <xf numFmtId="0" fontId="5" fillId="0" borderId="1" xfId="4" applyFont="1" applyBorder="1"/>
    <xf numFmtId="0" fontId="6" fillId="0" borderId="1" xfId="1" applyFont="1" applyBorder="1" applyAlignment="1">
      <alignment vertical="center" wrapText="1"/>
    </xf>
    <xf numFmtId="0" fontId="6" fillId="0" borderId="1" xfId="1" applyFont="1" applyBorder="1"/>
    <xf numFmtId="0" fontId="6" fillId="0" borderId="1" xfId="1" applyFont="1" applyBorder="1" applyAlignment="1">
      <alignment horizontal="left" wrapText="1"/>
    </xf>
    <xf numFmtId="0" fontId="16" fillId="0" borderId="0" xfId="4" applyFont="1"/>
    <xf numFmtId="0" fontId="6" fillId="0" borderId="0" xfId="5" applyFont="1"/>
    <xf numFmtId="0" fontId="6" fillId="0" borderId="0" xfId="1" applyFont="1"/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center" wrapText="1"/>
    </xf>
    <xf numFmtId="0" fontId="9" fillId="0" borderId="0" xfId="1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17" fillId="6" borderId="11" xfId="0" applyFont="1" applyFill="1" applyBorder="1"/>
    <xf numFmtId="0" fontId="17" fillId="6" borderId="11" xfId="0" applyFont="1" applyFill="1" applyBorder="1" applyAlignment="1">
      <alignment horizontal="center"/>
    </xf>
    <xf numFmtId="0" fontId="7" fillId="0" borderId="12" xfId="0" applyFont="1" applyBorder="1"/>
    <xf numFmtId="164" fontId="7" fillId="0" borderId="12" xfId="0" applyNumberFormat="1" applyFont="1" applyBorder="1"/>
    <xf numFmtId="0" fontId="7" fillId="0" borderId="10" xfId="0" applyFont="1" applyBorder="1"/>
    <xf numFmtId="164" fontId="7" fillId="0" borderId="10" xfId="0" applyNumberFormat="1" applyFont="1" applyBorder="1"/>
    <xf numFmtId="0" fontId="17" fillId="5" borderId="11" xfId="0" applyFont="1" applyFill="1" applyBorder="1"/>
    <xf numFmtId="164" fontId="17" fillId="5" borderId="11" xfId="0" applyNumberFormat="1" applyFont="1" applyFill="1" applyBorder="1"/>
    <xf numFmtId="0" fontId="17" fillId="5" borderId="11" xfId="0" applyFont="1" applyFill="1" applyBorder="1" applyAlignment="1">
      <alignment horizontal="left"/>
    </xf>
    <xf numFmtId="0" fontId="17" fillId="5" borderId="11" xfId="0" applyFont="1" applyFill="1" applyBorder="1" applyAlignment="1">
      <alignment horizontal="center"/>
    </xf>
    <xf numFmtId="10" fontId="7" fillId="0" borderId="12" xfId="3" applyNumberFormat="1" applyFont="1" applyBorder="1"/>
    <xf numFmtId="10" fontId="7" fillId="0" borderId="10" xfId="3" applyNumberFormat="1" applyFont="1" applyBorder="1"/>
    <xf numFmtId="10" fontId="17" fillId="5" borderId="11" xfId="3" applyNumberFormat="1" applyFont="1" applyFill="1" applyBorder="1"/>
    <xf numFmtId="0" fontId="7" fillId="0" borderId="10" xfId="0" applyFont="1" applyBorder="1" applyAlignment="1">
      <alignment horizontal="right"/>
    </xf>
    <xf numFmtId="0" fontId="17" fillId="5" borderId="1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44" fontId="7" fillId="0" borderId="10" xfId="0" applyNumberFormat="1" applyFont="1" applyBorder="1" applyAlignment="1">
      <alignment horizontal="right" vertical="center"/>
    </xf>
    <xf numFmtId="0" fontId="7" fillId="6" borderId="17" xfId="0" applyFont="1" applyFill="1" applyBorder="1" applyAlignment="1">
      <alignment horizontal="right" vertical="center"/>
    </xf>
    <xf numFmtId="0" fontId="7" fillId="6" borderId="18" xfId="0" applyFont="1" applyFill="1" applyBorder="1" applyAlignment="1">
      <alignment horizontal="right" vertical="center"/>
    </xf>
    <xf numFmtId="0" fontId="7" fillId="6" borderId="2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1" applyFont="1" applyBorder="1"/>
    <xf numFmtId="0" fontId="7" fillId="0" borderId="1" xfId="1" applyFont="1" applyBorder="1" applyAlignment="1">
      <alignment wrapText="1"/>
    </xf>
    <xf numFmtId="0" fontId="18" fillId="0" borderId="1" xfId="1" applyFont="1" applyBorder="1" applyAlignment="1">
      <alignment horizontal="left" wrapText="1"/>
    </xf>
    <xf numFmtId="0" fontId="19" fillId="0" borderId="1" xfId="6" applyFont="1" applyBorder="1"/>
    <xf numFmtId="0" fontId="19" fillId="0" borderId="0" xfId="6" applyFont="1"/>
    <xf numFmtId="0" fontId="7" fillId="0" borderId="0" xfId="1" applyFont="1"/>
    <xf numFmtId="0" fontId="18" fillId="0" borderId="0" xfId="1" applyFont="1" applyAlignment="1">
      <alignment horizontal="left" wrapText="1"/>
    </xf>
    <xf numFmtId="0" fontId="7" fillId="0" borderId="0" xfId="1" applyFont="1" applyAlignment="1">
      <alignment horizontal="center" wrapText="1"/>
    </xf>
    <xf numFmtId="0" fontId="9" fillId="0" borderId="0" xfId="1" applyFont="1" applyAlignment="1">
      <alignment vertical="center"/>
    </xf>
    <xf numFmtId="0" fontId="2" fillId="0" borderId="0" xfId="7"/>
    <xf numFmtId="0" fontId="17" fillId="8" borderId="1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44" fontId="7" fillId="0" borderId="10" xfId="2" applyFont="1" applyBorder="1"/>
    <xf numFmtId="0" fontId="17" fillId="8" borderId="10" xfId="0" applyFont="1" applyFill="1" applyBorder="1"/>
    <xf numFmtId="164" fontId="17" fillId="8" borderId="10" xfId="0" applyNumberFormat="1" applyFont="1" applyFill="1" applyBorder="1"/>
    <xf numFmtId="44" fontId="17" fillId="8" borderId="10" xfId="2" applyFont="1" applyFill="1" applyBorder="1"/>
    <xf numFmtId="0" fontId="17" fillId="7" borderId="11" xfId="0" applyFont="1" applyFill="1" applyBorder="1" applyAlignment="1">
      <alignment horizontal="center" vertical="center"/>
    </xf>
    <xf numFmtId="0" fontId="17" fillId="8" borderId="11" xfId="0" applyFont="1" applyFill="1" applyBorder="1"/>
    <xf numFmtId="0" fontId="21" fillId="8" borderId="10" xfId="0" applyFont="1" applyFill="1" applyBorder="1"/>
    <xf numFmtId="0" fontId="0" fillId="0" borderId="10" xfId="0" applyBorder="1"/>
    <xf numFmtId="0" fontId="21" fillId="7" borderId="10" xfId="0" applyFont="1" applyFill="1" applyBorder="1"/>
    <xf numFmtId="0" fontId="22" fillId="0" borderId="1" xfId="1" applyFont="1" applyBorder="1" applyAlignment="1">
      <alignment vertical="center" wrapText="1"/>
    </xf>
    <xf numFmtId="0" fontId="22" fillId="0" borderId="1" xfId="1" applyFont="1" applyBorder="1"/>
    <xf numFmtId="0" fontId="22" fillId="0" borderId="1" xfId="1" applyFont="1" applyBorder="1" applyAlignment="1">
      <alignment horizontal="left" wrapText="1"/>
    </xf>
    <xf numFmtId="0" fontId="25" fillId="0" borderId="0" xfId="1" applyFont="1" applyAlignment="1">
      <alignment vertical="center"/>
    </xf>
    <xf numFmtId="0" fontId="22" fillId="0" borderId="0" xfId="1" applyFont="1"/>
    <xf numFmtId="0" fontId="22" fillId="0" borderId="0" xfId="1" applyFont="1" applyAlignment="1">
      <alignment horizontal="left" wrapText="1"/>
    </xf>
    <xf numFmtId="0" fontId="22" fillId="0" borderId="0" xfId="1" applyFont="1" applyAlignment="1">
      <alignment horizontal="center" wrapText="1"/>
    </xf>
    <xf numFmtId="0" fontId="26" fillId="0" borderId="0" xfId="1" applyFont="1" applyAlignment="1">
      <alignment horizontal="left" vertical="center"/>
    </xf>
    <xf numFmtId="0" fontId="24" fillId="0" borderId="0" xfId="8" applyFont="1"/>
    <xf numFmtId="0" fontId="22" fillId="0" borderId="0" xfId="9" applyFont="1"/>
    <xf numFmtId="0" fontId="27" fillId="0" borderId="0" xfId="9"/>
    <xf numFmtId="0" fontId="14" fillId="9" borderId="11" xfId="9" applyFont="1" applyFill="1" applyBorder="1"/>
    <xf numFmtId="0" fontId="22" fillId="0" borderId="12" xfId="9" applyFont="1" applyBorder="1"/>
    <xf numFmtId="0" fontId="22" fillId="0" borderId="10" xfId="9" applyFont="1" applyBorder="1"/>
    <xf numFmtId="0" fontId="14" fillId="9" borderId="11" xfId="9" applyFont="1" applyFill="1" applyBorder="1" applyAlignment="1">
      <alignment horizontal="center"/>
    </xf>
    <xf numFmtId="0" fontId="22" fillId="10" borderId="12" xfId="9" applyFont="1" applyFill="1" applyBorder="1"/>
    <xf numFmtId="0" fontId="22" fillId="10" borderId="10" xfId="9" applyFont="1" applyFill="1" applyBorder="1"/>
    <xf numFmtId="0" fontId="17" fillId="5" borderId="11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right" vertical="center" wrapText="1"/>
    </xf>
    <xf numFmtId="0" fontId="17" fillId="5" borderId="7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0" borderId="12" xfId="0" applyFont="1" applyBorder="1"/>
    <xf numFmtId="0" fontId="20" fillId="0" borderId="1" xfId="6" applyFont="1" applyBorder="1" applyAlignment="1">
      <alignment horizontal="right" vertical="center"/>
    </xf>
    <xf numFmtId="0" fontId="17" fillId="7" borderId="7" xfId="0" applyFont="1" applyFill="1" applyBorder="1" applyAlignment="1">
      <alignment horizontal="center"/>
    </xf>
    <xf numFmtId="0" fontId="17" fillId="7" borderId="8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17" fillId="8" borderId="11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14" fillId="9" borderId="23" xfId="9" applyFont="1" applyFill="1" applyBorder="1" applyAlignment="1">
      <alignment horizontal="left" vertical="center"/>
    </xf>
    <xf numFmtId="0" fontId="14" fillId="9" borderId="24" xfId="9" applyFont="1" applyFill="1" applyBorder="1" applyAlignment="1">
      <alignment horizontal="left" vertical="center"/>
    </xf>
    <xf numFmtId="0" fontId="14" fillId="9" borderId="25" xfId="9" applyFont="1" applyFill="1" applyBorder="1" applyAlignment="1">
      <alignment horizontal="left" vertical="center"/>
    </xf>
    <xf numFmtId="0" fontId="14" fillId="9" borderId="23" xfId="9" applyFont="1" applyFill="1" applyBorder="1" applyAlignment="1">
      <alignment horizontal="center" vertical="center"/>
    </xf>
    <xf numFmtId="0" fontId="14" fillId="9" borderId="25" xfId="9" applyFont="1" applyFill="1" applyBorder="1" applyAlignment="1">
      <alignment horizontal="center" vertical="center"/>
    </xf>
    <xf numFmtId="0" fontId="22" fillId="0" borderId="16" xfId="9" applyFont="1" applyBorder="1" applyAlignment="1">
      <alignment horizontal="left" vertical="center"/>
    </xf>
    <xf numFmtId="0" fontId="22" fillId="0" borderId="20" xfId="9" applyFont="1" applyBorder="1" applyAlignment="1">
      <alignment horizontal="left" vertical="center"/>
    </xf>
    <xf numFmtId="0" fontId="22" fillId="0" borderId="19" xfId="9" applyFont="1" applyBorder="1" applyAlignment="1">
      <alignment horizontal="left" vertical="center"/>
    </xf>
    <xf numFmtId="0" fontId="22" fillId="0" borderId="16" xfId="9" applyFont="1" applyBorder="1" applyAlignment="1">
      <alignment horizontal="center" vertical="center"/>
    </xf>
    <xf numFmtId="0" fontId="22" fillId="0" borderId="19" xfId="9" applyFont="1" applyBorder="1" applyAlignment="1">
      <alignment horizontal="center" vertical="center"/>
    </xf>
    <xf numFmtId="0" fontId="22" fillId="10" borderId="16" xfId="9" applyFont="1" applyFill="1" applyBorder="1" applyAlignment="1">
      <alignment horizontal="left" vertical="center"/>
    </xf>
    <xf numFmtId="0" fontId="22" fillId="10" borderId="20" xfId="9" applyFont="1" applyFill="1" applyBorder="1" applyAlignment="1">
      <alignment horizontal="left" vertical="center"/>
    </xf>
    <xf numFmtId="0" fontId="22" fillId="10" borderId="19" xfId="9" applyFont="1" applyFill="1" applyBorder="1" applyAlignment="1">
      <alignment horizontal="left" vertical="center"/>
    </xf>
    <xf numFmtId="0" fontId="22" fillId="10" borderId="16" xfId="9" applyFont="1" applyFill="1" applyBorder="1" applyAlignment="1">
      <alignment horizontal="center" vertical="center"/>
    </xf>
    <xf numFmtId="0" fontId="22" fillId="10" borderId="19" xfId="9" applyFont="1" applyFill="1" applyBorder="1" applyAlignment="1">
      <alignment horizontal="center" vertical="center"/>
    </xf>
    <xf numFmtId="0" fontId="23" fillId="0" borderId="1" xfId="1" applyFont="1" applyBorder="1" applyAlignment="1">
      <alignment horizontal="right" vertical="center" wrapText="1"/>
    </xf>
    <xf numFmtId="0" fontId="14" fillId="9" borderId="10" xfId="9" applyFont="1" applyFill="1" applyBorder="1" applyAlignment="1">
      <alignment horizontal="left" vertical="center"/>
    </xf>
    <xf numFmtId="0" fontId="14" fillId="9" borderId="11" xfId="9" applyFont="1" applyFill="1" applyBorder="1" applyAlignment="1">
      <alignment horizontal="left" vertical="center"/>
    </xf>
    <xf numFmtId="0" fontId="14" fillId="9" borderId="10" xfId="9" applyFont="1" applyFill="1" applyBorder="1" applyAlignment="1">
      <alignment horizontal="center"/>
    </xf>
    <xf numFmtId="0" fontId="14" fillId="9" borderId="10" xfId="9" applyFont="1" applyFill="1" applyBorder="1" applyAlignment="1">
      <alignment horizontal="center" vertical="center"/>
    </xf>
    <xf numFmtId="0" fontId="14" fillId="9" borderId="11" xfId="9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10" fillId="2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right"/>
    </xf>
    <xf numFmtId="0" fontId="5" fillId="0" borderId="1" xfId="4" applyFont="1" applyBorder="1" applyAlignment="1">
      <alignment horizontal="center" vertical="center"/>
    </xf>
  </cellXfs>
  <cellStyles count="10">
    <cellStyle name="Moneda" xfId="2" builtinId="4"/>
    <cellStyle name="Normal" xfId="0" builtinId="0"/>
    <cellStyle name="Normal 2 2 2" xfId="8" xr:uid="{6EC0A58C-95FF-443E-AAF9-D68E557F5739}"/>
    <cellStyle name="Normal 2 2 2 2" xfId="4" xr:uid="{EFF05791-1F6A-4F4E-8278-86547B7E2FEF}"/>
    <cellStyle name="Normal 2 3" xfId="1" xr:uid="{CD6512BB-CEDF-4548-9E80-9516F51FC1D4}"/>
    <cellStyle name="Normal 2 4" xfId="5" xr:uid="{7ECF8E69-A078-45F1-A6E9-1CAB854BAAC2}"/>
    <cellStyle name="Normal 2 4 2" xfId="6" xr:uid="{FAC46C4E-446B-453F-BBB8-5CDDEDA3FD70}"/>
    <cellStyle name="Normal 2 4 3" xfId="9" xr:uid="{5DE0003C-3A69-4806-8CF7-C03D4805BE89}"/>
    <cellStyle name="Normal 4" xfId="7" xr:uid="{0D6D5650-6C3A-4C68-B61B-2F0428DF16A9}"/>
    <cellStyle name="Porcentaje" xfId="3" builtinId="5"/>
  </cellStyles>
  <dxfs count="4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participación por campus/modalidade</a:t>
            </a:r>
          </a:p>
        </c:rich>
      </c:tx>
      <c:layout>
        <c:manualLayout>
          <c:xMode val="edge"/>
          <c:yMode val="edge"/>
          <c:x val="0.1180763342082239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7592592592592593"/>
          <c:w val="0.65213429571303583"/>
          <c:h val="0.77314814814814814"/>
        </c:manualLayout>
      </c:layout>
      <c:pie3DChart>
        <c:varyColors val="1"/>
        <c:ser>
          <c:idx val="0"/>
          <c:order val="0"/>
          <c:tx>
            <c:strRef>
              <c:f>'2022_Plan formación_PAS'!$C$23</c:f>
              <c:strCache>
                <c:ptCount val="1"/>
                <c:pt idx="0">
                  <c:v>Asistentes</c:v>
                </c:pt>
              </c:strCache>
            </c:strRef>
          </c:tx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FD1-4745-86CA-02E94BE356C1}"/>
              </c:ext>
            </c:extLst>
          </c:dPt>
          <c:dPt>
            <c:idx val="1"/>
            <c:bubble3D val="0"/>
            <c:explosion val="1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FD1-4745-86CA-02E94BE356C1}"/>
              </c:ext>
            </c:extLst>
          </c:dPt>
          <c:dPt>
            <c:idx val="2"/>
            <c:bubble3D val="0"/>
            <c:explosion val="14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FD1-4745-86CA-02E94BE356C1}"/>
              </c:ext>
            </c:extLst>
          </c:dPt>
          <c:dPt>
            <c:idx val="3"/>
            <c:bubble3D val="0"/>
            <c:explosion val="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FD1-4745-86CA-02E94BE356C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'2022_Plan formación_PAS'!$B$24:$B$27</c:f>
              <c:strCache>
                <c:ptCount val="4"/>
                <c:pt idx="0">
                  <c:v>En liña</c:v>
                </c:pt>
                <c:pt idx="1">
                  <c:v>Ourense</c:v>
                </c:pt>
                <c:pt idx="2">
                  <c:v>Pontevedra</c:v>
                </c:pt>
                <c:pt idx="3">
                  <c:v>Vigo</c:v>
                </c:pt>
              </c:strCache>
            </c:strRef>
          </c:cat>
          <c:val>
            <c:numRef>
              <c:f>'2022_Plan formación_PAS'!$C$24:$C$27</c:f>
              <c:numCache>
                <c:formatCode>General</c:formatCode>
                <c:ptCount val="4"/>
                <c:pt idx="0">
                  <c:v>181</c:v>
                </c:pt>
                <c:pt idx="1">
                  <c:v>23</c:v>
                </c:pt>
                <c:pt idx="2">
                  <c:v>21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D1-4745-86CA-02E94BE356C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02318460192478"/>
          <c:y val="0.39693168562263048"/>
          <c:w val="0.15466574646296702"/>
          <c:h val="0.3125021872265967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069-4E14-B98B-E89116385C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069-4E14-B98B-E89116385C55}"/>
              </c:ext>
            </c:extLst>
          </c:dPt>
          <c:dLbls>
            <c:dLbl>
              <c:idx val="0"/>
              <c:layout>
                <c:manualLayout>
                  <c:x val="-1.616907261592301E-2"/>
                  <c:y val="-0.106736657917760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Homes </a:t>
                    </a:r>
                    <a:fld id="{5AF60561-ABB4-494B-8C60-13B64CD55245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069-4E14-B98B-E89116385C55}"/>
                </c:ext>
              </c:extLst>
            </c:dLbl>
            <c:dLbl>
              <c:idx val="1"/>
              <c:layout>
                <c:manualLayout>
                  <c:x val="8.9149387576552927E-2"/>
                  <c:y val="-0.145384951881014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Mulleres </a:t>
                    </a:r>
                    <a:fld id="{DE7D9F94-6C61-416C-99D7-5C530AA0A75B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069-4E14-B98B-E89116385C5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'2022_Grupos_innovación_docente'!$B$65:$C$65</c:f>
              <c:numCache>
                <c:formatCode>General</c:formatCode>
                <c:ptCount val="2"/>
                <c:pt idx="0">
                  <c:v>193</c:v>
                </c:pt>
                <c:pt idx="1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69-4E14-B98B-E89116385C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888888888888884E-2"/>
          <c:y val="0.15729184893554973"/>
          <c:w val="0.86542629046369202"/>
          <c:h val="0.754745188101487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6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247-4398-84A5-BBD761AF9BFF}"/>
              </c:ext>
            </c:extLst>
          </c:dPt>
          <c:dPt>
            <c:idx val="1"/>
            <c:bubble3D val="0"/>
            <c:explosion val="19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7-4398-84A5-BBD761AF9BFF}"/>
              </c:ext>
            </c:extLst>
          </c:dPt>
          <c:dLbls>
            <c:dLbl>
              <c:idx val="0"/>
              <c:layout>
                <c:manualLayout>
                  <c:x val="0.11388888888888889"/>
                  <c:y val="0.2499999999999999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Homes </a:t>
                    </a:r>
                  </a:p>
                  <a:p>
                    <a:pPr>
                      <a:defRPr/>
                    </a:pPr>
                    <a:fld id="{82EF7697-F1BF-478F-A111-C94792D7F905}" type="PERCENTAGE">
                      <a:rPr lang="en-US"/>
                      <a:pPr>
                        <a:defRPr/>
                      </a:pPr>
                      <a:t>[PORCENTAJE]</a:t>
                    </a:fld>
                    <a:endParaRPr lang="es-ES"/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97222222222223"/>
                      <c:h val="0.18150481189851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247-4398-84A5-BBD761AF9BFF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Mulleres </a:t>
                    </a:r>
                  </a:p>
                  <a:p>
                    <a:pPr>
                      <a:defRPr/>
                    </a:pPr>
                    <a:fld id="{8DD285E0-A777-41BC-AA0A-6F9C5A0451B4}" type="PERCENTAGE">
                      <a:rPr lang="en-US"/>
                      <a:pPr>
                        <a:defRPr/>
                      </a:pPr>
                      <a:t>[PORCENTAJE]</a:t>
                    </a:fld>
                    <a:endParaRPr lang="es-ES"/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75000000000001"/>
                      <c:h val="0.139838145231846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247-4398-84A5-BBD761AF9BF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ANL!$B$17:$C$17</c:f>
              <c:numCache>
                <c:formatCode>General</c:formatCode>
                <c:ptCount val="2"/>
                <c:pt idx="0">
                  <c:v>40</c:v>
                </c:pt>
                <c:pt idx="1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47-4398-84A5-BBD761AF9B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4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2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1E2-4807-BB28-CE7401AE0C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1E2-4807-BB28-CE7401AE0C5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Homes </a:t>
                    </a:r>
                    <a:fld id="{30D461CB-4E28-4C3B-91EF-93C7FAB8ECC6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1E2-4807-BB28-CE7401AE0C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Mulleres </a:t>
                    </a:r>
                    <a:fld id="{CDF6C90C-E1B6-4E08-AAED-56068C23C9E7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1E2-4807-BB28-CE7401AE0C5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SPRL!$B$19:$C$19</c:f>
              <c:numCache>
                <c:formatCode>General</c:formatCode>
                <c:ptCount val="2"/>
                <c:pt idx="0">
                  <c:v>157</c:v>
                </c:pt>
                <c:pt idx="1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E2-4807-BB28-CE7401AE0C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1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85-47AE-82A2-D92825A51E4B}"/>
              </c:ext>
            </c:extLst>
          </c:dPt>
          <c:dPt>
            <c:idx val="1"/>
            <c:bubble3D val="0"/>
            <c:explosion val="28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tx2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85-47AE-82A2-D92825A51E4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Homes </a:t>
                    </a:r>
                    <a:fld id="{95E6EF7D-AEEC-41B3-BDA8-7CFF990CB6C8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585-47AE-82A2-D92825A51E4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Mulleres </a:t>
                    </a:r>
                    <a:fld id="{657F4606-26D1-4150-B007-01C978E05C02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585-47AE-82A2-D92825A51E4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'Unidade de Igualdade'!$B$32:$C$32</c:f>
              <c:numCache>
                <c:formatCode>General</c:formatCode>
                <c:ptCount val="2"/>
                <c:pt idx="0">
                  <c:v>89</c:v>
                </c:pt>
                <c:pt idx="1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85-47AE-82A2-D92825A51E4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participación por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1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2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D4-458A-8ADA-75BFBDAF2A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DD4-458A-8ADA-75BFBDAF2A8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Homes </a:t>
                    </a:r>
                    <a:fld id="{F71B02CD-2C9E-44DF-B3B2-3F37F823078E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D4-458A-8ADA-75BFBDAF2A8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Mulleres </a:t>
                    </a:r>
                    <a:fld id="{C51245CE-A115-4722-AB36-7CF9E5E0B06A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DD4-458A-8ADA-75BFBDAF2A8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Outros!$C$15:$D$15</c:f>
              <c:numCache>
                <c:formatCode>General</c:formatCode>
                <c:ptCount val="2"/>
                <c:pt idx="0">
                  <c:v>7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D4-458A-8ADA-75BFBDAF2A8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Nº de cursos por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333333333333329E-2"/>
          <c:y val="0.2293055555555556"/>
          <c:w val="0.49785542432195973"/>
          <c:h val="0.65032407407407411"/>
        </c:manualLayout>
      </c:layout>
      <c:pie3DChart>
        <c:varyColors val="1"/>
        <c:ser>
          <c:idx val="0"/>
          <c:order val="0"/>
          <c:tx>
            <c:strRef>
              <c:f>'2022_Plan formación_PAS'!$C$37</c:f>
              <c:strCache>
                <c:ptCount val="1"/>
                <c:pt idx="0">
                  <c:v>Nº de cursos</c:v>
                </c:pt>
              </c:strCache>
            </c:strRef>
          </c:tx>
          <c:dPt>
            <c:idx val="0"/>
            <c:bubble3D val="0"/>
            <c:explosion val="4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B5E-4056-8634-F8CE89C5D69C}"/>
              </c:ext>
            </c:extLst>
          </c:dPt>
          <c:dPt>
            <c:idx val="1"/>
            <c:bubble3D val="0"/>
            <c:explosion val="1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B5E-4056-8634-F8CE89C5D69C}"/>
              </c:ext>
            </c:extLst>
          </c:dPt>
          <c:dPt>
            <c:idx val="2"/>
            <c:bubble3D val="0"/>
            <c:explosion val="1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B5E-4056-8634-F8CE89C5D6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'2022_Plan formación_PAS'!$B$38:$B$40</c:f>
              <c:strCache>
                <c:ptCount val="3"/>
                <c:pt idx="0">
                  <c:v>Ofimática</c:v>
                </c:pt>
                <c:pt idx="1">
                  <c:v>Prevención de riscos laborais</c:v>
                </c:pt>
                <c:pt idx="2">
                  <c:v>Xurídico procedimental</c:v>
                </c:pt>
              </c:strCache>
            </c:strRef>
          </c:cat>
          <c:val>
            <c:numRef>
              <c:f>'2022_Plan formación_PAS'!$C$38:$C$40</c:f>
              <c:numCache>
                <c:formatCode>General</c:formatCode>
                <c:ptCount val="3"/>
                <c:pt idx="0">
                  <c:v>18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5E-4056-8634-F8CE89C5D6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2022 Plan</a:t>
            </a:r>
            <a:r>
              <a:rPr lang="es-ES" sz="1400" baseline="0"/>
              <a:t> de formación externa PAS</a:t>
            </a:r>
          </a:p>
          <a:p>
            <a:pPr>
              <a:defRPr/>
            </a:pPr>
            <a:r>
              <a:rPr lang="es-ES" sz="1400" baseline="0"/>
              <a:t>% custo por área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'2022_Formación externa_PAS'!$H$10</c:f>
              <c:strCache>
                <c:ptCount val="1"/>
                <c:pt idx="0">
                  <c:v>Total custo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153-4450-B9BE-B593B1B1C3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153-4450-B9BE-B593B1B1C3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153-4450-B9BE-B593B1B1C3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153-4450-B9BE-B593B1B1C3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153-4450-B9BE-B593B1B1C37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F153-4450-B9BE-B593B1B1C37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F153-4450-B9BE-B593B1B1C37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'2022_Formación externa_PAS'!$B$12:$B$18</c:f>
              <c:strCache>
                <c:ptCount val="7"/>
                <c:pt idx="0">
                  <c:v>Biblioteca</c:v>
                </c:pt>
                <c:pt idx="1">
                  <c:v>Habilidades</c:v>
                </c:pt>
                <c:pt idx="2">
                  <c:v>Idiomas</c:v>
                </c:pt>
                <c:pt idx="3">
                  <c:v>Investigación</c:v>
                </c:pt>
                <c:pt idx="4">
                  <c:v>Laboratorio</c:v>
                </c:pt>
                <c:pt idx="5">
                  <c:v>Ofimática</c:v>
                </c:pt>
                <c:pt idx="6">
                  <c:v>Xurídico procedimental</c:v>
                </c:pt>
              </c:strCache>
            </c:strRef>
          </c:cat>
          <c:val>
            <c:numRef>
              <c:f>'2022_Formación externa_PAS'!$H$12:$H$18</c:f>
              <c:numCache>
                <c:formatCode>_("€"* #,##0.00_);_("€"* \(#,##0.00\);_("€"* "-"??_);_(@_)</c:formatCode>
                <c:ptCount val="7"/>
                <c:pt idx="0">
                  <c:v>1964.7</c:v>
                </c:pt>
                <c:pt idx="1">
                  <c:v>5503.13</c:v>
                </c:pt>
                <c:pt idx="2">
                  <c:v>1165</c:v>
                </c:pt>
                <c:pt idx="3">
                  <c:v>10083.049999999999</c:v>
                </c:pt>
                <c:pt idx="4">
                  <c:v>18125.11</c:v>
                </c:pt>
                <c:pt idx="5">
                  <c:v>10413.819999999998</c:v>
                </c:pt>
                <c:pt idx="6">
                  <c:v>3101.0599999999995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153-4450-B9BE-B593B1B1C37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2022</a:t>
            </a:r>
            <a:r>
              <a:rPr lang="es-ES" sz="1400" baseline="0"/>
              <a:t> Plan de formación externa PAS</a:t>
            </a:r>
          </a:p>
          <a:p>
            <a:pPr>
              <a:defRPr/>
            </a:pPr>
            <a:r>
              <a:rPr lang="es-ES" sz="1400" baseline="0"/>
              <a:t>% cursos por área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'2022_Formación externa_PAS'!$G$10</c:f>
              <c:strCache>
                <c:ptCount val="1"/>
                <c:pt idx="0">
                  <c:v>Total número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DE2-496B-8A15-A87CD9B4E8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DE2-496B-8A15-A87CD9B4E8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DE2-496B-8A15-A87CD9B4E8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DE2-496B-8A15-A87CD9B4E8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DE2-496B-8A15-A87CD9B4E8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DE2-496B-8A15-A87CD9B4E8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ADE2-496B-8A15-A87CD9B4E83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'2022_Formación externa_PAS'!$B$12:$B$18</c:f>
              <c:strCache>
                <c:ptCount val="7"/>
                <c:pt idx="0">
                  <c:v>Biblioteca</c:v>
                </c:pt>
                <c:pt idx="1">
                  <c:v>Habilidades</c:v>
                </c:pt>
                <c:pt idx="2">
                  <c:v>Idiomas</c:v>
                </c:pt>
                <c:pt idx="3">
                  <c:v>Investigación</c:v>
                </c:pt>
                <c:pt idx="4">
                  <c:v>Laboratorio</c:v>
                </c:pt>
                <c:pt idx="5">
                  <c:v>Ofimática</c:v>
                </c:pt>
                <c:pt idx="6">
                  <c:v>Xurídico procedimental</c:v>
                </c:pt>
              </c:strCache>
            </c:strRef>
          </c:cat>
          <c:val>
            <c:numRef>
              <c:f>'2022_Formación externa_PAS'!$G$12:$G$18</c:f>
              <c:numCache>
                <c:formatCode>General</c:formatCode>
                <c:ptCount val="7"/>
                <c:pt idx="0">
                  <c:v>14</c:v>
                </c:pt>
                <c:pt idx="1">
                  <c:v>19</c:v>
                </c:pt>
                <c:pt idx="2">
                  <c:v>6</c:v>
                </c:pt>
                <c:pt idx="3">
                  <c:v>12</c:v>
                </c:pt>
                <c:pt idx="4">
                  <c:v>41</c:v>
                </c:pt>
                <c:pt idx="5">
                  <c:v>9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E2-496B-8A15-A87CD9B4E83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rPr>
              <a:t>2022 Plan de formación externa PAS por campus</a:t>
            </a:r>
          </a:p>
        </c:rich>
      </c:tx>
      <c:layout>
        <c:manualLayout>
          <c:xMode val="edge"/>
          <c:yMode val="edge"/>
          <c:x val="0.16049202804873272"/>
          <c:y val="2.55183413078149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[1]FormExtDIN!$A$29</c:f>
              <c:strCache>
                <c:ptCount val="1"/>
                <c:pt idx="0">
                  <c:v>Biblioteca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[1]FormExtDIN!$B$28:$D$28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[1]FormExtDIN!$B$29:$D$29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6-451A-8C4C-66472952EF25}"/>
            </c:ext>
          </c:extLst>
        </c:ser>
        <c:ser>
          <c:idx val="1"/>
          <c:order val="1"/>
          <c:tx>
            <c:strRef>
              <c:f>[1]FormExtDIN!$A$30</c:f>
              <c:strCache>
                <c:ptCount val="1"/>
                <c:pt idx="0">
                  <c:v>Habilidades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[1]FormExtDIN!$B$28:$D$28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[1]FormExtDIN!$B$30:$D$30</c:f>
              <c:numCache>
                <c:formatCode>General</c:formatCode>
                <c:ptCount val="3"/>
                <c:pt idx="0">
                  <c:v>2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46-451A-8C4C-66472952EF25}"/>
            </c:ext>
          </c:extLst>
        </c:ser>
        <c:ser>
          <c:idx val="2"/>
          <c:order val="2"/>
          <c:tx>
            <c:strRef>
              <c:f>[1]FormExtDIN!$A$31</c:f>
              <c:strCache>
                <c:ptCount val="1"/>
                <c:pt idx="0">
                  <c:v>Idiomas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[1]FormExtDIN!$B$28:$D$28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[1]FormExtDIN!$B$31:$D$31</c:f>
              <c:numCache>
                <c:formatCode>General</c:formatCode>
                <c:ptCount val="3"/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6-451A-8C4C-66472952EF25}"/>
            </c:ext>
          </c:extLst>
        </c:ser>
        <c:ser>
          <c:idx val="3"/>
          <c:order val="3"/>
          <c:tx>
            <c:strRef>
              <c:f>[1]FormExtDIN!$A$32</c:f>
              <c:strCache>
                <c:ptCount val="1"/>
                <c:pt idx="0">
                  <c:v>Investigación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[1]FormExtDIN!$B$28:$D$28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[1]FormExtDIN!$B$32:$D$32</c:f>
              <c:numCache>
                <c:formatCode>General</c:formatCode>
                <c:ptCount val="3"/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46-451A-8C4C-66472952EF25}"/>
            </c:ext>
          </c:extLst>
        </c:ser>
        <c:ser>
          <c:idx val="4"/>
          <c:order val="4"/>
          <c:tx>
            <c:strRef>
              <c:f>[1]FormExtDIN!$A$33</c:f>
              <c:strCache>
                <c:ptCount val="1"/>
                <c:pt idx="0">
                  <c:v>Laboratorio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[1]FormExtDIN!$B$28:$D$28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[1]FormExtDIN!$B$33:$D$33</c:f>
              <c:numCache>
                <c:formatCode>General</c:formatCode>
                <c:ptCount val="3"/>
                <c:pt idx="0">
                  <c:v>4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6-451A-8C4C-66472952EF25}"/>
            </c:ext>
          </c:extLst>
        </c:ser>
        <c:ser>
          <c:idx val="5"/>
          <c:order val="5"/>
          <c:tx>
            <c:strRef>
              <c:f>[1]FormExtDIN!$A$34</c:f>
              <c:strCache>
                <c:ptCount val="1"/>
                <c:pt idx="0">
                  <c:v>Ofimática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[1]FormExtDIN!$B$28:$D$28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[1]FormExtDIN!$B$34:$D$34</c:f>
              <c:numCache>
                <c:formatCode>General</c:formatCode>
                <c:ptCount val="3"/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6-451A-8C4C-66472952EF25}"/>
            </c:ext>
          </c:extLst>
        </c:ser>
        <c:ser>
          <c:idx val="6"/>
          <c:order val="6"/>
          <c:tx>
            <c:strRef>
              <c:f>[1]FormExtDIN!$A$35</c:f>
              <c:strCache>
                <c:ptCount val="1"/>
                <c:pt idx="0">
                  <c:v>Xurídico procedimental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[1]FormExtDIN!$B$28:$D$28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[1]FormExtDIN!$B$35:$D$35</c:f>
              <c:numCache>
                <c:formatCode>General</c:formatCode>
                <c:ptCount val="3"/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46-451A-8C4C-66472952EF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1585215"/>
        <c:axId val="941582719"/>
        <c:axId val="0"/>
      </c:bar3DChart>
      <c:catAx>
        <c:axId val="94158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1582719"/>
        <c:crosses val="autoZero"/>
        <c:auto val="1"/>
        <c:lblAlgn val="ctr"/>
        <c:lblOffset val="100"/>
        <c:noMultiLvlLbl val="0"/>
      </c:catAx>
      <c:valAx>
        <c:axId val="94158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1585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participación por áreas</a:t>
            </a:r>
          </a:p>
        </c:rich>
      </c:tx>
      <c:layout>
        <c:manualLayout>
          <c:xMode val="edge"/>
          <c:yMode val="edge"/>
          <c:x val="6.0194444444444446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'2022_Formación externa_EGAP_PAS'!$D$11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explosion val="1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EC3-4454-AF63-2F70AF55BA7E}"/>
              </c:ext>
            </c:extLst>
          </c:dPt>
          <c:dPt>
            <c:idx val="1"/>
            <c:bubble3D val="0"/>
            <c:explosion val="1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EC3-4454-AF63-2F70AF55BA7E}"/>
              </c:ext>
            </c:extLst>
          </c:dPt>
          <c:dPt>
            <c:idx val="2"/>
            <c:bubble3D val="0"/>
            <c:explosion val="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EC3-4454-AF63-2F70AF55BA7E}"/>
              </c:ext>
            </c:extLst>
          </c:dPt>
          <c:dPt>
            <c:idx val="3"/>
            <c:bubble3D val="0"/>
            <c:explosion val="12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EC3-4454-AF63-2F70AF55BA7E}"/>
              </c:ext>
            </c:extLst>
          </c:dPt>
          <c:dPt>
            <c:idx val="4"/>
            <c:bubble3D val="0"/>
            <c:explosion val="8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EC3-4454-AF63-2F70AF55BA7E}"/>
              </c:ext>
            </c:extLst>
          </c:dPt>
          <c:dPt>
            <c:idx val="5"/>
            <c:bubble3D val="0"/>
            <c:explosion val="5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EC3-4454-AF63-2F70AF55BA7E}"/>
              </c:ext>
            </c:extLst>
          </c:dPt>
          <c:dPt>
            <c:idx val="6"/>
            <c:bubble3D val="0"/>
            <c:explosion val="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EC3-4454-AF63-2F70AF55BA7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'2022_Formación externa_EGAP_PAS'!$A$12:$A$18</c:f>
              <c:strCache>
                <c:ptCount val="7"/>
                <c:pt idx="0">
                  <c:v>Comunicación e mellora das habilidades</c:v>
                </c:pt>
                <c:pt idx="1">
                  <c:v>Idiomas</c:v>
                </c:pt>
                <c:pt idx="2">
                  <c:v>Igualdade e violencia de xénero</c:v>
                </c:pt>
                <c:pt idx="3">
                  <c:v>Lingua galega</c:v>
                </c:pt>
                <c:pt idx="4">
                  <c:v>Ofimática</c:v>
                </c:pt>
                <c:pt idx="5">
                  <c:v>Prevención de riscos laborais</c:v>
                </c:pt>
                <c:pt idx="6">
                  <c:v>Xurídico procedimental</c:v>
                </c:pt>
              </c:strCache>
            </c:strRef>
          </c:cat>
          <c:val>
            <c:numRef>
              <c:f>'2022_Formación externa_EGAP_PAS'!$D$12:$D$18</c:f>
              <c:numCache>
                <c:formatCode>General</c:formatCode>
                <c:ptCount val="7"/>
                <c:pt idx="0">
                  <c:v>9</c:v>
                </c:pt>
                <c:pt idx="1">
                  <c:v>40</c:v>
                </c:pt>
                <c:pt idx="2">
                  <c:v>43</c:v>
                </c:pt>
                <c:pt idx="3">
                  <c:v>5</c:v>
                </c:pt>
                <c:pt idx="4">
                  <c:v>175</c:v>
                </c:pt>
                <c:pt idx="5">
                  <c:v>17</c:v>
                </c:pt>
                <c:pt idx="6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EC3-4454-AF63-2F70AF55BA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07764654418198"/>
          <c:y val="6.5910979877515305E-2"/>
          <c:w val="0.33825568678915136"/>
          <c:h val="0.8912102653834936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Participación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2"/>
          <c:order val="2"/>
          <c:tx>
            <c:strRef>
              <c:f>'2022_Formación externa_EGAP_PAS'!$D$33:$D$34</c:f>
              <c:strCache>
                <c:ptCount val="2"/>
                <c:pt idx="0">
                  <c:v>Ourense</c:v>
                </c:pt>
                <c:pt idx="1">
                  <c:v>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'2022_Formación externa_EGAP_PAS'!$A$35:$A$42</c15:sqref>
                  </c15:fullRef>
                </c:ext>
              </c:extLst>
              <c:f>'2022_Formación externa_EGAP_PAS'!$A$35:$A$41</c:f>
              <c:strCache>
                <c:ptCount val="7"/>
                <c:pt idx="0">
                  <c:v>Comunicación e mellora das habilidades</c:v>
                </c:pt>
                <c:pt idx="1">
                  <c:v>Idiomas</c:v>
                </c:pt>
                <c:pt idx="2">
                  <c:v>Igualdade e violencia de xénero</c:v>
                </c:pt>
                <c:pt idx="3">
                  <c:v>Lingua galega</c:v>
                </c:pt>
                <c:pt idx="4">
                  <c:v>Ofimática</c:v>
                </c:pt>
                <c:pt idx="5">
                  <c:v>Prevención de riscos laborais</c:v>
                </c:pt>
                <c:pt idx="6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'2022_Formación externa_EGAP_PAS'!$D$35:$D$42</c15:sqref>
                  </c15:fullRef>
                </c:ext>
              </c:extLst>
              <c:f>'2022_Formación externa_EGAP_PAS'!$D$35:$D$41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9</c:v>
                </c:pt>
                <c:pt idx="5">
                  <c:v>4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6-479F-A6AE-845554EC1C61}"/>
            </c:ext>
          </c:extLst>
        </c:ser>
        <c:ser>
          <c:idx val="5"/>
          <c:order val="5"/>
          <c:tx>
            <c:strRef>
              <c:f>'2022_Formación externa_EGAP_PAS'!$G$33:$G$34</c:f>
              <c:strCache>
                <c:ptCount val="2"/>
                <c:pt idx="0">
                  <c:v>Pontevedra</c:v>
                </c:pt>
                <c:pt idx="1">
                  <c:v>Total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'2022_Formación externa_EGAP_PAS'!$A$35:$A$42</c15:sqref>
                  </c15:fullRef>
                </c:ext>
              </c:extLst>
              <c:f>'2022_Formación externa_EGAP_PAS'!$A$35:$A$41</c:f>
              <c:strCache>
                <c:ptCount val="7"/>
                <c:pt idx="0">
                  <c:v>Comunicación e mellora das habilidades</c:v>
                </c:pt>
                <c:pt idx="1">
                  <c:v>Idiomas</c:v>
                </c:pt>
                <c:pt idx="2">
                  <c:v>Igualdade e violencia de xénero</c:v>
                </c:pt>
                <c:pt idx="3">
                  <c:v>Lingua galega</c:v>
                </c:pt>
                <c:pt idx="4">
                  <c:v>Ofimática</c:v>
                </c:pt>
                <c:pt idx="5">
                  <c:v>Prevención de riscos laborais</c:v>
                </c:pt>
                <c:pt idx="6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'2022_Formación externa_EGAP_PAS'!$G$35:$G$42</c15:sqref>
                  </c15:fullRef>
                </c:ext>
              </c:extLst>
              <c:f>'2022_Formación externa_EGAP_PAS'!$G$35:$G$41</c:f>
              <c:numCache>
                <c:formatCode>General</c:formatCode>
                <c:ptCount val="7"/>
                <c:pt idx="0">
                  <c:v>1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24</c:v>
                </c:pt>
                <c:pt idx="5">
                  <c:v>3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6-479F-A6AE-845554EC1C61}"/>
            </c:ext>
          </c:extLst>
        </c:ser>
        <c:ser>
          <c:idx val="8"/>
          <c:order val="8"/>
          <c:tx>
            <c:strRef>
              <c:f>'2022_Formación externa_EGAP_PAS'!$J$33:$J$34</c:f>
              <c:strCache>
                <c:ptCount val="2"/>
                <c:pt idx="0">
                  <c:v>Vigo</c:v>
                </c:pt>
                <c:pt idx="1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'2022_Formación externa_EGAP_PAS'!$A$35:$A$42</c15:sqref>
                  </c15:fullRef>
                </c:ext>
              </c:extLst>
              <c:f>'2022_Formación externa_EGAP_PAS'!$A$35:$A$41</c:f>
              <c:strCache>
                <c:ptCount val="7"/>
                <c:pt idx="0">
                  <c:v>Comunicación e mellora das habilidades</c:v>
                </c:pt>
                <c:pt idx="1">
                  <c:v>Idiomas</c:v>
                </c:pt>
                <c:pt idx="2">
                  <c:v>Igualdade e violencia de xénero</c:v>
                </c:pt>
                <c:pt idx="3">
                  <c:v>Lingua galega</c:v>
                </c:pt>
                <c:pt idx="4">
                  <c:v>Ofimática</c:v>
                </c:pt>
                <c:pt idx="5">
                  <c:v>Prevención de riscos laborais</c:v>
                </c:pt>
                <c:pt idx="6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'2022_Formación externa_EGAP_PAS'!$J$35:$J$42</c15:sqref>
                  </c15:fullRef>
                </c:ext>
              </c:extLst>
              <c:f>'2022_Formación externa_EGAP_PAS'!$J$35:$J$41</c:f>
              <c:numCache>
                <c:formatCode>General</c:formatCode>
                <c:ptCount val="7"/>
                <c:pt idx="0">
                  <c:v>5</c:v>
                </c:pt>
                <c:pt idx="1">
                  <c:v>28</c:v>
                </c:pt>
                <c:pt idx="2">
                  <c:v>34</c:v>
                </c:pt>
                <c:pt idx="3">
                  <c:v>4</c:v>
                </c:pt>
                <c:pt idx="4">
                  <c:v>142</c:v>
                </c:pt>
                <c:pt idx="5">
                  <c:v>10</c:v>
                </c:pt>
                <c:pt idx="6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56-479F-A6AE-845554EC1C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863324320"/>
        <c:axId val="78066745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'2022_Formación externa_EGAP_PAS'!$B$33:$B$34</c15:sqref>
                        </c15:formulaRef>
                      </c:ext>
                    </c:extLst>
                    <c:strCache>
                      <c:ptCount val="2"/>
                      <c:pt idx="0">
                        <c:v>Ourense</c:v>
                      </c:pt>
                      <c:pt idx="1">
                        <c:v>Homes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'2022_Formación externa_EGAP_PAS'!$A$35:$A$42</c15:sqref>
                        </c15:fullRef>
                        <c15:formulaRef>
                          <c15:sqref>'2022_Formación externa_EGAP_PAS'!$A$35:$A$41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'2022_Formación externa_EGAP_PAS'!$B$35:$B$42</c15:sqref>
                        </c15:fullRef>
                        <c15:formulaRef>
                          <c15:sqref>'2022_Formación externa_EGAP_PAS'!$B$35:$B$41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156-479F-A6AE-845554EC1C6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'2022_Formación externa_EGAP_PAS'!$C$33:$C$34</c15:sqref>
                        </c15:formulaRef>
                      </c:ext>
                    </c:extLst>
                    <c:strCache>
                      <c:ptCount val="2"/>
                      <c:pt idx="0">
                        <c:v>Ourense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'2022_Formación externa_EGAP_PAS'!$A$35:$A$42</c15:sqref>
                        </c15:fullRef>
                        <c15:formulaRef>
                          <c15:sqref>'2022_Formación externa_EGAP_PAS'!$A$35:$A$41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'2022_Formación externa_EGAP_PAS'!$C$35:$C$42</c15:sqref>
                        </c15:fullRef>
                        <c15:formulaRef>
                          <c15:sqref>'2022_Formación externa_EGAP_PAS'!$C$35:$C$41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</c:v>
                      </c:pt>
                      <c:pt idx="1">
                        <c:v>2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156-479F-A6AE-845554EC1C6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'2022_Formación externa_EGAP_PAS'!$E$33:$E$34</c15:sqref>
                        </c15:formulaRef>
                      </c:ext>
                    </c:extLst>
                    <c:strCache>
                      <c:ptCount val="2"/>
                      <c:pt idx="0">
                        <c:v>Pontevedra</c:v>
                      </c:pt>
                      <c:pt idx="1">
                        <c:v>Homes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'2022_Formación externa_EGAP_PAS'!$A$35:$A$42</c15:sqref>
                        </c15:fullRef>
                        <c15:formulaRef>
                          <c15:sqref>'2022_Formación externa_EGAP_PAS'!$A$35:$A$41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'2022_Formación externa_EGAP_PAS'!$E$35:$E$42</c15:sqref>
                        </c15:fullRef>
                        <c15:formulaRef>
                          <c15:sqref>'2022_Formación externa_EGAP_PAS'!$E$35:$E$41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10</c:v>
                      </c:pt>
                      <c:pt idx="5">
                        <c:v>2</c:v>
                      </c:pt>
                      <c:pt idx="6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156-479F-A6AE-845554EC1C6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'2022_Formación externa_EGAP_PAS'!$F$33:$F$34</c15:sqref>
                        </c15:formulaRef>
                      </c:ext>
                    </c:extLst>
                    <c:strCache>
                      <c:ptCount val="2"/>
                      <c:pt idx="0">
                        <c:v>Pontevedra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'2022_Formación externa_EGAP_PAS'!$A$35:$A$42</c15:sqref>
                        </c15:fullRef>
                        <c15:formulaRef>
                          <c15:sqref>'2022_Formación externa_EGAP_PAS'!$A$35:$A$41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'2022_Formación externa_EGAP_PAS'!$F$35:$F$42</c15:sqref>
                        </c15:fullRef>
                        <c15:formulaRef>
                          <c15:sqref>'2022_Formación externa_EGAP_PAS'!$F$35:$F$41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</c:v>
                      </c:pt>
                      <c:pt idx="3">
                        <c:v>1</c:v>
                      </c:pt>
                      <c:pt idx="4">
                        <c:v>14</c:v>
                      </c:pt>
                      <c:pt idx="5">
                        <c:v>1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156-479F-A6AE-845554EC1C6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'2022_Formación externa_EGAP_PAS'!$H$33:$H$34</c15:sqref>
                        </c15:formulaRef>
                      </c:ext>
                    </c:extLst>
                    <c:strCache>
                      <c:ptCount val="2"/>
                      <c:pt idx="0">
                        <c:v>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'2022_Formación externa_EGAP_PAS'!$A$35:$A$42</c15:sqref>
                        </c15:fullRef>
                        <c15:formulaRef>
                          <c15:sqref>'2022_Formación externa_EGAP_PAS'!$A$35:$A$41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'2022_Formación externa_EGAP_PAS'!$H$35:$H$42</c15:sqref>
                        </c15:fullRef>
                        <c15:formulaRef>
                          <c15:sqref>'2022_Formación externa_EGAP_PAS'!$H$35:$H$41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</c:v>
                      </c:pt>
                      <c:pt idx="1">
                        <c:v>11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35</c:v>
                      </c:pt>
                      <c:pt idx="5">
                        <c:v>5</c:v>
                      </c:pt>
                      <c:pt idx="6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156-479F-A6AE-845554EC1C6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'2022_Formación externa_EGAP_PAS'!$I$33:$I$34</c15:sqref>
                        </c15:formulaRef>
                      </c:ext>
                    </c:extLst>
                    <c:strCache>
                      <c:ptCount val="2"/>
                      <c:pt idx="0">
                        <c:v>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'2022_Formación externa_EGAP_PAS'!$A$35:$A$42</c15:sqref>
                        </c15:fullRef>
                        <c15:formulaRef>
                          <c15:sqref>'2022_Formación externa_EGAP_PAS'!$A$35:$A$41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'2022_Formación externa_EGAP_PAS'!$I$35:$I$42</c15:sqref>
                        </c15:fullRef>
                        <c15:formulaRef>
                          <c15:sqref>'2022_Formación externa_EGAP_PAS'!$I$35:$I$41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4</c:v>
                      </c:pt>
                      <c:pt idx="4">
                        <c:v>107</c:v>
                      </c:pt>
                      <c:pt idx="5">
                        <c:v>5</c:v>
                      </c:pt>
                      <c:pt idx="6">
                        <c:v>136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156-479F-A6AE-845554EC1C61}"/>
                  </c:ext>
                </c:extLst>
              </c15:ser>
            </c15:filteredBarSeries>
          </c:ext>
        </c:extLst>
      </c:bar3DChart>
      <c:catAx>
        <c:axId val="863324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0667456"/>
        <c:crosses val="autoZero"/>
        <c:auto val="1"/>
        <c:lblAlgn val="ctr"/>
        <c:lblOffset val="100"/>
        <c:noMultiLvlLbl val="0"/>
      </c:catAx>
      <c:valAx>
        <c:axId val="78066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332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527695767337934"/>
          <c:y val="3.45679012345678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'2022_Formación_PDI'!$L$26</c:f>
              <c:strCache>
                <c:ptCount val="1"/>
                <c:pt idx="0">
                  <c:v>Formación da EAFP</c:v>
                </c:pt>
              </c:strCache>
            </c:strRef>
          </c:tx>
          <c:dPt>
            <c:idx val="0"/>
            <c:bubble3D val="0"/>
            <c:explosion val="2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3A9-487D-B70B-BE64EE8D16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3A9-487D-B70B-BE64EE8D16D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'2022_Formación_PDI'!$K$27:$K$28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'2022_Formación_PDI'!$L$27:$L$28</c:f>
              <c:numCache>
                <c:formatCode>General</c:formatCode>
                <c:ptCount val="2"/>
                <c:pt idx="0">
                  <c:v>289</c:v>
                </c:pt>
                <c:pt idx="1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A9-487D-B70B-BE64EE8D16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777777777777778E-2"/>
          <c:y val="0.1850696267133275"/>
          <c:w val="0.78871762904636922"/>
          <c:h val="0.75474518810148727"/>
        </c:manualLayout>
      </c:layout>
      <c:pie3DChart>
        <c:varyColors val="1"/>
        <c:ser>
          <c:idx val="0"/>
          <c:order val="0"/>
          <c:tx>
            <c:strRef>
              <c:f>'2022_Formación_PDI'!$O$26</c:f>
              <c:strCache>
                <c:ptCount val="1"/>
                <c:pt idx="0">
                  <c:v>Formación recoñecida</c:v>
                </c:pt>
              </c:strCache>
            </c:strRef>
          </c:tx>
          <c:dPt>
            <c:idx val="0"/>
            <c:bubble3D val="0"/>
            <c:explosion val="18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976-4C50-87D5-7AC6E78E8C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976-4C50-87D5-7AC6E78E8C2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'2022_Formación_PDI'!$N$27:$N$28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'2022_Formación_PDI'!$O$27:$O$28</c:f>
              <c:numCache>
                <c:formatCode>General</c:formatCode>
                <c:ptCount val="2"/>
                <c:pt idx="0">
                  <c:v>13</c:v>
                </c:pt>
                <c:pt idx="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76-4C50-87D5-7AC6E78E8C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95250</xdr:rowOff>
    </xdr:from>
    <xdr:to>
      <xdr:col>1</xdr:col>
      <xdr:colOff>1676400</xdr:colOff>
      <xdr:row>0</xdr:row>
      <xdr:rowOff>495299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592FBB5-E0C5-4B4E-B75B-AE8BBCF02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95250"/>
          <a:ext cx="2924174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2038350</xdr:colOff>
      <xdr:row>11</xdr:row>
      <xdr:rowOff>147637</xdr:rowOff>
    </xdr:from>
    <xdr:to>
      <xdr:col>11</xdr:col>
      <xdr:colOff>752475</xdr:colOff>
      <xdr:row>28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B42130-B1DA-4066-8725-9937C4A31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</xdr:colOff>
      <xdr:row>35</xdr:row>
      <xdr:rowOff>33337</xdr:rowOff>
    </xdr:from>
    <xdr:to>
      <xdr:col>10</xdr:col>
      <xdr:colOff>333375</xdr:colOff>
      <xdr:row>45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8A42886-3B3D-4574-821B-0122F8B8E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57150</xdr:rowOff>
    </xdr:from>
    <xdr:to>
      <xdr:col>3</xdr:col>
      <xdr:colOff>581025</xdr:colOff>
      <xdr:row>0</xdr:row>
      <xdr:rowOff>485776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C5B8169-9971-4D97-85E2-1BFAF52D0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57150"/>
          <a:ext cx="2771776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371476</xdr:colOff>
      <xdr:row>7</xdr:row>
      <xdr:rowOff>0</xdr:rowOff>
    </xdr:from>
    <xdr:to>
      <xdr:col>13</xdr:col>
      <xdr:colOff>342900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1154F2-8993-47EA-A9DB-1CE108A2B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</xdr:colOff>
      <xdr:row>7</xdr:row>
      <xdr:rowOff>9526</xdr:rowOff>
    </xdr:from>
    <xdr:to>
      <xdr:col>19</xdr:col>
      <xdr:colOff>0</xdr:colOff>
      <xdr:row>21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965D9D-B407-4E3D-85D2-E2C58C6F1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361950</xdr:colOff>
      <xdr:row>24</xdr:row>
      <xdr:rowOff>0</xdr:rowOff>
    </xdr:from>
    <xdr:to>
      <xdr:col>19</xdr:col>
      <xdr:colOff>9525</xdr:colOff>
      <xdr:row>36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F6DD01-63EB-4484-BD4A-568FD263F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95250</xdr:rowOff>
    </xdr:from>
    <xdr:to>
      <xdr:col>0</xdr:col>
      <xdr:colOff>2219326</xdr:colOff>
      <xdr:row>0</xdr:row>
      <xdr:rowOff>495299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0D107D3-45AE-43B7-A66A-94E83FFA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95250"/>
          <a:ext cx="2143124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10</xdr:row>
      <xdr:rowOff>4762</xdr:rowOff>
    </xdr:from>
    <xdr:to>
      <xdr:col>11</xdr:col>
      <xdr:colOff>466725</xdr:colOff>
      <xdr:row>26</xdr:row>
      <xdr:rowOff>157162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68A90EF-615D-4466-825F-D81A85ADA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361950</xdr:colOff>
      <xdr:row>46</xdr:row>
      <xdr:rowOff>147635</xdr:rowOff>
    </xdr:from>
    <xdr:to>
      <xdr:col>11</xdr:col>
      <xdr:colOff>304800</xdr:colOff>
      <xdr:row>93</xdr:row>
      <xdr:rowOff>76199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23475B-C9AF-4E58-9DA8-35000B630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85725</xdr:rowOff>
    </xdr:from>
    <xdr:to>
      <xdr:col>2</xdr:col>
      <xdr:colOff>1171575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6776179-C71D-44A7-8B1A-3880E42E4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85725"/>
          <a:ext cx="275272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19051</xdr:colOff>
      <xdr:row>31</xdr:row>
      <xdr:rowOff>9525</xdr:rowOff>
    </xdr:from>
    <xdr:to>
      <xdr:col>12</xdr:col>
      <xdr:colOff>28575</xdr:colOff>
      <xdr:row>46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BD7EED-8EDF-4AB0-99E2-247E49F7B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2143125</xdr:colOff>
      <xdr:row>31</xdr:row>
      <xdr:rowOff>19050</xdr:rowOff>
    </xdr:from>
    <xdr:to>
      <xdr:col>15</xdr:col>
      <xdr:colOff>371475</xdr:colOff>
      <xdr:row>46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40E0A4-EDBF-4902-A10C-0A7C3EE93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85725</xdr:rowOff>
    </xdr:from>
    <xdr:to>
      <xdr:col>0</xdr:col>
      <xdr:colOff>3152775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E5B67CD-65F9-4A79-A7F0-CA75BC227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3143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8</xdr:row>
      <xdr:rowOff>9525</xdr:rowOff>
    </xdr:from>
    <xdr:to>
      <xdr:col>11</xdr:col>
      <xdr:colOff>9525</xdr:colOff>
      <xdr:row>22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D2C2A8-C0A9-4C96-B3B5-4679DD1D7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85725</xdr:rowOff>
    </xdr:from>
    <xdr:to>
      <xdr:col>0</xdr:col>
      <xdr:colOff>2714626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61A95D1-C9E3-45D9-8FE4-EF717F4F2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85725"/>
          <a:ext cx="263842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742950</xdr:colOff>
      <xdr:row>22</xdr:row>
      <xdr:rowOff>4761</xdr:rowOff>
    </xdr:from>
    <xdr:to>
      <xdr:col>6</xdr:col>
      <xdr:colOff>2266950</xdr:colOff>
      <xdr:row>37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00D29F-3C2F-49DE-A3B8-B46F0CAA4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85725</xdr:rowOff>
    </xdr:from>
    <xdr:to>
      <xdr:col>0</xdr:col>
      <xdr:colOff>3019425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5F3FCCB-7448-4DE7-99A9-109AB5B0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85725"/>
          <a:ext cx="294322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21</xdr:row>
      <xdr:rowOff>166687</xdr:rowOff>
    </xdr:from>
    <xdr:to>
      <xdr:col>6</xdr:col>
      <xdr:colOff>2733675</xdr:colOff>
      <xdr:row>36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BD372D-1092-4B09-8FC4-E095B48E6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0</xdr:col>
      <xdr:colOff>2762250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0FE9761-FD29-41F2-BB2C-BA678B49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85725"/>
          <a:ext cx="268604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409575</xdr:colOff>
      <xdr:row>35</xdr:row>
      <xdr:rowOff>33337</xdr:rowOff>
    </xdr:from>
    <xdr:to>
      <xdr:col>6</xdr:col>
      <xdr:colOff>1619250</xdr:colOff>
      <xdr:row>49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C18045-4A51-4FF2-9691-2D7913CDF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0</xdr:col>
      <xdr:colOff>2762250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F4F402E-F7F0-4ED3-BCC4-1927D4219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85725"/>
          <a:ext cx="268604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3609975</xdr:colOff>
      <xdr:row>17</xdr:row>
      <xdr:rowOff>52387</xdr:rowOff>
    </xdr:from>
    <xdr:to>
      <xdr:col>1</xdr:col>
      <xdr:colOff>4533900</xdr:colOff>
      <xdr:row>31</xdr:row>
      <xdr:rowOff>128587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45CE05-4552-4861-9FDA-B1FBAFB04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2\2022_PERSOAL\TRABALLO\2022_PAS_formaci&#243;n_TRABALLO.xlsx" TargetMode="External"/><Relationship Id="rId1" Type="http://schemas.openxmlformats.org/officeDocument/2006/relationships/externalLinkPath" Target="/Unidade%20de%20Estudos%20e%20Programas/DATOS/2022/2022_PERSOAL/TRABALLO/2022_PAS_formaci&#243;n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sos UVIGO"/>
      <sheetName val="Asistentes"/>
      <sheetName val="Estadisticas 2022"/>
      <sheetName val="FormIntTRABALLO"/>
      <sheetName val="FormIntTRABALLO (2)"/>
      <sheetName val="FormIntDIN"/>
      <sheetName val="INDIC.FormInt"/>
      <sheetName val="Formación Externa"/>
      <sheetName val="FormExtTRABALLO"/>
      <sheetName val="FormExtDIN"/>
      <sheetName val="INDIC.FormExt"/>
      <sheetName val="EGAP 2022"/>
      <sheetName val="EGAP.TRABALLO"/>
      <sheetName val="EGAP.DIN"/>
      <sheetName val="INDIC.EG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8">
          <cell r="B28" t="str">
            <v>Ourense</v>
          </cell>
          <cell r="C28" t="str">
            <v>Pontevedra</v>
          </cell>
          <cell r="D28" t="str">
            <v>Vigo</v>
          </cell>
        </row>
        <row r="29">
          <cell r="A29" t="str">
            <v>Biblioteca</v>
          </cell>
          <cell r="B29">
            <v>2</v>
          </cell>
          <cell r="C29">
            <v>2</v>
          </cell>
          <cell r="D29">
            <v>10</v>
          </cell>
        </row>
        <row r="30">
          <cell r="A30" t="str">
            <v>Habilidades</v>
          </cell>
          <cell r="B30">
            <v>2</v>
          </cell>
          <cell r="D30">
            <v>17</v>
          </cell>
        </row>
        <row r="31">
          <cell r="A31" t="str">
            <v>Idiomas</v>
          </cell>
          <cell r="C31">
            <v>1</v>
          </cell>
          <cell r="D31">
            <v>5</v>
          </cell>
        </row>
        <row r="32">
          <cell r="A32" t="str">
            <v>Investigación</v>
          </cell>
          <cell r="D32">
            <v>12</v>
          </cell>
        </row>
        <row r="33">
          <cell r="A33" t="str">
            <v>Laboratorio</v>
          </cell>
          <cell r="B33">
            <v>4</v>
          </cell>
          <cell r="D33">
            <v>37</v>
          </cell>
        </row>
        <row r="34">
          <cell r="A34" t="str">
            <v>Ofimática</v>
          </cell>
          <cell r="D34">
            <v>9</v>
          </cell>
        </row>
        <row r="35">
          <cell r="A35" t="str">
            <v>Xurídico procedimental</v>
          </cell>
          <cell r="D35">
            <v>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11">
          <cell r="D11" t="str">
            <v>Total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B3CBFF-1E8D-4991-AFD7-84AA167DDF30}" name="Tabla1" displayName="Tabla1" ref="A12:I67" totalsRowCount="1" headerRowDxfId="44" dataDxfId="43">
  <autoFilter ref="A12:I66" xr:uid="{A9DC75FB-4A0B-4E5C-9BF6-17E5299F1F57}"/>
  <tableColumns count="9">
    <tableColumn id="1" xr3:uid="{17E3FDE3-23F6-47E5-A4B1-2830CA4DB8B3}" name="PROGRAMA" dataDxfId="42" totalsRowDxfId="41"/>
    <tableColumn id="2" xr3:uid="{E5733D36-5261-4816-B70A-DD47928C7971}" name="CÓDIGO" dataDxfId="40" totalsRowDxfId="39"/>
    <tableColumn id="3" xr3:uid="{649322D7-6C7F-4A5A-9B2F-BAFB0EB59C3C}" name="NOME" dataDxfId="38" totalsRowDxfId="37"/>
    <tableColumn id="4" xr3:uid="{525770DE-ECEC-45EC-8F3F-E82A939F550E}" name="CUSTO " totalsRowFunction="sum" dataDxfId="36" totalsRowDxfId="35"/>
    <tableColumn id="5" xr3:uid="{4354814B-841B-4E9B-97FC-5CA897DB6BAC}" name="HORAS" totalsRowFunction="sum" dataDxfId="34" totalsRowDxfId="33"/>
    <tableColumn id="6" xr3:uid="{5C8C6E54-3E87-4DCB-96CE-9B73274AB1B3}" name="DATAS" dataDxfId="32" totalsRowDxfId="31"/>
    <tableColumn id="7" xr3:uid="{ED7E1236-16A5-4135-A8AE-E9736B75F5A8}" name="LUGAR" dataDxfId="30" totalsRowDxfId="29"/>
    <tableColumn id="8" xr3:uid="{3A64B229-4E37-4F97-AF48-84AE99CC2B35}" name="SUPERACIÓN" dataDxfId="28" totalsRowDxfId="27"/>
    <tableColumn id="9" xr3:uid="{97856352-BED5-4BF7-8DB6-7BB5F85F65F1}" name="AVALIACIÓN (1-5)" dataDxfId="26" totalsRowDxfId="2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E8FA69E-B06A-4AB0-AD80-4D95539C38A6}" name="Tabla611" displayName="Tabla611" ref="G9:N32" totalsRowShown="0">
  <autoFilter ref="G9:N32" xr:uid="{87830F80-A5DF-4524-9423-A5AE5AE52BF8}"/>
  <tableColumns count="8">
    <tableColumn id="1" xr3:uid="{84C0A52A-36FA-4AC3-A9B9-CAB3A5E9C5CB}" name="PARTICIPACIÓN POR COLECTIVO"/>
    <tableColumn id="2" xr3:uid="{5B2BCE68-B52F-4AAD-ADBC-D9C8BCED36E3}" name="PAS_Homes"/>
    <tableColumn id="3" xr3:uid="{F4B8D0CC-5002-423C-90B6-19E6A4A01465}" name="PAS_Mulleres"/>
    <tableColumn id="4" xr3:uid="{F146BB7C-3B20-4CC0-A3DB-29A7A4F0A6A6}" name="Total PAS" dataDxfId="3">
      <calculatedColumnFormula>SUM(Tabla611[[#This Row],[PAS_Homes]:[PAS_Mulleres]])</calculatedColumnFormula>
    </tableColumn>
    <tableColumn id="5" xr3:uid="{2224039C-F632-416C-9B01-ABA6756D496C}" name="PDI_Homes"/>
    <tableColumn id="6" xr3:uid="{9F8D8ADA-E9B3-4451-95DA-3A1D37D4D32A}" name="PDI_Mulleres"/>
    <tableColumn id="7" xr3:uid="{31C0AC81-78D4-4198-9A5B-A9DE953A8C8F}" name="Total PDI" dataDxfId="2">
      <calculatedColumnFormula>SUM(Tabla611[[#This Row],[PDI_Homes]:[PDI_Mulleres]])</calculatedColumnFormula>
    </tableColumn>
    <tableColumn id="8" xr3:uid="{51621D21-F42A-465D-91F6-B7164B87211A}" name="Total xeral" dataDxfId="1">
      <calculatedColumnFormula>Tabla611[[#This Row],[Total PAS]]+Tabla611[[#This Row],[Total PDI]]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689A71B-6C4F-49EB-B559-A1C39C5A452D}" name="Tabla712" displayName="Tabla712" ref="A11:E15" totalsRowShown="0">
  <autoFilter ref="A11:E15" xr:uid="{69373B0A-358E-419B-A8E4-325F502FC6DD}"/>
  <tableColumns count="5">
    <tableColumn id="1" xr3:uid="{496FE052-06B6-465B-B863-091CF3614A5F}" name="ENTIDADE ORGANIZADORA"/>
    <tableColumn id="2" xr3:uid="{BC520E6F-7099-4B7D-A021-010A8DFB1213}" name="NOME DO CURSO"/>
    <tableColumn id="3" xr3:uid="{01F10399-EAA1-415B-9BCB-9DF564583358}" name="PDI Homes"/>
    <tableColumn id="4" xr3:uid="{6DF40462-98B4-44A2-971D-EA30D968B770}" name="PDI Mulleres"/>
    <tableColumn id="5" xr3:uid="{4329536D-C188-4716-AFFF-7F825036B3BC}" name="Total por curso" dataDxfId="0">
      <calculatedColumnFormula>SUM(Tabla712[[#This Row],[PDI Homes]:[PDI Mulleres]])</calculatedColumnFormula>
    </tableColumn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9CCE59-2E55-481D-8127-0200530466AC}" name="Tabla6" displayName="Tabla6" ref="K26:L29" totalsRowShown="0" headerRowDxfId="24" dataDxfId="23">
  <autoFilter ref="K26:L29" xr:uid="{44C05766-77B5-47AD-866D-74D0ED4484B2}"/>
  <tableColumns count="2">
    <tableColumn id="1" xr3:uid="{309B03DB-2EEC-48CD-AF47-FAB333C8DDB8}" name="Participación por sexo" dataDxfId="22"/>
    <tableColumn id="2" xr3:uid="{3B0B491F-E602-41B1-95E0-51DEA9C7987F}" name="Formación da EAFP" dataDxfId="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182119B-06BA-449B-AF7E-E0DB8DE8CA16}" name="Tabla7" displayName="Tabla7" ref="N26:O29" totalsRowShown="0" headerRowDxfId="20" dataDxfId="19">
  <autoFilter ref="N26:O29" xr:uid="{301FC2C2-1CD4-42EF-B93F-6C55B55E0E07}"/>
  <tableColumns count="2">
    <tableColumn id="1" xr3:uid="{52E312E8-A3B5-41D5-8895-B5ACBA05FDAA}" name="Participación por sexo" dataDxfId="18"/>
    <tableColumn id="2" xr3:uid="{4FBBCB53-F0AC-45A6-A263-4F7A14DF125B}" name="Formación recoñecida" dataDxfId="1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A9A1747-4D46-4CFA-A5C1-1538C54F425B}" name="Tabla11" displayName="Tabla11" ref="A9:D65" totalsRowShown="0" headerRowDxfId="16" dataDxfId="15">
  <autoFilter ref="A9:D65" xr:uid="{74B90FCC-7DAD-4536-B959-67C63EA49CE1}"/>
  <tableColumns count="4">
    <tableColumn id="1" xr3:uid="{0BA8D708-19DD-483E-B153-AB9D0A9FCF1F}" name="NOME DO GRUPO" dataDxfId="14"/>
    <tableColumn id="2" xr3:uid="{F6D284E2-6856-411E-B1C9-2BC1008E8768}" name="Homes" dataDxfId="13"/>
    <tableColumn id="3" xr3:uid="{49D4A3EB-0349-4E54-B18C-6FE2876C1DCC}" name="Mulleres" dataDxfId="12"/>
    <tableColumn id="4" xr3:uid="{D7D4D955-B480-4AB4-A680-3648D0C96049}" name="Total" dataDxfId="11">
      <calculatedColumnFormula>SUM(B10:C10)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0D534C6-98D6-4E7A-B266-46814BDCBD88}" name="Tabla16" displayName="Tabla16" ref="A10:D17" totalsRowShown="0">
  <autoFilter ref="A10:D17" xr:uid="{6F04F988-349D-49E2-8D0A-799850205A5B}"/>
  <tableColumns count="4">
    <tableColumn id="1" xr3:uid="{A4674651-664B-4094-A70F-436BE1D7CE37}" name="NOME DO CURSO"/>
    <tableColumn id="2" xr3:uid="{53CE9F79-D763-4D37-A634-C412A9E1B59C}" name="Homes"/>
    <tableColumn id="3" xr3:uid="{AF7E67F4-7F18-4207-831B-323E149C566C}" name="Mulleres"/>
    <tableColumn id="4" xr3:uid="{2C847A2C-B2DD-47DF-A22A-3A9DADE5F837}" name="Total por curso" dataDxfId="10">
      <calculatedColumnFormula>SUM(Tabla16[[#This Row],[Homes]:[Mulleres]])</calculatedColumnFormula>
    </tableColumn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BBFB575-516C-4C73-993C-5D9A9847457C}" name="Tabla2" displayName="Tabla2" ref="G10:N17" totalsRowShown="0">
  <autoFilter ref="G10:N17" xr:uid="{08CFB222-C2FF-4CBC-9EE7-317566D18F3C}"/>
  <tableColumns count="8">
    <tableColumn id="1" xr3:uid="{343D51D4-EE58-4F75-A9FC-D3C32851342B}" name="PARTICIPACIÓN POR COLECTIVO"/>
    <tableColumn id="2" xr3:uid="{628225EE-42C6-473A-9083-9261E5267A09}" name="PAS_Homes"/>
    <tableColumn id="3" xr3:uid="{F3A83E34-28DD-467A-9E1F-422E2AFB4CB0}" name="PAS_Mulleres"/>
    <tableColumn id="4" xr3:uid="{BD2576BF-F371-4CE3-81E6-DF5BF1572C53}" name="Total PAS">
      <calculatedColumnFormula>SUM(Tabla2[[#This Row],[PAS_Homes]:[PAS_Mulleres]])</calculatedColumnFormula>
    </tableColumn>
    <tableColumn id="5" xr3:uid="{77062511-52A0-4156-839E-F426479F25B7}" name="PDI_Homes"/>
    <tableColumn id="6" xr3:uid="{D25F2269-4FF3-46C3-9CED-F34E4B5BD21C}" name="PDI_Mulleres"/>
    <tableColumn id="7" xr3:uid="{2478877F-E742-46DB-A4A0-6F686E694BBF}" name="Total PDI">
      <calculatedColumnFormula>SUM(Tabla2[[#This Row],[PDI_Homes]:[PDI_Mulleres]])</calculatedColumnFormula>
    </tableColumn>
    <tableColumn id="8" xr3:uid="{74AF15C5-E978-487B-AD6E-41E444B3534F}" name="Total xeral" dataDxfId="9">
      <calculatedColumnFormula>Tabla2[[#This Row],[Total PAS]]+Tabla2[[#This Row],[Total PDI]]</calculatedColumnFormula>
    </tableColumn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ACF115-B95B-42DA-A29F-EDDB79F9037C}" name="Tabla3" displayName="Tabla3" ref="A9:D19" totalsRowShown="0">
  <autoFilter ref="A9:D19" xr:uid="{B4B05531-7B02-4EAF-A544-291ED55548D5}"/>
  <tableColumns count="4">
    <tableColumn id="1" xr3:uid="{1C013355-F929-42DD-99F7-AFC16B835225}" name="NOME DO CURSO"/>
    <tableColumn id="2" xr3:uid="{2A75EC4E-AF39-41B3-A0CB-0DFC5ED5B4AB}" name="Homes"/>
    <tableColumn id="3" xr3:uid="{6A8CFE9D-DE32-45CC-B3D7-4A30546A7953}" name="Mulleres"/>
    <tableColumn id="4" xr3:uid="{5FA1EA61-2071-4799-8999-BD483EE353EA}" name="Total por curso" dataDxfId="8">
      <calculatedColumnFormula>SUM(Tabla3[[#This Row],[Homes]:[Mulleres]])</calculatedColumnFormula>
    </tableColumn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ABBE2DA-4A08-4CB9-BF9E-47EA90B66BEB}" name="Tabla4" displayName="Tabla4" ref="G9:N19" totalsRowShown="0">
  <autoFilter ref="G9:N19" xr:uid="{B24850BE-236F-4A15-AB67-246576974A71}"/>
  <tableColumns count="8">
    <tableColumn id="1" xr3:uid="{17B65392-BBBE-4A23-A210-1157621E12C9}" name="PARTICIPACIÓN POR COLECTIVO"/>
    <tableColumn id="2" xr3:uid="{C6DA7BDE-0CAF-4627-AC99-B6E3C7087864}" name="PAS_Homes"/>
    <tableColumn id="3" xr3:uid="{54382E97-AEA1-4734-BE6F-35FC0B80ECC1}" name="PAS_Mulleres"/>
    <tableColumn id="4" xr3:uid="{F9E15786-63DC-44A6-805F-2580FC45A80E}" name="Total PAS" dataDxfId="7">
      <calculatedColumnFormula>SUM(Tabla4[[#This Row],[PAS_Homes]:[PAS_Mulleres]])</calculatedColumnFormula>
    </tableColumn>
    <tableColumn id="5" xr3:uid="{3DED533B-D9F6-436B-B382-1D15F3E16509}" name="PDI_Homes"/>
    <tableColumn id="6" xr3:uid="{6350D0F0-454B-4EB0-9A17-187C11ED45A9}" name="PDI_Mulleres"/>
    <tableColumn id="7" xr3:uid="{D41765B9-6EFF-43F2-A24E-DC7975FE8449}" name="Total PDI" dataDxfId="6">
      <calculatedColumnFormula>SUM(Tabla4[[#This Row],[PDI_Homes]:[PDI_Mulleres]])</calculatedColumnFormula>
    </tableColumn>
    <tableColumn id="8" xr3:uid="{E372795A-2AA6-4B6A-A9EC-AC4DD88843D7}" name="Total xeral" dataDxfId="5">
      <calculatedColumnFormula>Tabla4[[#This Row],[Total PAS]]+Tabla4[[#This Row],[Total PDI]]</calculatedColumnFormula>
    </tableColumn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210A40B-49CD-422A-A36A-7B83FB0AAA1A}" name="Tabla5" displayName="Tabla5" ref="A9:D32" totalsRowShown="0">
  <autoFilter ref="A9:D32" xr:uid="{6AA38863-D1B0-4797-B328-5A8DBE70E36C}"/>
  <tableColumns count="4">
    <tableColumn id="1" xr3:uid="{8E19E042-6CBA-47C8-AA34-BE3B7DDE1291}" name="NOME DO CURSO"/>
    <tableColumn id="2" xr3:uid="{075382EE-DDC0-4CC7-B162-FC88CC6284D9}" name="Homes"/>
    <tableColumn id="3" xr3:uid="{2A60EAD4-5C84-41CA-94F4-285E5B2743F8}" name="Mulleres"/>
    <tableColumn id="4" xr3:uid="{8A4EC9B5-B67A-41FB-B492-3A7949804DE4}" name="Total por curso" dataDxfId="4">
      <calculatedColumnFormula>SUM(Tabla5[[#This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694E-D21A-4630-B122-3BFB6CA42EA0}">
  <dimension ref="A1:M111"/>
  <sheetViews>
    <sheetView tabSelected="1" workbookViewId="0">
      <selection activeCell="B5" sqref="B5"/>
    </sheetView>
  </sheetViews>
  <sheetFormatPr baseColWidth="10" defaultRowHeight="12.75" x14ac:dyDescent="0.2"/>
  <cols>
    <col min="1" max="1" width="25.28515625" style="8" customWidth="1"/>
    <col min="2" max="2" width="19.7109375" style="8" customWidth="1"/>
    <col min="3" max="3" width="16.7109375" style="8" customWidth="1"/>
    <col min="4" max="4" width="16.28515625" style="8" customWidth="1"/>
    <col min="5" max="5" width="15" style="8" customWidth="1"/>
    <col min="6" max="6" width="30.7109375" style="8" customWidth="1"/>
    <col min="7" max="7" width="11.42578125" style="8"/>
    <col min="8" max="8" width="14.5703125" style="8" customWidth="1"/>
    <col min="9" max="16384" width="11.42578125" style="8"/>
  </cols>
  <sheetData>
    <row r="1" spans="1:13" s="37" customFormat="1" ht="45" customHeight="1" thickBot="1" x14ac:dyDescent="0.3">
      <c r="A1" s="34"/>
      <c r="B1" s="35"/>
      <c r="C1" s="35"/>
      <c r="D1" s="35"/>
      <c r="E1" s="36"/>
      <c r="F1" s="36"/>
      <c r="G1" s="36"/>
      <c r="H1" s="36"/>
      <c r="I1" s="110" t="s">
        <v>308</v>
      </c>
      <c r="J1" s="110"/>
      <c r="K1" s="110"/>
      <c r="L1" s="110"/>
      <c r="M1" s="110"/>
    </row>
    <row r="2" spans="1:13" s="38" customFormat="1" ht="15" x14ac:dyDescent="0.25"/>
    <row r="3" spans="1:13" s="37" customFormat="1" ht="38.25" customHeight="1" x14ac:dyDescent="0.25">
      <c r="A3" s="5" t="s">
        <v>746</v>
      </c>
      <c r="B3" s="39"/>
      <c r="C3" s="39"/>
      <c r="D3" s="39"/>
      <c r="E3" s="40"/>
      <c r="F3" s="40"/>
      <c r="G3" s="40"/>
      <c r="H3" s="40"/>
      <c r="I3" s="41"/>
      <c r="J3" s="41"/>
      <c r="K3" s="41"/>
      <c r="L3" s="41"/>
      <c r="M3" s="41"/>
    </row>
    <row r="4" spans="1:13" s="37" customFormat="1" ht="19.5" customHeight="1" x14ac:dyDescent="0.25">
      <c r="A4" s="42" t="s">
        <v>309</v>
      </c>
      <c r="B4" s="39"/>
      <c r="C4" s="39"/>
      <c r="D4" s="39"/>
      <c r="E4" s="40"/>
      <c r="F4" s="40"/>
      <c r="G4" s="40"/>
      <c r="H4" s="40"/>
      <c r="I4" s="41"/>
      <c r="J4" s="41"/>
      <c r="K4" s="41"/>
      <c r="L4" s="41"/>
      <c r="M4" s="41"/>
    </row>
    <row r="5" spans="1:13" s="38" customFormat="1" ht="15" x14ac:dyDescent="0.25">
      <c r="A5" s="43" t="s">
        <v>248</v>
      </c>
    </row>
    <row r="9" spans="1:13" ht="13.5" thickBot="1" x14ac:dyDescent="0.25"/>
    <row r="10" spans="1:13" ht="13.5" thickBot="1" x14ac:dyDescent="0.25">
      <c r="A10" s="111" t="s">
        <v>310</v>
      </c>
      <c r="B10" s="112"/>
      <c r="C10" s="112"/>
      <c r="D10" s="112"/>
      <c r="E10" s="112"/>
      <c r="F10" s="113"/>
    </row>
    <row r="12" spans="1:13" x14ac:dyDescent="0.2">
      <c r="B12" s="114" t="s">
        <v>311</v>
      </c>
      <c r="C12" s="114"/>
    </row>
    <row r="13" spans="1:13" ht="13.5" thickBot="1" x14ac:dyDescent="0.25">
      <c r="B13" s="44" t="s">
        <v>312</v>
      </c>
      <c r="C13" s="45" t="s">
        <v>313</v>
      </c>
    </row>
    <row r="14" spans="1:13" ht="13.5" thickTop="1" x14ac:dyDescent="0.2">
      <c r="B14" s="46" t="s">
        <v>314</v>
      </c>
      <c r="C14" s="47">
        <v>72.12</v>
      </c>
    </row>
    <row r="15" spans="1:13" x14ac:dyDescent="0.2">
      <c r="B15" s="48" t="s">
        <v>315</v>
      </c>
      <c r="C15" s="49">
        <v>96.16</v>
      </c>
    </row>
    <row r="16" spans="1:13" x14ac:dyDescent="0.2">
      <c r="B16" s="48" t="s">
        <v>316</v>
      </c>
      <c r="C16" s="49">
        <v>96.16</v>
      </c>
    </row>
    <row r="17" spans="2:5" x14ac:dyDescent="0.2">
      <c r="B17" s="48" t="s">
        <v>317</v>
      </c>
      <c r="C17" s="49">
        <v>96.16</v>
      </c>
    </row>
    <row r="18" spans="2:5" ht="13.5" thickBot="1" x14ac:dyDescent="0.25">
      <c r="B18" s="50" t="s">
        <v>91</v>
      </c>
      <c r="C18" s="51">
        <v>360.6</v>
      </c>
    </row>
    <row r="19" spans="2:5" ht="13.5" thickTop="1" x14ac:dyDescent="0.2"/>
    <row r="23" spans="2:5" ht="13.5" thickBot="1" x14ac:dyDescent="0.25">
      <c r="B23" s="52" t="s">
        <v>318</v>
      </c>
      <c r="C23" s="53" t="s">
        <v>319</v>
      </c>
      <c r="D23" s="53" t="s">
        <v>88</v>
      </c>
      <c r="E23" s="53" t="s">
        <v>320</v>
      </c>
    </row>
    <row r="24" spans="2:5" ht="13.5" thickTop="1" x14ac:dyDescent="0.2">
      <c r="B24" s="46" t="s">
        <v>314</v>
      </c>
      <c r="C24" s="46">
        <v>181</v>
      </c>
      <c r="D24" s="46">
        <v>107</v>
      </c>
      <c r="E24" s="54">
        <f>D24/C24</f>
        <v>0.59116022099447518</v>
      </c>
    </row>
    <row r="25" spans="2:5" x14ac:dyDescent="0.2">
      <c r="B25" s="48" t="s">
        <v>315</v>
      </c>
      <c r="C25" s="48">
        <v>23</v>
      </c>
      <c r="D25" s="48">
        <v>4</v>
      </c>
      <c r="E25" s="55">
        <f>D25/C25</f>
        <v>0.17391304347826086</v>
      </c>
    </row>
    <row r="26" spans="2:5" x14ac:dyDescent="0.2">
      <c r="B26" s="48" t="s">
        <v>316</v>
      </c>
      <c r="C26" s="48">
        <v>21</v>
      </c>
      <c r="D26" s="48">
        <v>7</v>
      </c>
      <c r="E26" s="55">
        <f t="shared" ref="E26:E28" si="0">D26/C26</f>
        <v>0.33333333333333331</v>
      </c>
    </row>
    <row r="27" spans="2:5" x14ac:dyDescent="0.2">
      <c r="B27" s="48" t="s">
        <v>317</v>
      </c>
      <c r="C27" s="48">
        <v>90</v>
      </c>
      <c r="D27" s="48">
        <v>25</v>
      </c>
      <c r="E27" s="55">
        <f t="shared" si="0"/>
        <v>0.27777777777777779</v>
      </c>
    </row>
    <row r="28" spans="2:5" ht="13.5" thickBot="1" x14ac:dyDescent="0.25">
      <c r="B28" s="50" t="s">
        <v>321</v>
      </c>
      <c r="C28" s="50">
        <v>315</v>
      </c>
      <c r="D28" s="50">
        <v>143</v>
      </c>
      <c r="E28" s="56">
        <f t="shared" si="0"/>
        <v>0.45396825396825397</v>
      </c>
    </row>
    <row r="29" spans="2:5" ht="13.5" thickTop="1" x14ac:dyDescent="0.2"/>
    <row r="33" spans="1:6" ht="13.5" thickBot="1" x14ac:dyDescent="0.25"/>
    <row r="34" spans="1:6" ht="13.5" thickBot="1" x14ac:dyDescent="0.25">
      <c r="A34" s="111" t="s">
        <v>322</v>
      </c>
      <c r="B34" s="112"/>
      <c r="C34" s="112"/>
      <c r="D34" s="112"/>
      <c r="E34" s="112"/>
      <c r="F34" s="113"/>
    </row>
    <row r="37" spans="1:6" ht="13.5" thickBot="1" x14ac:dyDescent="0.25">
      <c r="B37" s="50" t="s">
        <v>323</v>
      </c>
      <c r="C37" s="53" t="s">
        <v>324</v>
      </c>
    </row>
    <row r="38" spans="1:6" ht="13.5" thickTop="1" x14ac:dyDescent="0.2">
      <c r="B38" s="46" t="s">
        <v>325</v>
      </c>
      <c r="C38" s="46">
        <v>18</v>
      </c>
    </row>
    <row r="39" spans="1:6" x14ac:dyDescent="0.2">
      <c r="B39" s="48" t="s">
        <v>326</v>
      </c>
      <c r="C39" s="48">
        <v>4</v>
      </c>
    </row>
    <row r="40" spans="1:6" x14ac:dyDescent="0.2">
      <c r="B40" s="48" t="s">
        <v>327</v>
      </c>
      <c r="C40" s="48">
        <v>1</v>
      </c>
    </row>
    <row r="41" spans="1:6" ht="13.5" thickBot="1" x14ac:dyDescent="0.25">
      <c r="B41" s="50" t="s">
        <v>91</v>
      </c>
      <c r="C41" s="50">
        <v>23</v>
      </c>
    </row>
    <row r="42" spans="1:6" ht="13.5" thickTop="1" x14ac:dyDescent="0.2"/>
    <row r="47" spans="1:6" ht="13.5" thickBot="1" x14ac:dyDescent="0.25"/>
    <row r="48" spans="1:6" ht="13.5" thickBot="1" x14ac:dyDescent="0.25">
      <c r="A48" s="111" t="s">
        <v>328</v>
      </c>
      <c r="B48" s="112"/>
      <c r="C48" s="112"/>
      <c r="D48" s="112"/>
      <c r="E48" s="112"/>
      <c r="F48" s="113"/>
    </row>
    <row r="51" spans="1:13" ht="13.5" thickBot="1" x14ac:dyDescent="0.25">
      <c r="B51" s="50" t="s">
        <v>323</v>
      </c>
      <c r="C51" s="53" t="s">
        <v>329</v>
      </c>
    </row>
    <row r="52" spans="1:13" ht="13.5" thickTop="1" x14ac:dyDescent="0.2">
      <c r="B52" s="46" t="s">
        <v>325</v>
      </c>
      <c r="C52" s="57" t="s">
        <v>330</v>
      </c>
    </row>
    <row r="53" spans="1:13" x14ac:dyDescent="0.2">
      <c r="B53" s="48" t="s">
        <v>326</v>
      </c>
      <c r="C53" s="57">
        <v>3.65</v>
      </c>
    </row>
    <row r="54" spans="1:13" x14ac:dyDescent="0.2">
      <c r="B54" s="48" t="s">
        <v>327</v>
      </c>
      <c r="C54" s="57" t="s">
        <v>330</v>
      </c>
    </row>
    <row r="55" spans="1:13" ht="13.5" thickBot="1" x14ac:dyDescent="0.25">
      <c r="B55" s="50" t="s">
        <v>321</v>
      </c>
      <c r="C55" s="50">
        <v>3.65</v>
      </c>
    </row>
    <row r="56" spans="1:13" ht="13.5" thickTop="1" x14ac:dyDescent="0.2"/>
    <row r="61" spans="1:13" ht="39" thickBot="1" x14ac:dyDescent="0.25">
      <c r="A61" s="58" t="s">
        <v>323</v>
      </c>
      <c r="B61" s="109" t="s">
        <v>331</v>
      </c>
      <c r="C61" s="109"/>
      <c r="D61" s="109"/>
      <c r="E61" s="58" t="s">
        <v>312</v>
      </c>
      <c r="F61" s="58" t="s">
        <v>319</v>
      </c>
      <c r="G61" s="58" t="s">
        <v>332</v>
      </c>
      <c r="H61" s="59" t="s">
        <v>333</v>
      </c>
      <c r="I61" s="58" t="s">
        <v>334</v>
      </c>
      <c r="J61" s="59" t="s">
        <v>335</v>
      </c>
      <c r="K61" s="59" t="s">
        <v>336</v>
      </c>
      <c r="L61" s="59" t="s">
        <v>337</v>
      </c>
      <c r="M61" s="58" t="s">
        <v>313</v>
      </c>
    </row>
    <row r="62" spans="1:13" ht="13.5" thickTop="1" x14ac:dyDescent="0.2">
      <c r="A62" s="60" t="s">
        <v>326</v>
      </c>
      <c r="B62" s="118" t="s">
        <v>338</v>
      </c>
      <c r="C62" s="119"/>
      <c r="D62" s="120"/>
      <c r="E62" s="60" t="s">
        <v>317</v>
      </c>
      <c r="F62" s="61">
        <v>90</v>
      </c>
      <c r="G62" s="62">
        <v>25</v>
      </c>
      <c r="H62" s="121" t="s">
        <v>339</v>
      </c>
      <c r="I62" s="122"/>
      <c r="J62" s="63">
        <v>2.5</v>
      </c>
      <c r="K62" s="61">
        <v>225</v>
      </c>
      <c r="L62" s="61">
        <v>0</v>
      </c>
      <c r="M62" s="64">
        <v>96.16</v>
      </c>
    </row>
    <row r="63" spans="1:13" x14ac:dyDescent="0.2">
      <c r="A63" s="60" t="s">
        <v>326</v>
      </c>
      <c r="B63" s="115" t="s">
        <v>340</v>
      </c>
      <c r="C63" s="116"/>
      <c r="D63" s="117"/>
      <c r="E63" s="60" t="s">
        <v>315</v>
      </c>
      <c r="F63" s="61">
        <v>23</v>
      </c>
      <c r="G63" s="62">
        <v>4</v>
      </c>
      <c r="H63" s="121"/>
      <c r="I63" s="122"/>
      <c r="J63" s="63">
        <v>2.5</v>
      </c>
      <c r="K63" s="61">
        <v>57.5</v>
      </c>
      <c r="L63" s="61">
        <v>0</v>
      </c>
      <c r="M63" s="64">
        <v>96.16</v>
      </c>
    </row>
    <row r="64" spans="1:13" x14ac:dyDescent="0.2">
      <c r="A64" s="60" t="s">
        <v>326</v>
      </c>
      <c r="B64" s="115" t="s">
        <v>341</v>
      </c>
      <c r="C64" s="116"/>
      <c r="D64" s="117"/>
      <c r="E64" s="60" t="s">
        <v>316</v>
      </c>
      <c r="F64" s="61">
        <v>21</v>
      </c>
      <c r="G64" s="62">
        <v>7</v>
      </c>
      <c r="H64" s="121"/>
      <c r="I64" s="122"/>
      <c r="J64" s="63">
        <v>2.5</v>
      </c>
      <c r="K64" s="61">
        <v>52.5</v>
      </c>
      <c r="L64" s="61">
        <v>0</v>
      </c>
      <c r="M64" s="64">
        <v>96.16</v>
      </c>
    </row>
    <row r="65" spans="1:13" x14ac:dyDescent="0.2">
      <c r="A65" s="60" t="s">
        <v>327</v>
      </c>
      <c r="B65" s="115" t="s">
        <v>342</v>
      </c>
      <c r="C65" s="116"/>
      <c r="D65" s="117"/>
      <c r="E65" s="60" t="s">
        <v>314</v>
      </c>
      <c r="F65" s="61">
        <v>122</v>
      </c>
      <c r="G65" s="62">
        <v>84</v>
      </c>
      <c r="H65" s="121"/>
      <c r="I65" s="122"/>
      <c r="J65" s="63">
        <v>2</v>
      </c>
      <c r="K65" s="61">
        <v>244</v>
      </c>
      <c r="L65" s="61">
        <v>0</v>
      </c>
      <c r="M65" s="64">
        <v>72.12</v>
      </c>
    </row>
    <row r="66" spans="1:13" x14ac:dyDescent="0.2">
      <c r="A66" s="60" t="s">
        <v>325</v>
      </c>
      <c r="B66" s="115" t="s">
        <v>343</v>
      </c>
      <c r="C66" s="116"/>
      <c r="D66" s="117"/>
      <c r="E66" s="60" t="s">
        <v>314</v>
      </c>
      <c r="F66" s="61">
        <v>0</v>
      </c>
      <c r="G66" s="62">
        <v>0</v>
      </c>
      <c r="H66" s="65"/>
      <c r="I66" s="66"/>
      <c r="J66" s="63">
        <v>24</v>
      </c>
      <c r="K66" s="61">
        <v>0</v>
      </c>
      <c r="L66" s="61">
        <v>0</v>
      </c>
      <c r="M66" s="64">
        <v>0</v>
      </c>
    </row>
    <row r="67" spans="1:13" x14ac:dyDescent="0.2">
      <c r="A67" s="60" t="s">
        <v>325</v>
      </c>
      <c r="B67" s="115" t="s">
        <v>344</v>
      </c>
      <c r="C67" s="116"/>
      <c r="D67" s="117"/>
      <c r="E67" s="60" t="s">
        <v>314</v>
      </c>
      <c r="F67" s="61">
        <v>0</v>
      </c>
      <c r="G67" s="62">
        <v>0</v>
      </c>
      <c r="H67" s="65"/>
      <c r="I67" s="66"/>
      <c r="J67" s="63">
        <v>24</v>
      </c>
      <c r="K67" s="61">
        <v>0</v>
      </c>
      <c r="L67" s="61">
        <v>24</v>
      </c>
      <c r="M67" s="64">
        <v>0</v>
      </c>
    </row>
    <row r="68" spans="1:13" x14ac:dyDescent="0.2">
      <c r="A68" s="60" t="s">
        <v>325</v>
      </c>
      <c r="B68" s="115" t="s">
        <v>345</v>
      </c>
      <c r="C68" s="116"/>
      <c r="D68" s="117"/>
      <c r="E68" s="60" t="s">
        <v>314</v>
      </c>
      <c r="F68" s="61">
        <v>1</v>
      </c>
      <c r="G68" s="62">
        <v>1</v>
      </c>
      <c r="H68" s="65"/>
      <c r="I68" s="66"/>
      <c r="J68" s="63">
        <v>24</v>
      </c>
      <c r="K68" s="61">
        <v>24</v>
      </c>
      <c r="L68" s="61">
        <v>0</v>
      </c>
      <c r="M68" s="64">
        <v>0</v>
      </c>
    </row>
    <row r="69" spans="1:13" x14ac:dyDescent="0.2">
      <c r="A69" s="60" t="s">
        <v>325</v>
      </c>
      <c r="B69" s="115" t="s">
        <v>346</v>
      </c>
      <c r="C69" s="116"/>
      <c r="D69" s="117"/>
      <c r="E69" s="60" t="s">
        <v>314</v>
      </c>
      <c r="F69" s="61">
        <v>5</v>
      </c>
      <c r="G69" s="62">
        <v>3</v>
      </c>
      <c r="H69" s="65"/>
      <c r="I69" s="66"/>
      <c r="J69" s="63">
        <v>24</v>
      </c>
      <c r="K69" s="61">
        <v>120</v>
      </c>
      <c r="L69" s="61">
        <v>24</v>
      </c>
      <c r="M69" s="64">
        <v>0</v>
      </c>
    </row>
    <row r="70" spans="1:13" x14ac:dyDescent="0.2">
      <c r="A70" s="60" t="s">
        <v>325</v>
      </c>
      <c r="B70" s="115" t="s">
        <v>347</v>
      </c>
      <c r="C70" s="116"/>
      <c r="D70" s="117"/>
      <c r="E70" s="60" t="s">
        <v>314</v>
      </c>
      <c r="F70" s="61">
        <v>1</v>
      </c>
      <c r="G70" s="62">
        <v>1</v>
      </c>
      <c r="H70" s="65"/>
      <c r="I70" s="66"/>
      <c r="J70" s="63">
        <v>24</v>
      </c>
      <c r="K70" s="61">
        <v>24</v>
      </c>
      <c r="L70" s="61">
        <v>24</v>
      </c>
      <c r="M70" s="64">
        <v>0</v>
      </c>
    </row>
    <row r="71" spans="1:13" x14ac:dyDescent="0.2">
      <c r="A71" s="60" t="s">
        <v>325</v>
      </c>
      <c r="B71" s="115" t="s">
        <v>348</v>
      </c>
      <c r="C71" s="116"/>
      <c r="D71" s="117"/>
      <c r="E71" s="60" t="s">
        <v>314</v>
      </c>
      <c r="F71" s="61">
        <v>2</v>
      </c>
      <c r="G71" s="62">
        <v>1</v>
      </c>
      <c r="H71" s="65"/>
      <c r="I71" s="66"/>
      <c r="J71" s="63">
        <v>24</v>
      </c>
      <c r="K71" s="61">
        <v>48</v>
      </c>
      <c r="L71" s="61">
        <v>24</v>
      </c>
      <c r="M71" s="64">
        <v>0</v>
      </c>
    </row>
    <row r="72" spans="1:13" x14ac:dyDescent="0.2">
      <c r="A72" s="60" t="s">
        <v>325</v>
      </c>
      <c r="B72" s="115" t="s">
        <v>349</v>
      </c>
      <c r="C72" s="116"/>
      <c r="D72" s="117"/>
      <c r="E72" s="60" t="s">
        <v>314</v>
      </c>
      <c r="F72" s="61">
        <v>0</v>
      </c>
      <c r="G72" s="62">
        <v>0</v>
      </c>
      <c r="H72" s="65"/>
      <c r="I72" s="66"/>
      <c r="J72" s="63">
        <v>24</v>
      </c>
      <c r="K72" s="61">
        <v>0</v>
      </c>
      <c r="L72" s="61">
        <v>0</v>
      </c>
      <c r="M72" s="64">
        <v>0</v>
      </c>
    </row>
    <row r="73" spans="1:13" x14ac:dyDescent="0.2">
      <c r="A73" s="60" t="s">
        <v>325</v>
      </c>
      <c r="B73" s="115" t="s">
        <v>350</v>
      </c>
      <c r="C73" s="116"/>
      <c r="D73" s="117"/>
      <c r="E73" s="60" t="s">
        <v>314</v>
      </c>
      <c r="F73" s="61">
        <v>0</v>
      </c>
      <c r="G73" s="62">
        <v>0</v>
      </c>
      <c r="H73" s="65"/>
      <c r="I73" s="66"/>
      <c r="J73" s="63">
        <v>24</v>
      </c>
      <c r="K73" s="61">
        <v>0</v>
      </c>
      <c r="L73" s="61">
        <v>24</v>
      </c>
      <c r="M73" s="64">
        <v>0</v>
      </c>
    </row>
    <row r="74" spans="1:13" x14ac:dyDescent="0.2">
      <c r="A74" s="60" t="s">
        <v>325</v>
      </c>
      <c r="B74" s="115" t="s">
        <v>350</v>
      </c>
      <c r="C74" s="116"/>
      <c r="D74" s="117"/>
      <c r="E74" s="60" t="s">
        <v>314</v>
      </c>
      <c r="F74" s="61">
        <v>2</v>
      </c>
      <c r="G74" s="62">
        <v>1</v>
      </c>
      <c r="H74" s="65"/>
      <c r="I74" s="66"/>
      <c r="J74" s="63">
        <v>24</v>
      </c>
      <c r="K74" s="61">
        <v>48</v>
      </c>
      <c r="L74" s="61">
        <v>0</v>
      </c>
      <c r="M74" s="64">
        <v>0</v>
      </c>
    </row>
    <row r="75" spans="1:13" x14ac:dyDescent="0.2">
      <c r="A75" s="60" t="s">
        <v>325</v>
      </c>
      <c r="B75" s="115" t="s">
        <v>351</v>
      </c>
      <c r="C75" s="116"/>
      <c r="D75" s="117"/>
      <c r="E75" s="60" t="s">
        <v>314</v>
      </c>
      <c r="F75" s="61">
        <v>5</v>
      </c>
      <c r="G75" s="62">
        <v>4</v>
      </c>
      <c r="H75" s="65"/>
      <c r="I75" s="66"/>
      <c r="J75" s="63">
        <v>24</v>
      </c>
      <c r="K75" s="61">
        <v>120</v>
      </c>
      <c r="L75" s="61">
        <v>24</v>
      </c>
      <c r="M75" s="64">
        <v>0</v>
      </c>
    </row>
    <row r="76" spans="1:13" x14ac:dyDescent="0.2">
      <c r="A76" s="60" t="s">
        <v>325</v>
      </c>
      <c r="B76" s="115" t="s">
        <v>352</v>
      </c>
      <c r="C76" s="116"/>
      <c r="D76" s="117"/>
      <c r="E76" s="60" t="s">
        <v>314</v>
      </c>
      <c r="F76" s="61">
        <v>5</v>
      </c>
      <c r="G76" s="62">
        <v>0</v>
      </c>
      <c r="H76" s="65"/>
      <c r="I76" s="66"/>
      <c r="J76" s="63">
        <v>140</v>
      </c>
      <c r="K76" s="61">
        <v>700</v>
      </c>
      <c r="L76" s="61">
        <v>140</v>
      </c>
      <c r="M76" s="64">
        <v>0</v>
      </c>
    </row>
    <row r="77" spans="1:13" x14ac:dyDescent="0.2">
      <c r="A77" s="60" t="s">
        <v>325</v>
      </c>
      <c r="B77" s="115" t="s">
        <v>353</v>
      </c>
      <c r="C77" s="116"/>
      <c r="D77" s="117"/>
      <c r="E77" s="60" t="s">
        <v>314</v>
      </c>
      <c r="F77" s="61">
        <v>2</v>
      </c>
      <c r="G77" s="62">
        <v>0</v>
      </c>
      <c r="H77" s="65"/>
      <c r="I77" s="66"/>
      <c r="J77" s="63">
        <v>27</v>
      </c>
      <c r="K77" s="61">
        <v>54</v>
      </c>
      <c r="L77" s="61">
        <v>0</v>
      </c>
      <c r="M77" s="64">
        <v>0</v>
      </c>
    </row>
    <row r="78" spans="1:13" x14ac:dyDescent="0.2">
      <c r="A78" s="60" t="s">
        <v>325</v>
      </c>
      <c r="B78" s="115" t="s">
        <v>354</v>
      </c>
      <c r="C78" s="116"/>
      <c r="D78" s="117"/>
      <c r="E78" s="60" t="s">
        <v>314</v>
      </c>
      <c r="F78" s="61">
        <v>11</v>
      </c>
      <c r="G78" s="62">
        <v>0</v>
      </c>
      <c r="H78" s="65"/>
      <c r="I78" s="66"/>
      <c r="J78" s="63">
        <v>30</v>
      </c>
      <c r="K78" s="61">
        <v>330</v>
      </c>
      <c r="L78" s="61">
        <v>0</v>
      </c>
      <c r="M78" s="64">
        <v>0</v>
      </c>
    </row>
    <row r="79" spans="1:13" x14ac:dyDescent="0.2">
      <c r="A79" s="60" t="s">
        <v>325</v>
      </c>
      <c r="B79" s="115" t="s">
        <v>355</v>
      </c>
      <c r="C79" s="116"/>
      <c r="D79" s="117"/>
      <c r="E79" s="60" t="s">
        <v>314</v>
      </c>
      <c r="F79" s="61">
        <v>11</v>
      </c>
      <c r="G79" s="62">
        <v>0</v>
      </c>
      <c r="H79" s="65"/>
      <c r="I79" s="66"/>
      <c r="J79" s="63">
        <v>6</v>
      </c>
      <c r="K79" s="61">
        <v>66</v>
      </c>
      <c r="L79" s="61">
        <v>0</v>
      </c>
      <c r="M79" s="64">
        <v>0</v>
      </c>
    </row>
    <row r="80" spans="1:13" x14ac:dyDescent="0.2">
      <c r="A80" s="60" t="s">
        <v>325</v>
      </c>
      <c r="B80" s="115" t="s">
        <v>356</v>
      </c>
      <c r="C80" s="116"/>
      <c r="D80" s="117"/>
      <c r="E80" s="60" t="s">
        <v>314</v>
      </c>
      <c r="F80" s="61">
        <v>1</v>
      </c>
      <c r="G80" s="62">
        <v>0</v>
      </c>
      <c r="H80" s="65"/>
      <c r="I80" s="66"/>
      <c r="J80" s="63">
        <v>24</v>
      </c>
      <c r="K80" s="61">
        <v>24</v>
      </c>
      <c r="L80" s="61">
        <v>24</v>
      </c>
      <c r="M80" s="64">
        <v>0</v>
      </c>
    </row>
    <row r="81" spans="1:13" x14ac:dyDescent="0.2">
      <c r="A81" s="60" t="s">
        <v>325</v>
      </c>
      <c r="B81" s="115" t="s">
        <v>356</v>
      </c>
      <c r="C81" s="116"/>
      <c r="D81" s="117"/>
      <c r="E81" s="60" t="s">
        <v>314</v>
      </c>
      <c r="F81" s="61">
        <v>3</v>
      </c>
      <c r="G81" s="62">
        <v>2</v>
      </c>
      <c r="H81" s="65"/>
      <c r="I81" s="66"/>
      <c r="J81" s="63">
        <v>24</v>
      </c>
      <c r="K81" s="61">
        <v>72</v>
      </c>
      <c r="L81" s="61">
        <v>0</v>
      </c>
      <c r="M81" s="64">
        <v>0</v>
      </c>
    </row>
    <row r="82" spans="1:13" x14ac:dyDescent="0.2">
      <c r="A82" s="60" t="s">
        <v>325</v>
      </c>
      <c r="B82" s="115" t="s">
        <v>357</v>
      </c>
      <c r="C82" s="116"/>
      <c r="D82" s="117"/>
      <c r="E82" s="60" t="s">
        <v>314</v>
      </c>
      <c r="F82" s="61">
        <v>5</v>
      </c>
      <c r="G82" s="62">
        <v>5</v>
      </c>
      <c r="H82" s="65"/>
      <c r="I82" s="66"/>
      <c r="J82" s="63">
        <v>24</v>
      </c>
      <c r="K82" s="61">
        <v>120</v>
      </c>
      <c r="L82" s="61">
        <v>24</v>
      </c>
      <c r="M82" s="64">
        <v>0</v>
      </c>
    </row>
    <row r="83" spans="1:13" x14ac:dyDescent="0.2">
      <c r="A83" s="60" t="s">
        <v>325</v>
      </c>
      <c r="B83" s="115" t="s">
        <v>357</v>
      </c>
      <c r="C83" s="116"/>
      <c r="D83" s="117"/>
      <c r="E83" s="60" t="s">
        <v>314</v>
      </c>
      <c r="F83" s="61">
        <v>5</v>
      </c>
      <c r="G83" s="62">
        <v>5</v>
      </c>
      <c r="H83" s="67"/>
      <c r="I83" s="68"/>
      <c r="J83" s="63">
        <v>24</v>
      </c>
      <c r="K83" s="61">
        <v>120</v>
      </c>
      <c r="L83" s="61">
        <v>0</v>
      </c>
      <c r="M83" s="64">
        <v>0</v>
      </c>
    </row>
    <row r="88" spans="1:13" ht="13.5" thickBot="1" x14ac:dyDescent="0.25">
      <c r="B88" s="58" t="s">
        <v>358</v>
      </c>
      <c r="C88" s="123" t="s">
        <v>359</v>
      </c>
      <c r="D88" s="124"/>
      <c r="E88" s="124"/>
      <c r="F88" s="124"/>
      <c r="G88" s="125"/>
      <c r="H88" s="58" t="s">
        <v>360</v>
      </c>
      <c r="I88" s="58" t="s">
        <v>334</v>
      </c>
    </row>
    <row r="89" spans="1:13" ht="13.5" thickTop="1" x14ac:dyDescent="0.2">
      <c r="B89" s="69" t="s">
        <v>361</v>
      </c>
      <c r="C89" s="133" t="s">
        <v>362</v>
      </c>
      <c r="D89" s="133"/>
      <c r="E89" s="133"/>
      <c r="F89" s="133"/>
      <c r="G89" s="133"/>
      <c r="H89" s="46">
        <v>3.6</v>
      </c>
      <c r="I89" s="46">
        <v>5</v>
      </c>
    </row>
    <row r="90" spans="1:13" x14ac:dyDescent="0.2">
      <c r="B90" s="70" t="s">
        <v>361</v>
      </c>
      <c r="C90" s="132" t="s">
        <v>363</v>
      </c>
      <c r="D90" s="132"/>
      <c r="E90" s="132"/>
      <c r="F90" s="132"/>
      <c r="G90" s="132"/>
      <c r="H90" s="48">
        <v>3</v>
      </c>
      <c r="I90" s="48">
        <v>8</v>
      </c>
    </row>
    <row r="91" spans="1:13" x14ac:dyDescent="0.2">
      <c r="B91" s="70" t="s">
        <v>361</v>
      </c>
      <c r="C91" s="132" t="s">
        <v>364</v>
      </c>
      <c r="D91" s="132"/>
      <c r="E91" s="132"/>
      <c r="F91" s="132"/>
      <c r="G91" s="132"/>
      <c r="H91" s="48">
        <v>4</v>
      </c>
      <c r="I91" s="48">
        <v>22</v>
      </c>
    </row>
    <row r="92" spans="1:13" x14ac:dyDescent="0.2">
      <c r="B92" s="70" t="s">
        <v>361</v>
      </c>
      <c r="C92" s="132" t="s">
        <v>365</v>
      </c>
      <c r="D92" s="132"/>
      <c r="E92" s="132"/>
      <c r="F92" s="132"/>
      <c r="G92" s="132"/>
      <c r="H92" s="48">
        <v>4</v>
      </c>
      <c r="I92" s="48">
        <v>22</v>
      </c>
    </row>
    <row r="93" spans="1:13" ht="12.75" customHeight="1" x14ac:dyDescent="0.2">
      <c r="B93" s="70" t="s">
        <v>366</v>
      </c>
      <c r="C93" s="132" t="s">
        <v>367</v>
      </c>
      <c r="D93" s="132"/>
      <c r="E93" s="132"/>
      <c r="F93" s="132"/>
      <c r="G93" s="132"/>
      <c r="H93" s="126" t="s">
        <v>368</v>
      </c>
      <c r="I93" s="127"/>
    </row>
    <row r="94" spans="1:13" x14ac:dyDescent="0.2">
      <c r="B94" s="70" t="s">
        <v>369</v>
      </c>
      <c r="C94" s="132" t="s">
        <v>344</v>
      </c>
      <c r="D94" s="132"/>
      <c r="E94" s="132"/>
      <c r="F94" s="132"/>
      <c r="G94" s="132"/>
      <c r="H94" s="128"/>
      <c r="I94" s="129"/>
    </row>
    <row r="95" spans="1:13" x14ac:dyDescent="0.2">
      <c r="B95" s="70" t="s">
        <v>370</v>
      </c>
      <c r="C95" s="132" t="s">
        <v>357</v>
      </c>
      <c r="D95" s="132"/>
      <c r="E95" s="132"/>
      <c r="F95" s="132"/>
      <c r="G95" s="132"/>
      <c r="H95" s="128"/>
      <c r="I95" s="129"/>
    </row>
    <row r="96" spans="1:13" x14ac:dyDescent="0.2">
      <c r="B96" s="70" t="s">
        <v>371</v>
      </c>
      <c r="C96" s="132" t="s">
        <v>356</v>
      </c>
      <c r="D96" s="132"/>
      <c r="E96" s="132"/>
      <c r="F96" s="132"/>
      <c r="G96" s="132"/>
      <c r="H96" s="128"/>
      <c r="I96" s="129"/>
    </row>
    <row r="97" spans="2:9" x14ac:dyDescent="0.2">
      <c r="B97" s="70" t="s">
        <v>372</v>
      </c>
      <c r="C97" s="132" t="s">
        <v>350</v>
      </c>
      <c r="D97" s="132"/>
      <c r="E97" s="132"/>
      <c r="F97" s="132"/>
      <c r="G97" s="132"/>
      <c r="H97" s="128"/>
      <c r="I97" s="129"/>
    </row>
    <row r="98" spans="2:9" x14ac:dyDescent="0.2">
      <c r="B98" s="70" t="s">
        <v>373</v>
      </c>
      <c r="C98" s="132" t="s">
        <v>351</v>
      </c>
      <c r="D98" s="132"/>
      <c r="E98" s="132"/>
      <c r="F98" s="132"/>
      <c r="G98" s="132"/>
      <c r="H98" s="128"/>
      <c r="I98" s="129"/>
    </row>
    <row r="99" spans="2:9" x14ac:dyDescent="0.2">
      <c r="B99" s="70" t="s">
        <v>374</v>
      </c>
      <c r="C99" s="132" t="s">
        <v>375</v>
      </c>
      <c r="D99" s="132"/>
      <c r="E99" s="132"/>
      <c r="F99" s="132"/>
      <c r="G99" s="132"/>
      <c r="H99" s="128"/>
      <c r="I99" s="129"/>
    </row>
    <row r="100" spans="2:9" x14ac:dyDescent="0.2">
      <c r="B100" s="70" t="s">
        <v>376</v>
      </c>
      <c r="C100" s="132" t="s">
        <v>377</v>
      </c>
      <c r="D100" s="132"/>
      <c r="E100" s="132"/>
      <c r="F100" s="132"/>
      <c r="G100" s="132"/>
      <c r="H100" s="128"/>
      <c r="I100" s="129"/>
    </row>
    <row r="101" spans="2:9" x14ac:dyDescent="0.2">
      <c r="B101" s="70" t="s">
        <v>378</v>
      </c>
      <c r="C101" s="132" t="s">
        <v>352</v>
      </c>
      <c r="D101" s="132"/>
      <c r="E101" s="132"/>
      <c r="F101" s="132"/>
      <c r="G101" s="132"/>
      <c r="H101" s="128"/>
      <c r="I101" s="129"/>
    </row>
    <row r="102" spans="2:9" x14ac:dyDescent="0.2">
      <c r="B102" s="70" t="s">
        <v>379</v>
      </c>
      <c r="C102" s="132" t="s">
        <v>380</v>
      </c>
      <c r="D102" s="132"/>
      <c r="E102" s="132"/>
      <c r="F102" s="132"/>
      <c r="G102" s="132"/>
      <c r="H102" s="128"/>
      <c r="I102" s="129"/>
    </row>
    <row r="103" spans="2:9" x14ac:dyDescent="0.2">
      <c r="B103" s="70" t="s">
        <v>381</v>
      </c>
      <c r="C103" s="132" t="s">
        <v>355</v>
      </c>
      <c r="D103" s="132"/>
      <c r="E103" s="132"/>
      <c r="F103" s="132"/>
      <c r="G103" s="132"/>
      <c r="H103" s="128"/>
      <c r="I103" s="129"/>
    </row>
    <row r="104" spans="2:9" x14ac:dyDescent="0.2">
      <c r="B104" s="70" t="s">
        <v>382</v>
      </c>
      <c r="C104" s="132" t="s">
        <v>354</v>
      </c>
      <c r="D104" s="132"/>
      <c r="E104" s="132"/>
      <c r="F104" s="132"/>
      <c r="G104" s="132"/>
      <c r="H104" s="128"/>
      <c r="I104" s="129"/>
    </row>
    <row r="105" spans="2:9" x14ac:dyDescent="0.2">
      <c r="B105" s="70" t="s">
        <v>383</v>
      </c>
      <c r="C105" s="132" t="s">
        <v>353</v>
      </c>
      <c r="D105" s="132"/>
      <c r="E105" s="132"/>
      <c r="F105" s="132"/>
      <c r="G105" s="132"/>
      <c r="H105" s="128"/>
      <c r="I105" s="129"/>
    </row>
    <row r="106" spans="2:9" x14ac:dyDescent="0.2">
      <c r="B106" s="70" t="s">
        <v>384</v>
      </c>
      <c r="C106" s="132" t="s">
        <v>385</v>
      </c>
      <c r="D106" s="132"/>
      <c r="E106" s="132"/>
      <c r="F106" s="132"/>
      <c r="G106" s="132"/>
      <c r="H106" s="128"/>
      <c r="I106" s="129"/>
    </row>
    <row r="107" spans="2:9" x14ac:dyDescent="0.2">
      <c r="B107" s="70" t="s">
        <v>386</v>
      </c>
      <c r="C107" s="132" t="s">
        <v>357</v>
      </c>
      <c r="D107" s="132"/>
      <c r="E107" s="132"/>
      <c r="F107" s="132"/>
      <c r="G107" s="132"/>
      <c r="H107" s="128"/>
      <c r="I107" s="129"/>
    </row>
    <row r="108" spans="2:9" x14ac:dyDescent="0.2">
      <c r="B108" s="70" t="s">
        <v>387</v>
      </c>
      <c r="C108" s="132" t="s">
        <v>343</v>
      </c>
      <c r="D108" s="132"/>
      <c r="E108" s="132"/>
      <c r="F108" s="132"/>
      <c r="G108" s="132"/>
      <c r="H108" s="128"/>
      <c r="I108" s="129"/>
    </row>
    <row r="109" spans="2:9" x14ac:dyDescent="0.2">
      <c r="B109" s="70" t="s">
        <v>388</v>
      </c>
      <c r="C109" s="132" t="s">
        <v>345</v>
      </c>
      <c r="D109" s="132"/>
      <c r="E109" s="132"/>
      <c r="F109" s="132"/>
      <c r="G109" s="132"/>
      <c r="H109" s="128"/>
      <c r="I109" s="129"/>
    </row>
    <row r="110" spans="2:9" x14ac:dyDescent="0.2">
      <c r="B110" s="70" t="s">
        <v>389</v>
      </c>
      <c r="C110" s="132" t="s">
        <v>350</v>
      </c>
      <c r="D110" s="132"/>
      <c r="E110" s="132"/>
      <c r="F110" s="132"/>
      <c r="G110" s="132"/>
      <c r="H110" s="128"/>
      <c r="I110" s="129"/>
    </row>
    <row r="111" spans="2:9" x14ac:dyDescent="0.2">
      <c r="B111" s="70" t="s">
        <v>390</v>
      </c>
      <c r="C111" s="132" t="s">
        <v>356</v>
      </c>
      <c r="D111" s="132"/>
      <c r="E111" s="132"/>
      <c r="F111" s="132"/>
      <c r="G111" s="132"/>
      <c r="H111" s="130"/>
      <c r="I111" s="131"/>
    </row>
  </sheetData>
  <mergeCells count="54">
    <mergeCell ref="C107:G107"/>
    <mergeCell ref="C108:G108"/>
    <mergeCell ref="C109:G109"/>
    <mergeCell ref="H62:I65"/>
    <mergeCell ref="C89:G89"/>
    <mergeCell ref="C90:G90"/>
    <mergeCell ref="C91:G91"/>
    <mergeCell ref="C92:G92"/>
    <mergeCell ref="C93:G93"/>
    <mergeCell ref="H93:I111"/>
    <mergeCell ref="C94:G94"/>
    <mergeCell ref="C95:G95"/>
    <mergeCell ref="C96:G96"/>
    <mergeCell ref="C97:G97"/>
    <mergeCell ref="C103:G103"/>
    <mergeCell ref="C98:G98"/>
    <mergeCell ref="C99:G99"/>
    <mergeCell ref="C100:G100"/>
    <mergeCell ref="C101:G101"/>
    <mergeCell ref="C102:G102"/>
    <mergeCell ref="C110:G110"/>
    <mergeCell ref="C111:G111"/>
    <mergeCell ref="C104:G104"/>
    <mergeCell ref="C105:G105"/>
    <mergeCell ref="C106:G106"/>
    <mergeCell ref="C88:G88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72:D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61:D61"/>
    <mergeCell ref="I1:M1"/>
    <mergeCell ref="A10:F10"/>
    <mergeCell ref="B12:C12"/>
    <mergeCell ref="A34:F34"/>
    <mergeCell ref="A48:F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F68B-63D5-4AB2-9C99-961992270AE7}">
  <dimension ref="A1:S125"/>
  <sheetViews>
    <sheetView workbookViewId="0">
      <selection activeCell="T8" sqref="T8"/>
    </sheetView>
  </sheetViews>
  <sheetFormatPr baseColWidth="10" defaultRowHeight="12.75" x14ac:dyDescent="0.2"/>
  <cols>
    <col min="1" max="1" width="3.140625" customWidth="1"/>
    <col min="2" max="2" width="19" customWidth="1"/>
  </cols>
  <sheetData>
    <row r="1" spans="1:19" s="75" customFormat="1" ht="48" customHeight="1" thickBot="1" x14ac:dyDescent="0.3">
      <c r="A1" s="34"/>
      <c r="B1" s="71"/>
      <c r="C1" s="71"/>
      <c r="D1" s="72"/>
      <c r="E1" s="73"/>
      <c r="F1" s="73"/>
      <c r="G1" s="73"/>
      <c r="H1" s="73"/>
      <c r="I1" s="74"/>
      <c r="J1" s="74"/>
      <c r="K1" s="74"/>
      <c r="L1" s="74"/>
      <c r="M1" s="134" t="s">
        <v>308</v>
      </c>
      <c r="N1" s="134"/>
      <c r="O1" s="134"/>
      <c r="P1" s="134"/>
      <c r="Q1" s="134"/>
      <c r="R1" s="134"/>
      <c r="S1" s="134"/>
    </row>
    <row r="2" spans="1:19" s="75" customFormat="1" ht="22.5" customHeight="1" x14ac:dyDescent="0.25">
      <c r="A2" s="3"/>
      <c r="B2" s="76"/>
      <c r="C2" s="76"/>
      <c r="D2" s="4"/>
      <c r="E2" s="77"/>
      <c r="F2" s="77"/>
      <c r="G2" s="77"/>
      <c r="H2" s="77"/>
      <c r="I2" s="78"/>
      <c r="J2" s="78"/>
      <c r="K2" s="78"/>
      <c r="L2" s="78"/>
      <c r="M2" s="78"/>
    </row>
    <row r="3" spans="1:19" s="75" customFormat="1" ht="36" customHeight="1" x14ac:dyDescent="0.25">
      <c r="A3" s="5" t="s">
        <v>747</v>
      </c>
      <c r="B3" s="76"/>
      <c r="C3" s="76"/>
      <c r="D3" s="4"/>
      <c r="E3" s="77"/>
      <c r="F3" s="77"/>
      <c r="G3" s="77"/>
      <c r="H3" s="77"/>
      <c r="I3" s="78"/>
      <c r="J3" s="78"/>
      <c r="K3" s="78"/>
      <c r="L3" s="78"/>
      <c r="M3" s="78"/>
    </row>
    <row r="4" spans="1:19" s="75" customFormat="1" ht="21.75" customHeight="1" x14ac:dyDescent="0.25">
      <c r="A4" s="79" t="s">
        <v>309</v>
      </c>
      <c r="G4" s="77"/>
      <c r="H4" s="77"/>
      <c r="I4" s="78"/>
      <c r="J4" s="78"/>
      <c r="K4" s="78"/>
      <c r="L4" s="78"/>
      <c r="M4" s="78"/>
    </row>
    <row r="5" spans="1:19" s="80" customFormat="1" ht="15" x14ac:dyDescent="0.25">
      <c r="A5" s="80" t="s">
        <v>248</v>
      </c>
    </row>
    <row r="7" spans="1:19" ht="13.5" thickBot="1" x14ac:dyDescent="0.25"/>
    <row r="8" spans="1:19" ht="13.5" thickBot="1" x14ac:dyDescent="0.25">
      <c r="B8" s="135" t="s">
        <v>391</v>
      </c>
      <c r="C8" s="136"/>
      <c r="D8" s="136"/>
      <c r="E8" s="136"/>
      <c r="F8" s="136"/>
      <c r="G8" s="136"/>
      <c r="H8" s="137"/>
    </row>
    <row r="10" spans="1:19" x14ac:dyDescent="0.2">
      <c r="B10" s="138" t="s">
        <v>392</v>
      </c>
      <c r="C10" s="138" t="s">
        <v>85</v>
      </c>
      <c r="D10" s="138"/>
      <c r="E10" s="138" t="s">
        <v>88</v>
      </c>
      <c r="F10" s="138"/>
      <c r="G10" s="139" t="s">
        <v>393</v>
      </c>
      <c r="H10" s="138" t="s">
        <v>394</v>
      </c>
    </row>
    <row r="11" spans="1:19" x14ac:dyDescent="0.2">
      <c r="B11" s="138"/>
      <c r="C11" s="82" t="s">
        <v>395</v>
      </c>
      <c r="D11" s="82" t="s">
        <v>313</v>
      </c>
      <c r="E11" s="82" t="s">
        <v>395</v>
      </c>
      <c r="F11" s="82" t="s">
        <v>313</v>
      </c>
      <c r="G11" s="139"/>
      <c r="H11" s="138"/>
    </row>
    <row r="12" spans="1:19" ht="12.75" customHeight="1" x14ac:dyDescent="0.2">
      <c r="B12" s="48" t="s">
        <v>396</v>
      </c>
      <c r="C12" s="48">
        <v>3</v>
      </c>
      <c r="D12" s="49">
        <v>470</v>
      </c>
      <c r="E12" s="48">
        <v>11</v>
      </c>
      <c r="F12" s="83">
        <v>1494.7</v>
      </c>
      <c r="G12" s="48">
        <v>14</v>
      </c>
      <c r="H12" s="83">
        <v>1964.7</v>
      </c>
    </row>
    <row r="13" spans="1:19" x14ac:dyDescent="0.2">
      <c r="B13" s="48" t="s">
        <v>397</v>
      </c>
      <c r="C13" s="48">
        <v>5</v>
      </c>
      <c r="D13" s="49">
        <v>1350</v>
      </c>
      <c r="E13" s="48">
        <v>14</v>
      </c>
      <c r="F13" s="83">
        <v>4153.13</v>
      </c>
      <c r="G13" s="48">
        <v>19</v>
      </c>
      <c r="H13" s="83">
        <v>5503.13</v>
      </c>
    </row>
    <row r="14" spans="1:19" x14ac:dyDescent="0.2">
      <c r="B14" s="48" t="s">
        <v>398</v>
      </c>
      <c r="C14" s="48"/>
      <c r="D14" s="49"/>
      <c r="E14" s="48">
        <v>6</v>
      </c>
      <c r="F14" s="83">
        <v>1165</v>
      </c>
      <c r="G14" s="48">
        <v>6</v>
      </c>
      <c r="H14" s="83">
        <v>1165</v>
      </c>
    </row>
    <row r="15" spans="1:19" x14ac:dyDescent="0.2">
      <c r="B15" s="48" t="s">
        <v>399</v>
      </c>
      <c r="C15" s="48">
        <v>5</v>
      </c>
      <c r="D15" s="49">
        <v>5048.87</v>
      </c>
      <c r="E15" s="48">
        <v>7</v>
      </c>
      <c r="F15" s="83">
        <v>5034.18</v>
      </c>
      <c r="G15" s="48">
        <v>12</v>
      </c>
      <c r="H15" s="83">
        <v>10083.049999999999</v>
      </c>
    </row>
    <row r="16" spans="1:19" x14ac:dyDescent="0.2">
      <c r="B16" s="48" t="s">
        <v>400</v>
      </c>
      <c r="C16" s="48">
        <v>4</v>
      </c>
      <c r="D16" s="49">
        <v>2059.35</v>
      </c>
      <c r="E16" s="48">
        <v>37</v>
      </c>
      <c r="F16" s="83">
        <v>16065.76</v>
      </c>
      <c r="G16" s="48">
        <v>41</v>
      </c>
      <c r="H16" s="83">
        <v>18125.11</v>
      </c>
    </row>
    <row r="17" spans="2:11" x14ac:dyDescent="0.2">
      <c r="B17" s="48" t="s">
        <v>325</v>
      </c>
      <c r="C17" s="48">
        <v>3</v>
      </c>
      <c r="D17" s="49">
        <v>87.92</v>
      </c>
      <c r="E17" s="48">
        <v>6</v>
      </c>
      <c r="F17" s="83">
        <v>10325.899999999998</v>
      </c>
      <c r="G17" s="48">
        <v>9</v>
      </c>
      <c r="H17" s="83">
        <v>10413.819999999998</v>
      </c>
    </row>
    <row r="18" spans="2:11" x14ac:dyDescent="0.2">
      <c r="B18" s="48" t="s">
        <v>327</v>
      </c>
      <c r="C18" s="48">
        <v>1</v>
      </c>
      <c r="D18" s="49">
        <v>446.49</v>
      </c>
      <c r="E18" s="48">
        <v>5</v>
      </c>
      <c r="F18" s="83">
        <v>2654.5699999999997</v>
      </c>
      <c r="G18" s="48">
        <v>6</v>
      </c>
      <c r="H18" s="83">
        <v>3101.0599999999995</v>
      </c>
    </row>
    <row r="19" spans="2:11" x14ac:dyDescent="0.2">
      <c r="B19" s="84" t="s">
        <v>260</v>
      </c>
      <c r="C19" s="84">
        <v>21</v>
      </c>
      <c r="D19" s="85">
        <v>9462.630000000001</v>
      </c>
      <c r="E19" s="84">
        <v>86</v>
      </c>
      <c r="F19" s="86">
        <v>40893.24</v>
      </c>
      <c r="G19" s="84">
        <v>107</v>
      </c>
      <c r="H19" s="86">
        <v>50355.87</v>
      </c>
    </row>
    <row r="24" spans="2:11" ht="13.5" thickBot="1" x14ac:dyDescent="0.25"/>
    <row r="25" spans="2:11" ht="13.5" thickBot="1" x14ac:dyDescent="0.25">
      <c r="B25" s="135" t="s">
        <v>401</v>
      </c>
      <c r="C25" s="136"/>
      <c r="D25" s="136"/>
      <c r="E25" s="136"/>
      <c r="F25" s="136"/>
      <c r="G25" s="136"/>
      <c r="H25" s="136"/>
      <c r="I25" s="136"/>
      <c r="J25" s="136"/>
      <c r="K25" s="137"/>
    </row>
    <row r="27" spans="2:11" x14ac:dyDescent="0.2">
      <c r="B27" s="138" t="s">
        <v>392</v>
      </c>
      <c r="C27" s="138" t="s">
        <v>315</v>
      </c>
      <c r="D27" s="138"/>
      <c r="E27" s="139" t="s">
        <v>402</v>
      </c>
      <c r="F27" s="81" t="s">
        <v>316</v>
      </c>
      <c r="G27" s="139" t="s">
        <v>403</v>
      </c>
      <c r="H27" s="138" t="s">
        <v>317</v>
      </c>
      <c r="I27" s="138"/>
      <c r="J27" s="139" t="s">
        <v>404</v>
      </c>
      <c r="K27" s="139" t="s">
        <v>260</v>
      </c>
    </row>
    <row r="28" spans="2:11" ht="12.75" customHeight="1" thickBot="1" x14ac:dyDescent="0.25">
      <c r="B28" s="142"/>
      <c r="C28" s="87" t="s">
        <v>85</v>
      </c>
      <c r="D28" s="87" t="s">
        <v>88</v>
      </c>
      <c r="E28" s="143"/>
      <c r="F28" s="87" t="s">
        <v>88</v>
      </c>
      <c r="G28" s="143"/>
      <c r="H28" s="87" t="s">
        <v>85</v>
      </c>
      <c r="I28" s="87" t="s">
        <v>88</v>
      </c>
      <c r="J28" s="143"/>
      <c r="K28" s="143"/>
    </row>
    <row r="29" spans="2:11" ht="13.5" thickTop="1" x14ac:dyDescent="0.2">
      <c r="B29" s="46" t="s">
        <v>396</v>
      </c>
      <c r="C29" s="46">
        <v>1</v>
      </c>
      <c r="D29" s="46">
        <v>1</v>
      </c>
      <c r="E29" s="46">
        <v>2</v>
      </c>
      <c r="F29" s="46">
        <v>2</v>
      </c>
      <c r="G29" s="46">
        <v>2</v>
      </c>
      <c r="H29" s="46">
        <v>2</v>
      </c>
      <c r="I29" s="46">
        <v>8</v>
      </c>
      <c r="J29" s="46">
        <v>10</v>
      </c>
      <c r="K29" s="46">
        <v>14</v>
      </c>
    </row>
    <row r="30" spans="2:11" x14ac:dyDescent="0.2">
      <c r="B30" s="48" t="s">
        <v>397</v>
      </c>
      <c r="C30" s="48">
        <v>2</v>
      </c>
      <c r="D30" s="48"/>
      <c r="E30" s="48">
        <v>2</v>
      </c>
      <c r="F30" s="48"/>
      <c r="G30" s="48"/>
      <c r="H30" s="48">
        <v>3</v>
      </c>
      <c r="I30" s="48">
        <v>14</v>
      </c>
      <c r="J30" s="48">
        <v>17</v>
      </c>
      <c r="K30" s="48">
        <v>19</v>
      </c>
    </row>
    <row r="31" spans="2:11" x14ac:dyDescent="0.2">
      <c r="B31" s="48" t="s">
        <v>398</v>
      </c>
      <c r="C31" s="48"/>
      <c r="D31" s="48"/>
      <c r="E31" s="48"/>
      <c r="F31" s="48">
        <v>1</v>
      </c>
      <c r="G31" s="48">
        <v>1</v>
      </c>
      <c r="H31" s="48"/>
      <c r="I31" s="48">
        <v>5</v>
      </c>
      <c r="J31" s="48">
        <v>5</v>
      </c>
      <c r="K31" s="48">
        <v>6</v>
      </c>
    </row>
    <row r="32" spans="2:11" x14ac:dyDescent="0.2">
      <c r="B32" s="48" t="s">
        <v>399</v>
      </c>
      <c r="C32" s="48"/>
      <c r="D32" s="48"/>
      <c r="E32" s="48"/>
      <c r="F32" s="48"/>
      <c r="G32" s="48"/>
      <c r="H32" s="48">
        <v>5</v>
      </c>
      <c r="I32" s="48">
        <v>7</v>
      </c>
      <c r="J32" s="48">
        <v>12</v>
      </c>
      <c r="K32" s="48">
        <v>12</v>
      </c>
    </row>
    <row r="33" spans="2:17" x14ac:dyDescent="0.2">
      <c r="B33" s="48" t="s">
        <v>400</v>
      </c>
      <c r="C33" s="48"/>
      <c r="D33" s="48">
        <v>4</v>
      </c>
      <c r="E33" s="48">
        <v>4</v>
      </c>
      <c r="F33" s="48"/>
      <c r="G33" s="48"/>
      <c r="H33" s="48">
        <v>4</v>
      </c>
      <c r="I33" s="48">
        <v>33</v>
      </c>
      <c r="J33" s="48">
        <v>37</v>
      </c>
      <c r="K33" s="48">
        <v>41</v>
      </c>
    </row>
    <row r="34" spans="2:17" x14ac:dyDescent="0.2">
      <c r="B34" s="48" t="s">
        <v>325</v>
      </c>
      <c r="C34" s="48"/>
      <c r="D34" s="48"/>
      <c r="E34" s="48"/>
      <c r="F34" s="48"/>
      <c r="G34" s="48"/>
      <c r="H34" s="48">
        <v>3</v>
      </c>
      <c r="I34" s="48">
        <v>6</v>
      </c>
      <c r="J34" s="48">
        <v>9</v>
      </c>
      <c r="K34" s="48">
        <v>9</v>
      </c>
    </row>
    <row r="35" spans="2:17" x14ac:dyDescent="0.2">
      <c r="B35" s="48" t="s">
        <v>327</v>
      </c>
      <c r="C35" s="48"/>
      <c r="D35" s="48"/>
      <c r="E35" s="48"/>
      <c r="F35" s="48"/>
      <c r="G35" s="48"/>
      <c r="H35" s="48">
        <v>1</v>
      </c>
      <c r="I35" s="48">
        <v>5</v>
      </c>
      <c r="J35" s="48">
        <v>6</v>
      </c>
      <c r="K35" s="48">
        <v>6</v>
      </c>
    </row>
    <row r="36" spans="2:17" ht="13.5" thickBot="1" x14ac:dyDescent="0.25">
      <c r="B36" s="88" t="s">
        <v>260</v>
      </c>
      <c r="C36" s="88">
        <v>3</v>
      </c>
      <c r="D36" s="88">
        <v>5</v>
      </c>
      <c r="E36" s="88">
        <v>8</v>
      </c>
      <c r="F36" s="88">
        <v>3</v>
      </c>
      <c r="G36" s="88">
        <v>3</v>
      </c>
      <c r="H36" s="88">
        <v>18</v>
      </c>
      <c r="I36" s="88">
        <v>78</v>
      </c>
      <c r="J36" s="88">
        <v>96</v>
      </c>
      <c r="K36" s="88">
        <v>107</v>
      </c>
    </row>
    <row r="37" spans="2:17" ht="13.5" thickTop="1" x14ac:dyDescent="0.2"/>
    <row r="41" spans="2:17" x14ac:dyDescent="0.2">
      <c r="B41" s="140" t="s">
        <v>405</v>
      </c>
      <c r="C41" s="140"/>
      <c r="D41" s="140"/>
      <c r="E41" s="140"/>
      <c r="F41" s="140"/>
      <c r="G41" s="140"/>
      <c r="H41" s="140" t="s">
        <v>406</v>
      </c>
      <c r="I41" s="140"/>
      <c r="J41" s="140" t="s">
        <v>407</v>
      </c>
      <c r="K41" s="140"/>
      <c r="L41" s="140"/>
      <c r="M41" s="140"/>
      <c r="N41" s="140" t="s">
        <v>408</v>
      </c>
      <c r="O41" s="140"/>
      <c r="P41" s="140"/>
      <c r="Q41" s="89" t="s">
        <v>319</v>
      </c>
    </row>
    <row r="42" spans="2:17" x14ac:dyDescent="0.2">
      <c r="B42" s="141" t="s">
        <v>409</v>
      </c>
      <c r="C42" s="141"/>
      <c r="D42" s="141"/>
      <c r="E42" s="141"/>
      <c r="F42" s="141"/>
      <c r="G42" s="141"/>
      <c r="H42" s="141" t="s">
        <v>410</v>
      </c>
      <c r="I42" s="141"/>
      <c r="J42" s="141" t="s">
        <v>411</v>
      </c>
      <c r="K42" s="141"/>
      <c r="L42" s="141"/>
      <c r="M42" s="141"/>
      <c r="N42" s="141" t="s">
        <v>412</v>
      </c>
      <c r="O42" s="141"/>
      <c r="P42" s="141"/>
      <c r="Q42" s="90">
        <v>1</v>
      </c>
    </row>
    <row r="43" spans="2:17" x14ac:dyDescent="0.2">
      <c r="B43" s="141" t="s">
        <v>413</v>
      </c>
      <c r="C43" s="141"/>
      <c r="D43" s="141"/>
      <c r="E43" s="141"/>
      <c r="F43" s="141"/>
      <c r="G43" s="141"/>
      <c r="H43" s="141" t="s">
        <v>414</v>
      </c>
      <c r="I43" s="141"/>
      <c r="J43" s="141" t="s">
        <v>415</v>
      </c>
      <c r="K43" s="141"/>
      <c r="L43" s="141"/>
      <c r="M43" s="141"/>
      <c r="N43" s="141" t="s">
        <v>416</v>
      </c>
      <c r="O43" s="141"/>
      <c r="P43" s="141"/>
      <c r="Q43" s="90">
        <v>3</v>
      </c>
    </row>
    <row r="44" spans="2:17" x14ac:dyDescent="0.2">
      <c r="B44" s="141" t="s">
        <v>417</v>
      </c>
      <c r="C44" s="141"/>
      <c r="D44" s="141"/>
      <c r="E44" s="141"/>
      <c r="F44" s="141"/>
      <c r="G44" s="141"/>
      <c r="H44" s="141" t="s">
        <v>418</v>
      </c>
      <c r="I44" s="141"/>
      <c r="J44" s="141" t="s">
        <v>419</v>
      </c>
      <c r="K44" s="141"/>
      <c r="L44" s="141"/>
      <c r="M44" s="141"/>
      <c r="N44" s="141" t="s">
        <v>420</v>
      </c>
      <c r="O44" s="141"/>
      <c r="P44" s="141"/>
      <c r="Q44" s="90">
        <v>1</v>
      </c>
    </row>
    <row r="45" spans="2:17" x14ac:dyDescent="0.2">
      <c r="B45" s="141" t="s">
        <v>421</v>
      </c>
      <c r="C45" s="141"/>
      <c r="D45" s="141"/>
      <c r="E45" s="141"/>
      <c r="F45" s="141"/>
      <c r="G45" s="141"/>
      <c r="H45" s="144" t="s">
        <v>422</v>
      </c>
      <c r="I45" s="141"/>
      <c r="J45" s="141" t="s">
        <v>423</v>
      </c>
      <c r="K45" s="141"/>
      <c r="L45" s="141"/>
      <c r="M45" s="141"/>
      <c r="N45" s="141" t="s">
        <v>424</v>
      </c>
      <c r="O45" s="141"/>
      <c r="P45" s="141"/>
      <c r="Q45" s="90">
        <v>1</v>
      </c>
    </row>
    <row r="46" spans="2:17" x14ac:dyDescent="0.2">
      <c r="B46" s="141" t="s">
        <v>425</v>
      </c>
      <c r="C46" s="141"/>
      <c r="D46" s="141"/>
      <c r="E46" s="141"/>
      <c r="F46" s="141"/>
      <c r="G46" s="141"/>
      <c r="H46" s="141" t="s">
        <v>426</v>
      </c>
      <c r="I46" s="141"/>
      <c r="J46" s="141" t="s">
        <v>427</v>
      </c>
      <c r="K46" s="141"/>
      <c r="L46" s="141"/>
      <c r="M46" s="141"/>
      <c r="N46" s="141" t="s">
        <v>428</v>
      </c>
      <c r="O46" s="141"/>
      <c r="P46" s="141"/>
      <c r="Q46" s="90">
        <v>6</v>
      </c>
    </row>
    <row r="47" spans="2:17" x14ac:dyDescent="0.2">
      <c r="B47" s="141" t="s">
        <v>429</v>
      </c>
      <c r="C47" s="141"/>
      <c r="D47" s="141"/>
      <c r="E47" s="141"/>
      <c r="F47" s="141"/>
      <c r="G47" s="141"/>
      <c r="H47" s="141" t="s">
        <v>314</v>
      </c>
      <c r="I47" s="141"/>
      <c r="J47" s="141" t="s">
        <v>430</v>
      </c>
      <c r="K47" s="141"/>
      <c r="L47" s="141"/>
      <c r="M47" s="141"/>
      <c r="N47" s="141" t="s">
        <v>431</v>
      </c>
      <c r="O47" s="141"/>
      <c r="P47" s="141"/>
      <c r="Q47" s="90">
        <v>1</v>
      </c>
    </row>
    <row r="48" spans="2:17" x14ac:dyDescent="0.2">
      <c r="B48" s="141" t="s">
        <v>432</v>
      </c>
      <c r="C48" s="141"/>
      <c r="D48" s="141"/>
      <c r="E48" s="141"/>
      <c r="F48" s="141"/>
      <c r="G48" s="141"/>
      <c r="H48" s="141" t="s">
        <v>433</v>
      </c>
      <c r="I48" s="141"/>
      <c r="J48" s="141" t="s">
        <v>434</v>
      </c>
      <c r="K48" s="141"/>
      <c r="L48" s="141"/>
      <c r="M48" s="141"/>
      <c r="N48" s="141" t="s">
        <v>435</v>
      </c>
      <c r="O48" s="141"/>
      <c r="P48" s="141"/>
      <c r="Q48" s="90">
        <v>1</v>
      </c>
    </row>
    <row r="49" spans="2:17" x14ac:dyDescent="0.2">
      <c r="B49" s="141" t="s">
        <v>436</v>
      </c>
      <c r="C49" s="141"/>
      <c r="D49" s="141"/>
      <c r="E49" s="141"/>
      <c r="F49" s="141"/>
      <c r="G49" s="141"/>
      <c r="H49" s="141" t="s">
        <v>314</v>
      </c>
      <c r="I49" s="141"/>
      <c r="J49" s="141" t="s">
        <v>437</v>
      </c>
      <c r="K49" s="141"/>
      <c r="L49" s="141"/>
      <c r="M49" s="141"/>
      <c r="N49" s="141" t="s">
        <v>438</v>
      </c>
      <c r="O49" s="141"/>
      <c r="P49" s="141"/>
      <c r="Q49" s="90">
        <v>1</v>
      </c>
    </row>
    <row r="50" spans="2:17" x14ac:dyDescent="0.2">
      <c r="B50" s="141" t="s">
        <v>439</v>
      </c>
      <c r="C50" s="141"/>
      <c r="D50" s="141"/>
      <c r="E50" s="141"/>
      <c r="F50" s="141"/>
      <c r="G50" s="141"/>
      <c r="H50" s="141" t="s">
        <v>440</v>
      </c>
      <c r="I50" s="141"/>
      <c r="J50" s="141" t="s">
        <v>441</v>
      </c>
      <c r="K50" s="141"/>
      <c r="L50" s="141"/>
      <c r="M50" s="141"/>
      <c r="N50" s="141" t="s">
        <v>442</v>
      </c>
      <c r="O50" s="141"/>
      <c r="P50" s="141"/>
      <c r="Q50" s="90">
        <v>2</v>
      </c>
    </row>
    <row r="51" spans="2:17" x14ac:dyDescent="0.2">
      <c r="B51" s="141" t="s">
        <v>443</v>
      </c>
      <c r="C51" s="141"/>
      <c r="D51" s="141"/>
      <c r="E51" s="141"/>
      <c r="F51" s="141"/>
      <c r="G51" s="141"/>
      <c r="H51" s="141" t="s">
        <v>314</v>
      </c>
      <c r="I51" s="141"/>
      <c r="J51" s="141" t="s">
        <v>444</v>
      </c>
      <c r="K51" s="141"/>
      <c r="L51" s="141"/>
      <c r="M51" s="141"/>
      <c r="N51" s="141" t="s">
        <v>445</v>
      </c>
      <c r="O51" s="141"/>
      <c r="P51" s="141"/>
      <c r="Q51" s="90">
        <v>2</v>
      </c>
    </row>
    <row r="52" spans="2:17" x14ac:dyDescent="0.2">
      <c r="B52" s="141" t="s">
        <v>446</v>
      </c>
      <c r="C52" s="141"/>
      <c r="D52" s="141"/>
      <c r="E52" s="141"/>
      <c r="F52" s="141"/>
      <c r="G52" s="141"/>
      <c r="H52" s="141" t="s">
        <v>314</v>
      </c>
      <c r="I52" s="141"/>
      <c r="J52" s="141" t="s">
        <v>447</v>
      </c>
      <c r="K52" s="141"/>
      <c r="L52" s="141"/>
      <c r="M52" s="141"/>
      <c r="N52" s="141" t="s">
        <v>448</v>
      </c>
      <c r="O52" s="141"/>
      <c r="P52" s="141"/>
      <c r="Q52" s="90">
        <v>2</v>
      </c>
    </row>
    <row r="53" spans="2:17" x14ac:dyDescent="0.2">
      <c r="B53" s="141" t="s">
        <v>446</v>
      </c>
      <c r="C53" s="141"/>
      <c r="D53" s="141"/>
      <c r="E53" s="141"/>
      <c r="F53" s="141"/>
      <c r="G53" s="141"/>
      <c r="H53" s="141" t="s">
        <v>314</v>
      </c>
      <c r="I53" s="141"/>
      <c r="J53" s="141" t="s">
        <v>447</v>
      </c>
      <c r="K53" s="141"/>
      <c r="L53" s="141"/>
      <c r="M53" s="141"/>
      <c r="N53" s="141" t="s">
        <v>449</v>
      </c>
      <c r="O53" s="141"/>
      <c r="P53" s="141"/>
      <c r="Q53" s="90">
        <v>1</v>
      </c>
    </row>
    <row r="54" spans="2:17" x14ac:dyDescent="0.2">
      <c r="B54" s="141" t="s">
        <v>450</v>
      </c>
      <c r="C54" s="141"/>
      <c r="D54" s="141"/>
      <c r="E54" s="141"/>
      <c r="F54" s="141"/>
      <c r="G54" s="141"/>
      <c r="H54" s="141" t="s">
        <v>317</v>
      </c>
      <c r="I54" s="141"/>
      <c r="J54" s="141" t="s">
        <v>451</v>
      </c>
      <c r="K54" s="141"/>
      <c r="L54" s="141"/>
      <c r="M54" s="141"/>
      <c r="N54" s="141" t="s">
        <v>452</v>
      </c>
      <c r="O54" s="141"/>
      <c r="P54" s="141"/>
      <c r="Q54" s="90">
        <v>1</v>
      </c>
    </row>
    <row r="55" spans="2:17" x14ac:dyDescent="0.2">
      <c r="B55" s="141" t="s">
        <v>453</v>
      </c>
      <c r="C55" s="141"/>
      <c r="D55" s="141"/>
      <c r="E55" s="141"/>
      <c r="F55" s="141"/>
      <c r="G55" s="141"/>
      <c r="H55" s="141" t="s">
        <v>314</v>
      </c>
      <c r="I55" s="141"/>
      <c r="J55" s="141" t="s">
        <v>454</v>
      </c>
      <c r="K55" s="141"/>
      <c r="L55" s="141"/>
      <c r="M55" s="141"/>
      <c r="N55" s="141"/>
      <c r="O55" s="141"/>
      <c r="P55" s="141"/>
      <c r="Q55" s="90">
        <v>1</v>
      </c>
    </row>
    <row r="56" spans="2:17" x14ac:dyDescent="0.2">
      <c r="B56" s="141" t="s">
        <v>455</v>
      </c>
      <c r="C56" s="141"/>
      <c r="D56" s="141"/>
      <c r="E56" s="141"/>
      <c r="F56" s="141"/>
      <c r="G56" s="141"/>
      <c r="H56" s="141" t="s">
        <v>314</v>
      </c>
      <c r="I56" s="141"/>
      <c r="J56" s="141" t="s">
        <v>447</v>
      </c>
      <c r="K56" s="141"/>
      <c r="L56" s="141"/>
      <c r="M56" s="141"/>
      <c r="N56" s="141" t="s">
        <v>456</v>
      </c>
      <c r="O56" s="141"/>
      <c r="P56" s="141"/>
      <c r="Q56" s="90">
        <v>1</v>
      </c>
    </row>
    <row r="57" spans="2:17" x14ac:dyDescent="0.2">
      <c r="B57" s="141" t="s">
        <v>457</v>
      </c>
      <c r="C57" s="141"/>
      <c r="D57" s="141"/>
      <c r="E57" s="141"/>
      <c r="F57" s="141"/>
      <c r="G57" s="141"/>
      <c r="H57" s="141" t="s">
        <v>458</v>
      </c>
      <c r="I57" s="141"/>
      <c r="J57" s="141" t="s">
        <v>459</v>
      </c>
      <c r="K57" s="141"/>
      <c r="L57" s="141"/>
      <c r="M57" s="141"/>
      <c r="N57" s="141" t="s">
        <v>460</v>
      </c>
      <c r="O57" s="141"/>
      <c r="P57" s="141"/>
      <c r="Q57" s="90">
        <v>1</v>
      </c>
    </row>
    <row r="58" spans="2:17" x14ac:dyDescent="0.2">
      <c r="B58" s="141" t="s">
        <v>461</v>
      </c>
      <c r="C58" s="141"/>
      <c r="D58" s="141"/>
      <c r="E58" s="141"/>
      <c r="F58" s="141"/>
      <c r="G58" s="141"/>
      <c r="H58" s="141" t="s">
        <v>458</v>
      </c>
      <c r="I58" s="141"/>
      <c r="J58" s="141" t="s">
        <v>462</v>
      </c>
      <c r="K58" s="141"/>
      <c r="L58" s="141"/>
      <c r="M58" s="141"/>
      <c r="N58" s="141" t="s">
        <v>463</v>
      </c>
      <c r="O58" s="141"/>
      <c r="P58" s="141"/>
      <c r="Q58" s="90">
        <v>2</v>
      </c>
    </row>
    <row r="59" spans="2:17" x14ac:dyDescent="0.2">
      <c r="B59" s="141" t="s">
        <v>464</v>
      </c>
      <c r="C59" s="141"/>
      <c r="D59" s="141"/>
      <c r="E59" s="141"/>
      <c r="F59" s="141"/>
      <c r="G59" s="141"/>
      <c r="H59" s="141" t="s">
        <v>314</v>
      </c>
      <c r="I59" s="141"/>
      <c r="J59" s="141" t="s">
        <v>465</v>
      </c>
      <c r="K59" s="141"/>
      <c r="L59" s="141"/>
      <c r="M59" s="141"/>
      <c r="N59" s="141" t="s">
        <v>466</v>
      </c>
      <c r="O59" s="141"/>
      <c r="P59" s="141"/>
      <c r="Q59" s="90">
        <v>1</v>
      </c>
    </row>
    <row r="60" spans="2:17" x14ac:dyDescent="0.2">
      <c r="B60" s="141" t="s">
        <v>464</v>
      </c>
      <c r="C60" s="141"/>
      <c r="D60" s="141"/>
      <c r="E60" s="141"/>
      <c r="F60" s="141"/>
      <c r="G60" s="141"/>
      <c r="H60" s="141" t="s">
        <v>314</v>
      </c>
      <c r="I60" s="141"/>
      <c r="J60" s="141" t="s">
        <v>465</v>
      </c>
      <c r="K60" s="141"/>
      <c r="L60" s="141"/>
      <c r="M60" s="141"/>
      <c r="N60" s="141" t="s">
        <v>467</v>
      </c>
      <c r="O60" s="141"/>
      <c r="P60" s="141"/>
      <c r="Q60" s="90">
        <v>1</v>
      </c>
    </row>
    <row r="61" spans="2:17" x14ac:dyDescent="0.2">
      <c r="B61" s="141" t="s">
        <v>468</v>
      </c>
      <c r="C61" s="141"/>
      <c r="D61" s="141"/>
      <c r="E61" s="141"/>
      <c r="F61" s="141"/>
      <c r="G61" s="141"/>
      <c r="H61" s="141" t="s">
        <v>314</v>
      </c>
      <c r="I61" s="141"/>
      <c r="J61" s="141" t="s">
        <v>469</v>
      </c>
      <c r="K61" s="141"/>
      <c r="L61" s="141"/>
      <c r="M61" s="141"/>
      <c r="N61" s="141" t="s">
        <v>470</v>
      </c>
      <c r="O61" s="141"/>
      <c r="P61" s="141"/>
      <c r="Q61" s="90">
        <v>1</v>
      </c>
    </row>
    <row r="62" spans="2:17" x14ac:dyDescent="0.2">
      <c r="B62" s="141" t="s">
        <v>471</v>
      </c>
      <c r="C62" s="141"/>
      <c r="D62" s="141"/>
      <c r="E62" s="141"/>
      <c r="F62" s="141"/>
      <c r="G62" s="141"/>
      <c r="H62" s="141" t="s">
        <v>314</v>
      </c>
      <c r="I62" s="141"/>
      <c r="J62" s="141" t="s">
        <v>469</v>
      </c>
      <c r="K62" s="141"/>
      <c r="L62" s="141"/>
      <c r="M62" s="141"/>
      <c r="N62" s="141" t="s">
        <v>472</v>
      </c>
      <c r="O62" s="141"/>
      <c r="P62" s="141"/>
      <c r="Q62" s="90">
        <v>1</v>
      </c>
    </row>
    <row r="63" spans="2:17" x14ac:dyDescent="0.2">
      <c r="B63" s="141" t="s">
        <v>473</v>
      </c>
      <c r="C63" s="141"/>
      <c r="D63" s="141"/>
      <c r="E63" s="141"/>
      <c r="F63" s="141"/>
      <c r="G63" s="141"/>
      <c r="H63" s="141" t="s">
        <v>458</v>
      </c>
      <c r="I63" s="141"/>
      <c r="J63" s="141" t="s">
        <v>474</v>
      </c>
      <c r="K63" s="141"/>
      <c r="L63" s="141"/>
      <c r="M63" s="141"/>
      <c r="N63" s="141" t="s">
        <v>475</v>
      </c>
      <c r="O63" s="141"/>
      <c r="P63" s="141"/>
      <c r="Q63" s="90">
        <v>1</v>
      </c>
    </row>
    <row r="64" spans="2:17" x14ac:dyDescent="0.2">
      <c r="B64" s="141" t="s">
        <v>476</v>
      </c>
      <c r="C64" s="141"/>
      <c r="D64" s="141"/>
      <c r="E64" s="141"/>
      <c r="F64" s="141"/>
      <c r="G64" s="141"/>
      <c r="H64" s="144" t="s">
        <v>314</v>
      </c>
      <c r="I64" s="141"/>
      <c r="J64" s="141" t="s">
        <v>477</v>
      </c>
      <c r="K64" s="141"/>
      <c r="L64" s="141"/>
      <c r="M64" s="141"/>
      <c r="N64" s="141" t="s">
        <v>478</v>
      </c>
      <c r="O64" s="141"/>
      <c r="P64" s="141"/>
      <c r="Q64" s="90">
        <v>1</v>
      </c>
    </row>
    <row r="65" spans="2:17" x14ac:dyDescent="0.2">
      <c r="B65" s="141" t="s">
        <v>479</v>
      </c>
      <c r="C65" s="141"/>
      <c r="D65" s="141"/>
      <c r="E65" s="141"/>
      <c r="F65" s="141"/>
      <c r="G65" s="141"/>
      <c r="H65" s="141" t="s">
        <v>458</v>
      </c>
      <c r="I65" s="141"/>
      <c r="J65" s="141" t="s">
        <v>459</v>
      </c>
      <c r="K65" s="141"/>
      <c r="L65" s="141"/>
      <c r="M65" s="141"/>
      <c r="N65" s="141" t="s">
        <v>480</v>
      </c>
      <c r="O65" s="141"/>
      <c r="P65" s="141"/>
      <c r="Q65" s="90">
        <v>1</v>
      </c>
    </row>
    <row r="66" spans="2:17" x14ac:dyDescent="0.2">
      <c r="B66" s="141" t="s">
        <v>481</v>
      </c>
      <c r="C66" s="141"/>
      <c r="D66" s="141"/>
      <c r="E66" s="141"/>
      <c r="F66" s="141"/>
      <c r="G66" s="141"/>
      <c r="H66" s="141" t="s">
        <v>317</v>
      </c>
      <c r="I66" s="141"/>
      <c r="J66" s="141" t="s">
        <v>482</v>
      </c>
      <c r="K66" s="141"/>
      <c r="L66" s="141"/>
      <c r="M66" s="141"/>
      <c r="N66" s="141" t="s">
        <v>483</v>
      </c>
      <c r="O66" s="141"/>
      <c r="P66" s="141"/>
      <c r="Q66" s="90">
        <v>3</v>
      </c>
    </row>
    <row r="67" spans="2:17" x14ac:dyDescent="0.2">
      <c r="B67" s="141" t="s">
        <v>481</v>
      </c>
      <c r="C67" s="141"/>
      <c r="D67" s="141"/>
      <c r="E67" s="141"/>
      <c r="F67" s="141"/>
      <c r="G67" s="141"/>
      <c r="H67" s="141" t="s">
        <v>317</v>
      </c>
      <c r="I67" s="141"/>
      <c r="J67" s="141" t="s">
        <v>482</v>
      </c>
      <c r="K67" s="141"/>
      <c r="L67" s="141"/>
      <c r="M67" s="141"/>
      <c r="N67" s="141" t="s">
        <v>484</v>
      </c>
      <c r="O67" s="141"/>
      <c r="P67" s="141"/>
      <c r="Q67" s="90">
        <v>2</v>
      </c>
    </row>
    <row r="68" spans="2:17" x14ac:dyDescent="0.2">
      <c r="B68" s="141" t="s">
        <v>485</v>
      </c>
      <c r="C68" s="141"/>
      <c r="D68" s="141"/>
      <c r="E68" s="141"/>
      <c r="F68" s="141"/>
      <c r="G68" s="141"/>
      <c r="H68" s="141" t="s">
        <v>314</v>
      </c>
      <c r="I68" s="141"/>
      <c r="J68" s="141" t="s">
        <v>469</v>
      </c>
      <c r="K68" s="141"/>
      <c r="L68" s="141"/>
      <c r="M68" s="141"/>
      <c r="N68" s="141" t="s">
        <v>486</v>
      </c>
      <c r="O68" s="141"/>
      <c r="P68" s="141"/>
      <c r="Q68" s="90">
        <v>1</v>
      </c>
    </row>
    <row r="69" spans="2:17" x14ac:dyDescent="0.2">
      <c r="B69" s="141" t="s">
        <v>487</v>
      </c>
      <c r="C69" s="141"/>
      <c r="D69" s="141"/>
      <c r="E69" s="141"/>
      <c r="F69" s="141"/>
      <c r="G69" s="141"/>
      <c r="H69" s="141" t="s">
        <v>314</v>
      </c>
      <c r="I69" s="141"/>
      <c r="J69" s="141" t="s">
        <v>469</v>
      </c>
      <c r="K69" s="141"/>
      <c r="L69" s="141"/>
      <c r="M69" s="141"/>
      <c r="N69" s="141" t="s">
        <v>488</v>
      </c>
      <c r="O69" s="141"/>
      <c r="P69" s="141"/>
      <c r="Q69" s="90">
        <v>1</v>
      </c>
    </row>
    <row r="70" spans="2:17" x14ac:dyDescent="0.2">
      <c r="B70" s="141" t="s">
        <v>489</v>
      </c>
      <c r="C70" s="141"/>
      <c r="D70" s="141"/>
      <c r="E70" s="141"/>
      <c r="F70" s="141"/>
      <c r="G70" s="141"/>
      <c r="H70" s="141" t="s">
        <v>314</v>
      </c>
      <c r="I70" s="141"/>
      <c r="J70" s="141" t="s">
        <v>447</v>
      </c>
      <c r="K70" s="141"/>
      <c r="L70" s="141"/>
      <c r="M70" s="141"/>
      <c r="N70" s="141" t="s">
        <v>490</v>
      </c>
      <c r="O70" s="141"/>
      <c r="P70" s="141"/>
      <c r="Q70" s="90">
        <v>1</v>
      </c>
    </row>
    <row r="71" spans="2:17" x14ac:dyDescent="0.2">
      <c r="B71" s="141" t="s">
        <v>491</v>
      </c>
      <c r="C71" s="141"/>
      <c r="D71" s="141"/>
      <c r="E71" s="141"/>
      <c r="F71" s="141"/>
      <c r="G71" s="141"/>
      <c r="H71" s="141" t="s">
        <v>492</v>
      </c>
      <c r="I71" s="141"/>
      <c r="J71" s="141" t="s">
        <v>493</v>
      </c>
      <c r="K71" s="141"/>
      <c r="L71" s="141"/>
      <c r="M71" s="141"/>
      <c r="N71" s="141" t="s">
        <v>494</v>
      </c>
      <c r="O71" s="141"/>
      <c r="P71" s="141"/>
      <c r="Q71" s="90">
        <v>1</v>
      </c>
    </row>
    <row r="72" spans="2:17" x14ac:dyDescent="0.2">
      <c r="B72" s="141" t="s">
        <v>495</v>
      </c>
      <c r="C72" s="141"/>
      <c r="D72" s="141"/>
      <c r="E72" s="141"/>
      <c r="F72" s="141"/>
      <c r="G72" s="141"/>
      <c r="H72" s="141" t="s">
        <v>496</v>
      </c>
      <c r="I72" s="141"/>
      <c r="J72" s="141" t="s">
        <v>497</v>
      </c>
      <c r="K72" s="141"/>
      <c r="L72" s="141"/>
      <c r="M72" s="141"/>
      <c r="N72" s="141" t="s">
        <v>498</v>
      </c>
      <c r="O72" s="141"/>
      <c r="P72" s="141"/>
      <c r="Q72" s="90">
        <v>2</v>
      </c>
    </row>
    <row r="73" spans="2:17" x14ac:dyDescent="0.2">
      <c r="B73" s="141" t="s">
        <v>499</v>
      </c>
      <c r="C73" s="141"/>
      <c r="D73" s="141"/>
      <c r="E73" s="141"/>
      <c r="F73" s="141"/>
      <c r="G73" s="141"/>
      <c r="H73" s="141" t="s">
        <v>500</v>
      </c>
      <c r="I73" s="141"/>
      <c r="J73" s="141" t="s">
        <v>501</v>
      </c>
      <c r="K73" s="141"/>
      <c r="L73" s="141"/>
      <c r="M73" s="141"/>
      <c r="N73" s="141" t="s">
        <v>502</v>
      </c>
      <c r="O73" s="141"/>
      <c r="P73" s="141"/>
      <c r="Q73" s="90">
        <v>2</v>
      </c>
    </row>
    <row r="74" spans="2:17" x14ac:dyDescent="0.2">
      <c r="B74" s="141" t="s">
        <v>503</v>
      </c>
      <c r="C74" s="141"/>
      <c r="D74" s="141"/>
      <c r="E74" s="141"/>
      <c r="F74" s="141"/>
      <c r="G74" s="141"/>
      <c r="H74" s="141" t="s">
        <v>314</v>
      </c>
      <c r="I74" s="141"/>
      <c r="J74" s="141" t="s">
        <v>469</v>
      </c>
      <c r="K74" s="141"/>
      <c r="L74" s="141"/>
      <c r="M74" s="141"/>
      <c r="N74" s="141" t="s">
        <v>431</v>
      </c>
      <c r="O74" s="141"/>
      <c r="P74" s="141"/>
      <c r="Q74" s="90">
        <v>1</v>
      </c>
    </row>
    <row r="75" spans="2:17" x14ac:dyDescent="0.2">
      <c r="B75" s="141" t="s">
        <v>504</v>
      </c>
      <c r="C75" s="141"/>
      <c r="D75" s="141"/>
      <c r="E75" s="141"/>
      <c r="F75" s="141"/>
      <c r="G75" s="141"/>
      <c r="H75" s="141" t="s">
        <v>458</v>
      </c>
      <c r="I75" s="141"/>
      <c r="J75" s="141" t="s">
        <v>505</v>
      </c>
      <c r="K75" s="141"/>
      <c r="L75" s="141"/>
      <c r="M75" s="141"/>
      <c r="N75" s="141" t="s">
        <v>506</v>
      </c>
      <c r="O75" s="141"/>
      <c r="P75" s="141"/>
      <c r="Q75" s="90">
        <v>1</v>
      </c>
    </row>
    <row r="76" spans="2:17" x14ac:dyDescent="0.2">
      <c r="B76" s="141" t="s">
        <v>504</v>
      </c>
      <c r="C76" s="141"/>
      <c r="D76" s="141"/>
      <c r="E76" s="141"/>
      <c r="F76" s="141"/>
      <c r="G76" s="141"/>
      <c r="H76" s="141" t="s">
        <v>458</v>
      </c>
      <c r="I76" s="141"/>
      <c r="J76" s="141" t="s">
        <v>505</v>
      </c>
      <c r="K76" s="141"/>
      <c r="L76" s="141"/>
      <c r="M76" s="141"/>
      <c r="N76" s="141" t="s">
        <v>507</v>
      </c>
      <c r="O76" s="141"/>
      <c r="P76" s="141"/>
      <c r="Q76" s="90">
        <v>1</v>
      </c>
    </row>
    <row r="77" spans="2:17" x14ac:dyDescent="0.2">
      <c r="B77" s="141" t="s">
        <v>508</v>
      </c>
      <c r="C77" s="141"/>
      <c r="D77" s="141"/>
      <c r="E77" s="141"/>
      <c r="F77" s="141"/>
      <c r="G77" s="141"/>
      <c r="H77" s="141" t="s">
        <v>509</v>
      </c>
      <c r="I77" s="141"/>
      <c r="J77" s="141" t="s">
        <v>510</v>
      </c>
      <c r="K77" s="141"/>
      <c r="L77" s="141"/>
      <c r="M77" s="141"/>
      <c r="N77" s="141" t="s">
        <v>511</v>
      </c>
      <c r="O77" s="141"/>
      <c r="P77" s="141"/>
      <c r="Q77" s="90">
        <v>1</v>
      </c>
    </row>
    <row r="78" spans="2:17" x14ac:dyDescent="0.2">
      <c r="B78" s="141" t="s">
        <v>512</v>
      </c>
      <c r="C78" s="141"/>
      <c r="D78" s="141"/>
      <c r="E78" s="141"/>
      <c r="F78" s="141"/>
      <c r="G78" s="141"/>
      <c r="H78" s="141" t="s">
        <v>513</v>
      </c>
      <c r="I78" s="141"/>
      <c r="J78" s="141" t="s">
        <v>423</v>
      </c>
      <c r="K78" s="141"/>
      <c r="L78" s="141"/>
      <c r="M78" s="141"/>
      <c r="N78" s="141" t="s">
        <v>514</v>
      </c>
      <c r="O78" s="141"/>
      <c r="P78" s="141"/>
      <c r="Q78" s="90">
        <v>2</v>
      </c>
    </row>
    <row r="79" spans="2:17" x14ac:dyDescent="0.2">
      <c r="B79" s="141" t="s">
        <v>515</v>
      </c>
      <c r="C79" s="141"/>
      <c r="D79" s="141"/>
      <c r="E79" s="141"/>
      <c r="F79" s="141"/>
      <c r="G79" s="141"/>
      <c r="H79" s="144" t="s">
        <v>314</v>
      </c>
      <c r="I79" s="141"/>
      <c r="J79" s="141" t="s">
        <v>516</v>
      </c>
      <c r="K79" s="141"/>
      <c r="L79" s="141"/>
      <c r="M79" s="141"/>
      <c r="N79" s="141" t="s">
        <v>517</v>
      </c>
      <c r="O79" s="141"/>
      <c r="P79" s="141"/>
      <c r="Q79" s="90">
        <v>1</v>
      </c>
    </row>
    <row r="80" spans="2:17" x14ac:dyDescent="0.2">
      <c r="B80" s="141" t="s">
        <v>518</v>
      </c>
      <c r="C80" s="141"/>
      <c r="D80" s="141"/>
      <c r="E80" s="141"/>
      <c r="F80" s="141"/>
      <c r="G80" s="141"/>
      <c r="H80" s="141" t="s">
        <v>314</v>
      </c>
      <c r="I80" s="141"/>
      <c r="J80" s="141" t="s">
        <v>451</v>
      </c>
      <c r="K80" s="141"/>
      <c r="L80" s="141"/>
      <c r="M80" s="141"/>
      <c r="N80" s="141" t="s">
        <v>519</v>
      </c>
      <c r="O80" s="141"/>
      <c r="P80" s="141"/>
      <c r="Q80" s="90">
        <v>1</v>
      </c>
    </row>
    <row r="81" spans="2:17" x14ac:dyDescent="0.2">
      <c r="B81" s="141" t="s">
        <v>520</v>
      </c>
      <c r="C81" s="141"/>
      <c r="D81" s="141"/>
      <c r="E81" s="141"/>
      <c r="F81" s="141"/>
      <c r="G81" s="141"/>
      <c r="H81" s="141" t="s">
        <v>521</v>
      </c>
      <c r="I81" s="141"/>
      <c r="J81" s="141" t="s">
        <v>451</v>
      </c>
      <c r="K81" s="141"/>
      <c r="L81" s="141"/>
      <c r="M81" s="141"/>
      <c r="N81" s="141" t="s">
        <v>522</v>
      </c>
      <c r="O81" s="141"/>
      <c r="P81" s="141"/>
      <c r="Q81" s="90">
        <v>1</v>
      </c>
    </row>
    <row r="82" spans="2:17" x14ac:dyDescent="0.2">
      <c r="B82" s="141" t="s">
        <v>523</v>
      </c>
      <c r="C82" s="141"/>
      <c r="D82" s="141"/>
      <c r="E82" s="141"/>
      <c r="F82" s="141"/>
      <c r="G82" s="141"/>
      <c r="H82" s="141" t="s">
        <v>521</v>
      </c>
      <c r="I82" s="141"/>
      <c r="J82" s="141" t="s">
        <v>451</v>
      </c>
      <c r="K82" s="141"/>
      <c r="L82" s="141"/>
      <c r="M82" s="141"/>
      <c r="N82" s="141" t="s">
        <v>524</v>
      </c>
      <c r="O82" s="141"/>
      <c r="P82" s="141"/>
      <c r="Q82" s="90">
        <v>1</v>
      </c>
    </row>
    <row r="83" spans="2:17" x14ac:dyDescent="0.2">
      <c r="B83" s="141" t="s">
        <v>525</v>
      </c>
      <c r="C83" s="141"/>
      <c r="D83" s="141"/>
      <c r="E83" s="141"/>
      <c r="F83" s="141"/>
      <c r="G83" s="141"/>
      <c r="H83" s="141" t="s">
        <v>317</v>
      </c>
      <c r="I83" s="141"/>
      <c r="J83" s="141" t="s">
        <v>451</v>
      </c>
      <c r="K83" s="141"/>
      <c r="L83" s="141"/>
      <c r="M83" s="141"/>
      <c r="N83" s="141" t="s">
        <v>526</v>
      </c>
      <c r="O83" s="141"/>
      <c r="P83" s="141"/>
      <c r="Q83" s="90">
        <v>1</v>
      </c>
    </row>
    <row r="84" spans="2:17" x14ac:dyDescent="0.2">
      <c r="B84" s="141" t="s">
        <v>527</v>
      </c>
      <c r="C84" s="141"/>
      <c r="D84" s="141"/>
      <c r="E84" s="141"/>
      <c r="F84" s="141"/>
      <c r="G84" s="141"/>
      <c r="H84" s="141" t="s">
        <v>521</v>
      </c>
      <c r="I84" s="141"/>
      <c r="J84" s="141" t="s">
        <v>451</v>
      </c>
      <c r="K84" s="141"/>
      <c r="L84" s="141"/>
      <c r="M84" s="141"/>
      <c r="N84" s="141" t="s">
        <v>528</v>
      </c>
      <c r="O84" s="141"/>
      <c r="P84" s="141"/>
      <c r="Q84" s="90">
        <v>1</v>
      </c>
    </row>
    <row r="85" spans="2:17" x14ac:dyDescent="0.2">
      <c r="B85" s="141" t="s">
        <v>529</v>
      </c>
      <c r="C85" s="141"/>
      <c r="D85" s="141"/>
      <c r="E85" s="141"/>
      <c r="F85" s="141"/>
      <c r="G85" s="141"/>
      <c r="H85" s="141" t="s">
        <v>496</v>
      </c>
      <c r="I85" s="141"/>
      <c r="J85" s="141" t="s">
        <v>530</v>
      </c>
      <c r="K85" s="141"/>
      <c r="L85" s="141"/>
      <c r="M85" s="141"/>
      <c r="N85" s="141" t="s">
        <v>531</v>
      </c>
      <c r="O85" s="141"/>
      <c r="P85" s="141"/>
      <c r="Q85" s="90">
        <v>1</v>
      </c>
    </row>
    <row r="86" spans="2:17" x14ac:dyDescent="0.2">
      <c r="B86" s="141" t="s">
        <v>532</v>
      </c>
      <c r="C86" s="141"/>
      <c r="D86" s="141"/>
      <c r="E86" s="141"/>
      <c r="F86" s="141"/>
      <c r="G86" s="141"/>
      <c r="H86" s="141" t="s">
        <v>533</v>
      </c>
      <c r="I86" s="141"/>
      <c r="J86" s="141" t="s">
        <v>534</v>
      </c>
      <c r="K86" s="141"/>
      <c r="L86" s="141"/>
      <c r="M86" s="141"/>
      <c r="N86" s="141" t="s">
        <v>535</v>
      </c>
      <c r="O86" s="141"/>
      <c r="P86" s="141"/>
      <c r="Q86" s="90">
        <v>1</v>
      </c>
    </row>
    <row r="87" spans="2:17" x14ac:dyDescent="0.2">
      <c r="B87" s="141" t="s">
        <v>536</v>
      </c>
      <c r="C87" s="141"/>
      <c r="D87" s="141"/>
      <c r="E87" s="141"/>
      <c r="F87" s="141"/>
      <c r="G87" s="141"/>
      <c r="H87" s="141" t="s">
        <v>314</v>
      </c>
      <c r="I87" s="141"/>
      <c r="J87" s="141" t="s">
        <v>430</v>
      </c>
      <c r="K87" s="141"/>
      <c r="L87" s="141"/>
      <c r="M87" s="141"/>
      <c r="N87" s="141" t="s">
        <v>537</v>
      </c>
      <c r="O87" s="141"/>
      <c r="P87" s="141"/>
      <c r="Q87" s="90">
        <v>1</v>
      </c>
    </row>
    <row r="88" spans="2:17" x14ac:dyDescent="0.2">
      <c r="B88" s="141" t="s">
        <v>538</v>
      </c>
      <c r="C88" s="141"/>
      <c r="D88" s="141"/>
      <c r="E88" s="141"/>
      <c r="F88" s="141"/>
      <c r="G88" s="141"/>
      <c r="H88" s="141" t="s">
        <v>539</v>
      </c>
      <c r="I88" s="141"/>
      <c r="J88" s="141" t="s">
        <v>540</v>
      </c>
      <c r="K88" s="141"/>
      <c r="L88" s="141"/>
      <c r="M88" s="141"/>
      <c r="N88" s="141" t="s">
        <v>541</v>
      </c>
      <c r="O88" s="141"/>
      <c r="P88" s="141"/>
      <c r="Q88" s="90">
        <v>1</v>
      </c>
    </row>
    <row r="89" spans="2:17" x14ac:dyDescent="0.2">
      <c r="B89" s="141" t="s">
        <v>542</v>
      </c>
      <c r="C89" s="141"/>
      <c r="D89" s="141"/>
      <c r="E89" s="141"/>
      <c r="F89" s="141"/>
      <c r="G89" s="141"/>
      <c r="H89" s="141" t="s">
        <v>314</v>
      </c>
      <c r="I89" s="141"/>
      <c r="J89" s="141" t="s">
        <v>430</v>
      </c>
      <c r="K89" s="141"/>
      <c r="L89" s="141"/>
      <c r="M89" s="141"/>
      <c r="N89" s="141" t="s">
        <v>537</v>
      </c>
      <c r="O89" s="141"/>
      <c r="P89" s="141"/>
      <c r="Q89" s="90">
        <v>1</v>
      </c>
    </row>
    <row r="90" spans="2:17" x14ac:dyDescent="0.2">
      <c r="B90" s="141" t="s">
        <v>543</v>
      </c>
      <c r="C90" s="141"/>
      <c r="D90" s="141"/>
      <c r="E90" s="141"/>
      <c r="F90" s="141"/>
      <c r="G90" s="141"/>
      <c r="H90" s="141" t="s">
        <v>314</v>
      </c>
      <c r="I90" s="141"/>
      <c r="J90" s="141" t="s">
        <v>447</v>
      </c>
      <c r="K90" s="141"/>
      <c r="L90" s="141"/>
      <c r="M90" s="141"/>
      <c r="N90" s="141" t="s">
        <v>544</v>
      </c>
      <c r="O90" s="141"/>
      <c r="P90" s="141"/>
      <c r="Q90" s="90">
        <v>1</v>
      </c>
    </row>
    <row r="91" spans="2:17" x14ac:dyDescent="0.2">
      <c r="B91" s="141" t="s">
        <v>545</v>
      </c>
      <c r="C91" s="141"/>
      <c r="D91" s="141"/>
      <c r="E91" s="141"/>
      <c r="F91" s="141"/>
      <c r="G91" s="141"/>
      <c r="H91" s="141" t="s">
        <v>314</v>
      </c>
      <c r="I91" s="141"/>
      <c r="J91" s="141" t="s">
        <v>447</v>
      </c>
      <c r="K91" s="141"/>
      <c r="L91" s="141"/>
      <c r="M91" s="141"/>
      <c r="N91" s="141" t="s">
        <v>546</v>
      </c>
      <c r="O91" s="141"/>
      <c r="P91" s="141"/>
      <c r="Q91" s="90">
        <v>2</v>
      </c>
    </row>
    <row r="92" spans="2:17" x14ac:dyDescent="0.2">
      <c r="B92" s="141" t="s">
        <v>547</v>
      </c>
      <c r="C92" s="141"/>
      <c r="D92" s="141"/>
      <c r="E92" s="141"/>
      <c r="F92" s="141"/>
      <c r="G92" s="141"/>
      <c r="H92" s="141" t="s">
        <v>458</v>
      </c>
      <c r="I92" s="141"/>
      <c r="J92" s="141" t="s">
        <v>548</v>
      </c>
      <c r="K92" s="141"/>
      <c r="L92" s="141"/>
      <c r="M92" s="141"/>
      <c r="N92" s="141" t="s">
        <v>549</v>
      </c>
      <c r="O92" s="141"/>
      <c r="P92" s="141"/>
      <c r="Q92" s="90">
        <v>1</v>
      </c>
    </row>
    <row r="93" spans="2:17" x14ac:dyDescent="0.2">
      <c r="B93" s="141" t="s">
        <v>550</v>
      </c>
      <c r="C93" s="141"/>
      <c r="D93" s="141"/>
      <c r="E93" s="141"/>
      <c r="F93" s="141"/>
      <c r="G93" s="141"/>
      <c r="H93" s="141" t="s">
        <v>314</v>
      </c>
      <c r="I93" s="141"/>
      <c r="J93" s="141" t="s">
        <v>469</v>
      </c>
      <c r="K93" s="141"/>
      <c r="L93" s="141"/>
      <c r="M93" s="141"/>
      <c r="N93" s="141" t="s">
        <v>551</v>
      </c>
      <c r="O93" s="141"/>
      <c r="P93" s="141"/>
      <c r="Q93" s="90">
        <v>1</v>
      </c>
    </row>
    <row r="94" spans="2:17" x14ac:dyDescent="0.2">
      <c r="B94" s="141" t="s">
        <v>550</v>
      </c>
      <c r="C94" s="141"/>
      <c r="D94" s="141"/>
      <c r="E94" s="141"/>
      <c r="F94" s="141"/>
      <c r="G94" s="141"/>
      <c r="H94" s="141" t="s">
        <v>314</v>
      </c>
      <c r="I94" s="141"/>
      <c r="J94" s="141" t="s">
        <v>469</v>
      </c>
      <c r="K94" s="141"/>
      <c r="L94" s="141"/>
      <c r="M94" s="141"/>
      <c r="N94" s="141" t="s">
        <v>431</v>
      </c>
      <c r="O94" s="141"/>
      <c r="P94" s="141"/>
      <c r="Q94" s="90">
        <v>1</v>
      </c>
    </row>
    <row r="95" spans="2:17" x14ac:dyDescent="0.2">
      <c r="B95" s="141" t="s">
        <v>552</v>
      </c>
      <c r="C95" s="141"/>
      <c r="D95" s="141"/>
      <c r="E95" s="141"/>
      <c r="F95" s="141"/>
      <c r="G95" s="141"/>
      <c r="H95" s="141" t="s">
        <v>314</v>
      </c>
      <c r="I95" s="141"/>
      <c r="J95" s="141" t="s">
        <v>469</v>
      </c>
      <c r="K95" s="141"/>
      <c r="L95" s="141"/>
      <c r="M95" s="141"/>
      <c r="N95" s="141" t="s">
        <v>551</v>
      </c>
      <c r="O95" s="141"/>
      <c r="P95" s="141"/>
      <c r="Q95" s="90">
        <v>1</v>
      </c>
    </row>
    <row r="96" spans="2:17" x14ac:dyDescent="0.2">
      <c r="B96" s="141" t="s">
        <v>552</v>
      </c>
      <c r="C96" s="141"/>
      <c r="D96" s="141"/>
      <c r="E96" s="141"/>
      <c r="F96" s="141"/>
      <c r="G96" s="141"/>
      <c r="H96" s="141" t="s">
        <v>314</v>
      </c>
      <c r="I96" s="141"/>
      <c r="J96" s="141" t="s">
        <v>469</v>
      </c>
      <c r="K96" s="141"/>
      <c r="L96" s="141"/>
      <c r="M96" s="141"/>
      <c r="N96" s="141" t="s">
        <v>553</v>
      </c>
      <c r="O96" s="141"/>
      <c r="P96" s="141"/>
      <c r="Q96" s="90">
        <v>1</v>
      </c>
    </row>
    <row r="97" spans="2:17" x14ac:dyDescent="0.2">
      <c r="B97" s="141" t="s">
        <v>552</v>
      </c>
      <c r="C97" s="141"/>
      <c r="D97" s="141"/>
      <c r="E97" s="141"/>
      <c r="F97" s="141"/>
      <c r="G97" s="141"/>
      <c r="H97" s="141" t="s">
        <v>314</v>
      </c>
      <c r="I97" s="141"/>
      <c r="J97" s="141" t="s">
        <v>469</v>
      </c>
      <c r="K97" s="141"/>
      <c r="L97" s="141"/>
      <c r="M97" s="141"/>
      <c r="N97" s="141" t="s">
        <v>431</v>
      </c>
      <c r="O97" s="141"/>
      <c r="P97" s="141"/>
      <c r="Q97" s="90">
        <v>1</v>
      </c>
    </row>
    <row r="98" spans="2:17" x14ac:dyDescent="0.2">
      <c r="B98" s="141" t="s">
        <v>554</v>
      </c>
      <c r="C98" s="141"/>
      <c r="D98" s="141"/>
      <c r="E98" s="141"/>
      <c r="F98" s="141"/>
      <c r="G98" s="141"/>
      <c r="H98" s="141" t="s">
        <v>314</v>
      </c>
      <c r="I98" s="141"/>
      <c r="J98" s="141" t="s">
        <v>447</v>
      </c>
      <c r="K98" s="141"/>
      <c r="L98" s="141"/>
      <c r="M98" s="141"/>
      <c r="N98" s="141" t="s">
        <v>555</v>
      </c>
      <c r="O98" s="141"/>
      <c r="P98" s="141"/>
      <c r="Q98" s="90">
        <v>1</v>
      </c>
    </row>
    <row r="99" spans="2:17" x14ac:dyDescent="0.2">
      <c r="B99" s="141" t="s">
        <v>556</v>
      </c>
      <c r="C99" s="141"/>
      <c r="D99" s="141"/>
      <c r="E99" s="141"/>
      <c r="F99" s="141"/>
      <c r="G99" s="141"/>
      <c r="H99" s="141" t="s">
        <v>314</v>
      </c>
      <c r="I99" s="141"/>
      <c r="J99" s="141" t="s">
        <v>447</v>
      </c>
      <c r="K99" s="141"/>
      <c r="L99" s="141"/>
      <c r="M99" s="141"/>
      <c r="N99" s="141" t="s">
        <v>555</v>
      </c>
      <c r="O99" s="141"/>
      <c r="P99" s="141"/>
      <c r="Q99" s="90">
        <v>1</v>
      </c>
    </row>
    <row r="100" spans="2:17" x14ac:dyDescent="0.2">
      <c r="B100" s="141" t="s">
        <v>557</v>
      </c>
      <c r="C100" s="141"/>
      <c r="D100" s="141"/>
      <c r="E100" s="141"/>
      <c r="F100" s="141"/>
      <c r="G100" s="141"/>
      <c r="H100" s="141" t="s">
        <v>314</v>
      </c>
      <c r="I100" s="141"/>
      <c r="J100" s="141" t="s">
        <v>558</v>
      </c>
      <c r="K100" s="141"/>
      <c r="L100" s="141"/>
      <c r="M100" s="141"/>
      <c r="N100" s="141" t="s">
        <v>559</v>
      </c>
      <c r="O100" s="141"/>
      <c r="P100" s="141"/>
      <c r="Q100" s="90">
        <v>3</v>
      </c>
    </row>
    <row r="101" spans="2:17" x14ac:dyDescent="0.2">
      <c r="B101" s="141" t="s">
        <v>560</v>
      </c>
      <c r="C101" s="141"/>
      <c r="D101" s="141"/>
      <c r="E101" s="141"/>
      <c r="F101" s="141"/>
      <c r="G101" s="141"/>
      <c r="H101" s="141" t="s">
        <v>314</v>
      </c>
      <c r="I101" s="141"/>
      <c r="J101" s="141" t="s">
        <v>430</v>
      </c>
      <c r="K101" s="141"/>
      <c r="L101" s="141"/>
      <c r="M101" s="141"/>
      <c r="N101" s="141" t="s">
        <v>431</v>
      </c>
      <c r="O101" s="141"/>
      <c r="P101" s="141"/>
      <c r="Q101" s="90">
        <v>1</v>
      </c>
    </row>
    <row r="102" spans="2:17" x14ac:dyDescent="0.2">
      <c r="B102" s="141" t="s">
        <v>561</v>
      </c>
      <c r="C102" s="141"/>
      <c r="D102" s="141"/>
      <c r="E102" s="141"/>
      <c r="F102" s="141"/>
      <c r="G102" s="141"/>
      <c r="H102" s="141" t="s">
        <v>562</v>
      </c>
      <c r="I102" s="141"/>
      <c r="J102" s="141" t="s">
        <v>563</v>
      </c>
      <c r="K102" s="141"/>
      <c r="L102" s="141"/>
      <c r="M102" s="141"/>
      <c r="N102" s="141" t="s">
        <v>564</v>
      </c>
      <c r="O102" s="141"/>
      <c r="P102" s="141"/>
      <c r="Q102" s="90">
        <v>2</v>
      </c>
    </row>
    <row r="103" spans="2:17" x14ac:dyDescent="0.2">
      <c r="B103" s="141" t="s">
        <v>565</v>
      </c>
      <c r="C103" s="141"/>
      <c r="D103" s="141"/>
      <c r="E103" s="141"/>
      <c r="F103" s="141"/>
      <c r="G103" s="141"/>
      <c r="H103" s="141" t="s">
        <v>314</v>
      </c>
      <c r="I103" s="141"/>
      <c r="J103" s="141" t="s">
        <v>447</v>
      </c>
      <c r="K103" s="141"/>
      <c r="L103" s="141"/>
      <c r="M103" s="141"/>
      <c r="N103" s="141" t="s">
        <v>566</v>
      </c>
      <c r="O103" s="141"/>
      <c r="P103" s="141"/>
      <c r="Q103" s="90">
        <v>1</v>
      </c>
    </row>
    <row r="104" spans="2:17" x14ac:dyDescent="0.2">
      <c r="B104" s="141" t="s">
        <v>567</v>
      </c>
      <c r="C104" s="141"/>
      <c r="D104" s="141"/>
      <c r="E104" s="141"/>
      <c r="F104" s="141"/>
      <c r="G104" s="141"/>
      <c r="H104" s="141" t="s">
        <v>314</v>
      </c>
      <c r="I104" s="141"/>
      <c r="J104" s="141" t="s">
        <v>568</v>
      </c>
      <c r="K104" s="141"/>
      <c r="L104" s="141"/>
      <c r="M104" s="141"/>
      <c r="N104" s="141" t="s">
        <v>569</v>
      </c>
      <c r="O104" s="141"/>
      <c r="P104" s="141"/>
      <c r="Q104" s="90">
        <v>1</v>
      </c>
    </row>
    <row r="105" spans="2:17" x14ac:dyDescent="0.2">
      <c r="B105" s="141" t="s">
        <v>570</v>
      </c>
      <c r="C105" s="141"/>
      <c r="D105" s="141"/>
      <c r="E105" s="141"/>
      <c r="F105" s="141"/>
      <c r="G105" s="141"/>
      <c r="H105" s="141" t="s">
        <v>314</v>
      </c>
      <c r="I105" s="141"/>
      <c r="J105" s="141" t="s">
        <v>469</v>
      </c>
      <c r="K105" s="141"/>
      <c r="L105" s="141"/>
      <c r="M105" s="141"/>
      <c r="N105" s="141" t="s">
        <v>571</v>
      </c>
      <c r="O105" s="141"/>
      <c r="P105" s="141"/>
      <c r="Q105" s="90">
        <v>1</v>
      </c>
    </row>
    <row r="106" spans="2:17" x14ac:dyDescent="0.2">
      <c r="B106" s="141" t="s">
        <v>570</v>
      </c>
      <c r="C106" s="141"/>
      <c r="D106" s="141"/>
      <c r="E106" s="141"/>
      <c r="F106" s="141"/>
      <c r="G106" s="141"/>
      <c r="H106" s="141" t="s">
        <v>314</v>
      </c>
      <c r="I106" s="141"/>
      <c r="J106" s="141" t="s">
        <v>469</v>
      </c>
      <c r="K106" s="141"/>
      <c r="L106" s="141"/>
      <c r="M106" s="141"/>
      <c r="N106" s="141" t="s">
        <v>553</v>
      </c>
      <c r="O106" s="141"/>
      <c r="P106" s="141"/>
      <c r="Q106" s="90">
        <v>1</v>
      </c>
    </row>
    <row r="107" spans="2:17" x14ac:dyDescent="0.2">
      <c r="B107" s="141" t="s">
        <v>572</v>
      </c>
      <c r="C107" s="141"/>
      <c r="D107" s="141"/>
      <c r="E107" s="141"/>
      <c r="F107" s="141"/>
      <c r="G107" s="141"/>
      <c r="H107" s="141" t="s">
        <v>573</v>
      </c>
      <c r="I107" s="141"/>
      <c r="J107" s="141" t="s">
        <v>574</v>
      </c>
      <c r="K107" s="141"/>
      <c r="L107" s="141"/>
      <c r="M107" s="141"/>
      <c r="N107" s="141" t="s">
        <v>575</v>
      </c>
      <c r="O107" s="141"/>
      <c r="P107" s="141"/>
      <c r="Q107" s="90">
        <v>1</v>
      </c>
    </row>
    <row r="108" spans="2:17" x14ac:dyDescent="0.2">
      <c r="B108" s="141" t="s">
        <v>576</v>
      </c>
      <c r="C108" s="141"/>
      <c r="D108" s="141"/>
      <c r="E108" s="141"/>
      <c r="F108" s="141"/>
      <c r="G108" s="141"/>
      <c r="H108" s="141" t="s">
        <v>314</v>
      </c>
      <c r="I108" s="141"/>
      <c r="J108" s="141" t="s">
        <v>577</v>
      </c>
      <c r="K108" s="141"/>
      <c r="L108" s="141"/>
      <c r="M108" s="141"/>
      <c r="N108" s="141" t="s">
        <v>578</v>
      </c>
      <c r="O108" s="141"/>
      <c r="P108" s="141"/>
      <c r="Q108" s="90">
        <v>1</v>
      </c>
    </row>
    <row r="109" spans="2:17" x14ac:dyDescent="0.2">
      <c r="B109" s="141" t="s">
        <v>579</v>
      </c>
      <c r="C109" s="141"/>
      <c r="D109" s="141"/>
      <c r="E109" s="141"/>
      <c r="F109" s="141"/>
      <c r="G109" s="141"/>
      <c r="H109" s="141" t="s">
        <v>314</v>
      </c>
      <c r="I109" s="141"/>
      <c r="J109" s="141" t="s">
        <v>454</v>
      </c>
      <c r="K109" s="141"/>
      <c r="L109" s="141"/>
      <c r="M109" s="141"/>
      <c r="N109" s="141"/>
      <c r="O109" s="141"/>
      <c r="P109" s="141"/>
      <c r="Q109" s="90">
        <v>1</v>
      </c>
    </row>
    <row r="110" spans="2:17" x14ac:dyDescent="0.2">
      <c r="B110" s="141" t="s">
        <v>580</v>
      </c>
      <c r="C110" s="141"/>
      <c r="D110" s="141"/>
      <c r="E110" s="141"/>
      <c r="F110" s="141"/>
      <c r="G110" s="141"/>
      <c r="H110" s="141" t="s">
        <v>314</v>
      </c>
      <c r="I110" s="141"/>
      <c r="J110" s="141" t="s">
        <v>469</v>
      </c>
      <c r="K110" s="141"/>
      <c r="L110" s="141"/>
      <c r="M110" s="141"/>
      <c r="N110" s="141" t="s">
        <v>581</v>
      </c>
      <c r="O110" s="141"/>
      <c r="P110" s="141"/>
      <c r="Q110" s="90">
        <v>1</v>
      </c>
    </row>
    <row r="111" spans="2:17" x14ac:dyDescent="0.2">
      <c r="B111" s="141" t="s">
        <v>582</v>
      </c>
      <c r="C111" s="141"/>
      <c r="D111" s="141"/>
      <c r="E111" s="141"/>
      <c r="F111" s="141"/>
      <c r="G111" s="141"/>
      <c r="H111" s="141" t="s">
        <v>316</v>
      </c>
      <c r="I111" s="141"/>
      <c r="J111" s="141" t="s">
        <v>583</v>
      </c>
      <c r="K111" s="141"/>
      <c r="L111" s="141"/>
      <c r="M111" s="141"/>
      <c r="N111" s="141" t="s">
        <v>584</v>
      </c>
      <c r="O111" s="141"/>
      <c r="P111" s="141"/>
      <c r="Q111" s="90">
        <v>1</v>
      </c>
    </row>
    <row r="112" spans="2:17" x14ac:dyDescent="0.2">
      <c r="B112" s="141" t="s">
        <v>585</v>
      </c>
      <c r="C112" s="141"/>
      <c r="D112" s="141"/>
      <c r="E112" s="141"/>
      <c r="F112" s="141"/>
      <c r="G112" s="141"/>
      <c r="H112" s="141" t="s">
        <v>314</v>
      </c>
      <c r="I112" s="141"/>
      <c r="J112" s="141" t="s">
        <v>465</v>
      </c>
      <c r="K112" s="141"/>
      <c r="L112" s="141"/>
      <c r="M112" s="141"/>
      <c r="N112" s="141" t="s">
        <v>586</v>
      </c>
      <c r="O112" s="141"/>
      <c r="P112" s="141"/>
      <c r="Q112" s="90">
        <v>1</v>
      </c>
    </row>
    <row r="113" spans="2:17" x14ac:dyDescent="0.2">
      <c r="B113" s="141" t="s">
        <v>587</v>
      </c>
      <c r="C113" s="141"/>
      <c r="D113" s="141"/>
      <c r="E113" s="141"/>
      <c r="F113" s="141"/>
      <c r="G113" s="141"/>
      <c r="H113" s="141" t="s">
        <v>588</v>
      </c>
      <c r="I113" s="141"/>
      <c r="J113" s="141" t="s">
        <v>568</v>
      </c>
      <c r="K113" s="141"/>
      <c r="L113" s="141"/>
      <c r="M113" s="141"/>
      <c r="N113" s="141" t="s">
        <v>589</v>
      </c>
      <c r="O113" s="141"/>
      <c r="P113" s="141"/>
      <c r="Q113" s="90">
        <v>2</v>
      </c>
    </row>
    <row r="114" spans="2:17" x14ac:dyDescent="0.2">
      <c r="B114" s="141" t="s">
        <v>590</v>
      </c>
      <c r="C114" s="141"/>
      <c r="D114" s="141"/>
      <c r="E114" s="141"/>
      <c r="F114" s="141"/>
      <c r="G114" s="141"/>
      <c r="H114" s="141" t="s">
        <v>591</v>
      </c>
      <c r="I114" s="141"/>
      <c r="J114" s="141" t="s">
        <v>592</v>
      </c>
      <c r="K114" s="141"/>
      <c r="L114" s="141"/>
      <c r="M114" s="141"/>
      <c r="N114" s="141" t="s">
        <v>593</v>
      </c>
      <c r="O114" s="141"/>
      <c r="P114" s="141"/>
      <c r="Q114" s="90">
        <v>1</v>
      </c>
    </row>
    <row r="115" spans="2:17" x14ac:dyDescent="0.2">
      <c r="B115" s="141" t="s">
        <v>594</v>
      </c>
      <c r="C115" s="141"/>
      <c r="D115" s="141"/>
      <c r="E115" s="141"/>
      <c r="F115" s="141"/>
      <c r="G115" s="141"/>
      <c r="H115" s="141" t="s">
        <v>314</v>
      </c>
      <c r="I115" s="141"/>
      <c r="J115" s="141" t="s">
        <v>454</v>
      </c>
      <c r="K115" s="141"/>
      <c r="L115" s="141"/>
      <c r="M115" s="141"/>
      <c r="N115" s="141"/>
      <c r="O115" s="141"/>
      <c r="P115" s="141"/>
      <c r="Q115" s="90">
        <v>1</v>
      </c>
    </row>
    <row r="116" spans="2:17" x14ac:dyDescent="0.2">
      <c r="B116" s="141" t="s">
        <v>595</v>
      </c>
      <c r="C116" s="141"/>
      <c r="D116" s="141"/>
      <c r="E116" s="141"/>
      <c r="F116" s="141"/>
      <c r="G116" s="141"/>
      <c r="H116" s="141" t="s">
        <v>596</v>
      </c>
      <c r="I116" s="141"/>
      <c r="J116" s="141" t="s">
        <v>597</v>
      </c>
      <c r="K116" s="141"/>
      <c r="L116" s="141"/>
      <c r="M116" s="141"/>
      <c r="N116" s="141" t="s">
        <v>598</v>
      </c>
      <c r="O116" s="141"/>
      <c r="P116" s="141"/>
      <c r="Q116" s="90">
        <v>1</v>
      </c>
    </row>
    <row r="117" spans="2:17" x14ac:dyDescent="0.2">
      <c r="B117" s="141" t="s">
        <v>599</v>
      </c>
      <c r="C117" s="141"/>
      <c r="D117" s="141"/>
      <c r="E117" s="141"/>
      <c r="F117" s="141"/>
      <c r="G117" s="141"/>
      <c r="H117" s="141" t="s">
        <v>496</v>
      </c>
      <c r="I117" s="141"/>
      <c r="J117" s="141" t="s">
        <v>600</v>
      </c>
      <c r="K117" s="141"/>
      <c r="L117" s="141"/>
      <c r="M117" s="141"/>
      <c r="N117" s="141" t="s">
        <v>601</v>
      </c>
      <c r="O117" s="141"/>
      <c r="P117" s="141"/>
      <c r="Q117" s="90">
        <v>2</v>
      </c>
    </row>
    <row r="118" spans="2:17" x14ac:dyDescent="0.2">
      <c r="B118" s="141" t="s">
        <v>602</v>
      </c>
      <c r="C118" s="141"/>
      <c r="D118" s="141"/>
      <c r="E118" s="141"/>
      <c r="F118" s="141"/>
      <c r="G118" s="141"/>
      <c r="H118" s="141" t="s">
        <v>603</v>
      </c>
      <c r="I118" s="141"/>
      <c r="J118" s="141" t="s">
        <v>604</v>
      </c>
      <c r="K118" s="141"/>
      <c r="L118" s="141"/>
      <c r="M118" s="141"/>
      <c r="N118" s="141" t="s">
        <v>605</v>
      </c>
      <c r="O118" s="141"/>
      <c r="P118" s="141"/>
      <c r="Q118" s="90">
        <v>1</v>
      </c>
    </row>
    <row r="119" spans="2:17" x14ac:dyDescent="0.2">
      <c r="B119" s="141" t="s">
        <v>606</v>
      </c>
      <c r="C119" s="141"/>
      <c r="D119" s="141"/>
      <c r="E119" s="141"/>
      <c r="F119" s="141"/>
      <c r="G119" s="141"/>
      <c r="H119" s="141" t="s">
        <v>607</v>
      </c>
      <c r="I119" s="141"/>
      <c r="J119" s="141" t="s">
        <v>608</v>
      </c>
      <c r="K119" s="141"/>
      <c r="L119" s="141"/>
      <c r="M119" s="141"/>
      <c r="N119" s="141" t="s">
        <v>609</v>
      </c>
      <c r="O119" s="141"/>
      <c r="P119" s="141"/>
      <c r="Q119" s="90">
        <v>1</v>
      </c>
    </row>
    <row r="120" spans="2:17" x14ac:dyDescent="0.2">
      <c r="B120" s="141" t="s">
        <v>610</v>
      </c>
      <c r="C120" s="141"/>
      <c r="D120" s="141"/>
      <c r="E120" s="141"/>
      <c r="F120" s="141"/>
      <c r="G120" s="141"/>
      <c r="H120" s="141" t="s">
        <v>496</v>
      </c>
      <c r="I120" s="141"/>
      <c r="J120" s="141" t="s">
        <v>611</v>
      </c>
      <c r="K120" s="141"/>
      <c r="L120" s="141"/>
      <c r="M120" s="141"/>
      <c r="N120" s="141" t="s">
        <v>612</v>
      </c>
      <c r="O120" s="141"/>
      <c r="P120" s="141"/>
      <c r="Q120" s="90">
        <v>1</v>
      </c>
    </row>
    <row r="121" spans="2:17" x14ac:dyDescent="0.2">
      <c r="B121" s="141" t="s">
        <v>613</v>
      </c>
      <c r="C121" s="141"/>
      <c r="D121" s="141"/>
      <c r="E121" s="141"/>
      <c r="F121" s="141"/>
      <c r="G121" s="141"/>
      <c r="H121" s="141" t="s">
        <v>614</v>
      </c>
      <c r="I121" s="141"/>
      <c r="J121" s="141" t="s">
        <v>430</v>
      </c>
      <c r="K121" s="141"/>
      <c r="L121" s="141"/>
      <c r="M121" s="141"/>
      <c r="N121" s="141" t="s">
        <v>615</v>
      </c>
      <c r="O121" s="141"/>
      <c r="P121" s="141"/>
      <c r="Q121" s="90">
        <v>1</v>
      </c>
    </row>
    <row r="122" spans="2:17" x14ac:dyDescent="0.2">
      <c r="B122" s="141" t="s">
        <v>616</v>
      </c>
      <c r="C122" s="141"/>
      <c r="D122" s="141"/>
      <c r="E122" s="141"/>
      <c r="F122" s="141"/>
      <c r="G122" s="141"/>
      <c r="H122" s="141" t="s">
        <v>314</v>
      </c>
      <c r="I122" s="141"/>
      <c r="J122" s="141" t="s">
        <v>617</v>
      </c>
      <c r="K122" s="141"/>
      <c r="L122" s="141"/>
      <c r="M122" s="141"/>
      <c r="N122" s="141" t="s">
        <v>424</v>
      </c>
      <c r="O122" s="141"/>
      <c r="P122" s="141"/>
      <c r="Q122" s="90">
        <v>1</v>
      </c>
    </row>
    <row r="123" spans="2:17" x14ac:dyDescent="0.2">
      <c r="B123" s="141" t="s">
        <v>618</v>
      </c>
      <c r="C123" s="141"/>
      <c r="D123" s="141"/>
      <c r="E123" s="141"/>
      <c r="F123" s="141"/>
      <c r="G123" s="141"/>
      <c r="H123" s="141" t="s">
        <v>414</v>
      </c>
      <c r="I123" s="141"/>
      <c r="J123" s="141" t="s">
        <v>619</v>
      </c>
      <c r="K123" s="141"/>
      <c r="L123" s="141"/>
      <c r="M123" s="141"/>
      <c r="N123" s="141" t="s">
        <v>620</v>
      </c>
      <c r="O123" s="141"/>
      <c r="P123" s="141"/>
      <c r="Q123" s="90">
        <v>1</v>
      </c>
    </row>
    <row r="124" spans="2:17" x14ac:dyDescent="0.2">
      <c r="B124" s="141" t="s">
        <v>621</v>
      </c>
      <c r="C124" s="141"/>
      <c r="D124" s="141"/>
      <c r="E124" s="141"/>
      <c r="F124" s="141"/>
      <c r="G124" s="141"/>
      <c r="H124" s="141" t="s">
        <v>562</v>
      </c>
      <c r="I124" s="141"/>
      <c r="J124" s="141" t="s">
        <v>622</v>
      </c>
      <c r="K124" s="141"/>
      <c r="L124" s="141"/>
      <c r="M124" s="141"/>
      <c r="N124" s="141" t="s">
        <v>623</v>
      </c>
      <c r="O124" s="141"/>
      <c r="P124" s="141"/>
      <c r="Q124" s="90">
        <v>2</v>
      </c>
    </row>
    <row r="125" spans="2:17" x14ac:dyDescent="0.2">
      <c r="B125" s="140" t="s">
        <v>260</v>
      </c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91">
        <v>107</v>
      </c>
    </row>
  </sheetData>
  <mergeCells count="352">
    <mergeCell ref="B125:P125"/>
    <mergeCell ref="B123:G123"/>
    <mergeCell ref="H123:I123"/>
    <mergeCell ref="J123:M123"/>
    <mergeCell ref="N123:P123"/>
    <mergeCell ref="B124:G124"/>
    <mergeCell ref="H124:I124"/>
    <mergeCell ref="J124:M124"/>
    <mergeCell ref="N124:P124"/>
    <mergeCell ref="B121:G121"/>
    <mergeCell ref="H121:I121"/>
    <mergeCell ref="J121:M121"/>
    <mergeCell ref="N121:P121"/>
    <mergeCell ref="B122:G122"/>
    <mergeCell ref="H122:I122"/>
    <mergeCell ref="J122:M122"/>
    <mergeCell ref="N122:P122"/>
    <mergeCell ref="B119:G119"/>
    <mergeCell ref="H119:I119"/>
    <mergeCell ref="J119:M119"/>
    <mergeCell ref="N119:P119"/>
    <mergeCell ref="B120:G120"/>
    <mergeCell ref="H120:I120"/>
    <mergeCell ref="J120:M120"/>
    <mergeCell ref="N120:P120"/>
    <mergeCell ref="B117:G117"/>
    <mergeCell ref="H117:I117"/>
    <mergeCell ref="J117:M117"/>
    <mergeCell ref="N117:P117"/>
    <mergeCell ref="B118:G118"/>
    <mergeCell ref="H118:I118"/>
    <mergeCell ref="J118:M118"/>
    <mergeCell ref="N118:P118"/>
    <mergeCell ref="B115:G115"/>
    <mergeCell ref="H115:I115"/>
    <mergeCell ref="J115:M115"/>
    <mergeCell ref="N115:P115"/>
    <mergeCell ref="B116:G116"/>
    <mergeCell ref="H116:I116"/>
    <mergeCell ref="J116:M116"/>
    <mergeCell ref="N116:P116"/>
    <mergeCell ref="B113:G113"/>
    <mergeCell ref="H113:I113"/>
    <mergeCell ref="J113:M113"/>
    <mergeCell ref="N113:P113"/>
    <mergeCell ref="B114:G114"/>
    <mergeCell ref="H114:I114"/>
    <mergeCell ref="J114:M114"/>
    <mergeCell ref="N114:P114"/>
    <mergeCell ref="B111:G111"/>
    <mergeCell ref="H111:I111"/>
    <mergeCell ref="J111:M111"/>
    <mergeCell ref="N111:P111"/>
    <mergeCell ref="B112:G112"/>
    <mergeCell ref="H112:I112"/>
    <mergeCell ref="J112:M112"/>
    <mergeCell ref="N112:P112"/>
    <mergeCell ref="B109:G109"/>
    <mergeCell ref="H109:I109"/>
    <mergeCell ref="J109:M109"/>
    <mergeCell ref="N109:P109"/>
    <mergeCell ref="B110:G110"/>
    <mergeCell ref="H110:I110"/>
    <mergeCell ref="J110:M110"/>
    <mergeCell ref="N110:P110"/>
    <mergeCell ref="B107:G107"/>
    <mergeCell ref="H107:I107"/>
    <mergeCell ref="J107:M107"/>
    <mergeCell ref="N107:P107"/>
    <mergeCell ref="B108:G108"/>
    <mergeCell ref="H108:I108"/>
    <mergeCell ref="J108:M108"/>
    <mergeCell ref="N108:P108"/>
    <mergeCell ref="B105:G105"/>
    <mergeCell ref="H105:I105"/>
    <mergeCell ref="J105:M105"/>
    <mergeCell ref="N105:P105"/>
    <mergeCell ref="B106:G106"/>
    <mergeCell ref="H106:I106"/>
    <mergeCell ref="J106:M106"/>
    <mergeCell ref="N106:P106"/>
    <mergeCell ref="B103:G103"/>
    <mergeCell ref="H103:I103"/>
    <mergeCell ref="J103:M103"/>
    <mergeCell ref="N103:P103"/>
    <mergeCell ref="B104:G104"/>
    <mergeCell ref="H104:I104"/>
    <mergeCell ref="J104:M104"/>
    <mergeCell ref="N104:P104"/>
    <mergeCell ref="B101:G101"/>
    <mergeCell ref="H101:I101"/>
    <mergeCell ref="J101:M101"/>
    <mergeCell ref="N101:P101"/>
    <mergeCell ref="B102:G102"/>
    <mergeCell ref="H102:I102"/>
    <mergeCell ref="J102:M102"/>
    <mergeCell ref="N102:P102"/>
    <mergeCell ref="B99:G99"/>
    <mergeCell ref="H99:I99"/>
    <mergeCell ref="J99:M99"/>
    <mergeCell ref="N99:P99"/>
    <mergeCell ref="B100:G100"/>
    <mergeCell ref="H100:I100"/>
    <mergeCell ref="J100:M100"/>
    <mergeCell ref="N100:P100"/>
    <mergeCell ref="B97:G97"/>
    <mergeCell ref="H97:I97"/>
    <mergeCell ref="J97:M97"/>
    <mergeCell ref="N97:P97"/>
    <mergeCell ref="B98:G98"/>
    <mergeCell ref="H98:I98"/>
    <mergeCell ref="J98:M98"/>
    <mergeCell ref="N98:P98"/>
    <mergeCell ref="B95:G95"/>
    <mergeCell ref="H95:I95"/>
    <mergeCell ref="J95:M95"/>
    <mergeCell ref="N95:P95"/>
    <mergeCell ref="B96:G96"/>
    <mergeCell ref="H96:I96"/>
    <mergeCell ref="J96:M96"/>
    <mergeCell ref="N96:P96"/>
    <mergeCell ref="B93:G93"/>
    <mergeCell ref="H93:I93"/>
    <mergeCell ref="J93:M93"/>
    <mergeCell ref="N93:P93"/>
    <mergeCell ref="B94:G94"/>
    <mergeCell ref="H94:I94"/>
    <mergeCell ref="J94:M94"/>
    <mergeCell ref="N94:P94"/>
    <mergeCell ref="B91:G91"/>
    <mergeCell ref="H91:I91"/>
    <mergeCell ref="J91:M91"/>
    <mergeCell ref="N91:P91"/>
    <mergeCell ref="B92:G92"/>
    <mergeCell ref="H92:I92"/>
    <mergeCell ref="J92:M92"/>
    <mergeCell ref="N92:P92"/>
    <mergeCell ref="B89:G89"/>
    <mergeCell ref="H89:I89"/>
    <mergeCell ref="J89:M89"/>
    <mergeCell ref="N89:P89"/>
    <mergeCell ref="B90:G90"/>
    <mergeCell ref="H90:I90"/>
    <mergeCell ref="J90:M90"/>
    <mergeCell ref="N90:P90"/>
    <mergeCell ref="B87:G87"/>
    <mergeCell ref="H87:I87"/>
    <mergeCell ref="J87:M87"/>
    <mergeCell ref="N87:P87"/>
    <mergeCell ref="B88:G88"/>
    <mergeCell ref="H88:I88"/>
    <mergeCell ref="J88:M88"/>
    <mergeCell ref="N88:P88"/>
    <mergeCell ref="B85:G85"/>
    <mergeCell ref="H85:I85"/>
    <mergeCell ref="J85:M85"/>
    <mergeCell ref="N85:P85"/>
    <mergeCell ref="B86:G86"/>
    <mergeCell ref="H86:I86"/>
    <mergeCell ref="J86:M86"/>
    <mergeCell ref="N86:P86"/>
    <mergeCell ref="B83:G83"/>
    <mergeCell ref="H83:I83"/>
    <mergeCell ref="J83:M83"/>
    <mergeCell ref="N83:P83"/>
    <mergeCell ref="B84:G84"/>
    <mergeCell ref="H84:I84"/>
    <mergeCell ref="J84:M84"/>
    <mergeCell ref="N84:P84"/>
    <mergeCell ref="B81:G81"/>
    <mergeCell ref="H81:I81"/>
    <mergeCell ref="J81:M81"/>
    <mergeCell ref="N81:P81"/>
    <mergeCell ref="B82:G82"/>
    <mergeCell ref="H82:I82"/>
    <mergeCell ref="J82:M82"/>
    <mergeCell ref="N82:P82"/>
    <mergeCell ref="B79:G79"/>
    <mergeCell ref="H79:I79"/>
    <mergeCell ref="J79:M79"/>
    <mergeCell ref="N79:P79"/>
    <mergeCell ref="B80:G80"/>
    <mergeCell ref="H80:I80"/>
    <mergeCell ref="J80:M80"/>
    <mergeCell ref="N80:P80"/>
    <mergeCell ref="B77:G77"/>
    <mergeCell ref="H77:I77"/>
    <mergeCell ref="J77:M77"/>
    <mergeCell ref="N77:P77"/>
    <mergeCell ref="B78:G78"/>
    <mergeCell ref="H78:I78"/>
    <mergeCell ref="J78:M78"/>
    <mergeCell ref="N78:P78"/>
    <mergeCell ref="B75:G75"/>
    <mergeCell ref="H75:I75"/>
    <mergeCell ref="J75:M75"/>
    <mergeCell ref="N75:P75"/>
    <mergeCell ref="B76:G76"/>
    <mergeCell ref="H76:I76"/>
    <mergeCell ref="J76:M76"/>
    <mergeCell ref="N76:P76"/>
    <mergeCell ref="B73:G73"/>
    <mergeCell ref="H73:I73"/>
    <mergeCell ref="J73:M73"/>
    <mergeCell ref="N73:P73"/>
    <mergeCell ref="B74:G74"/>
    <mergeCell ref="H74:I74"/>
    <mergeCell ref="J74:M74"/>
    <mergeCell ref="N74:P74"/>
    <mergeCell ref="B71:G71"/>
    <mergeCell ref="H71:I71"/>
    <mergeCell ref="J71:M71"/>
    <mergeCell ref="N71:P71"/>
    <mergeCell ref="B72:G72"/>
    <mergeCell ref="H72:I72"/>
    <mergeCell ref="J72:M72"/>
    <mergeCell ref="N72:P72"/>
    <mergeCell ref="B69:G69"/>
    <mergeCell ref="H69:I69"/>
    <mergeCell ref="J69:M69"/>
    <mergeCell ref="N69:P69"/>
    <mergeCell ref="B70:G70"/>
    <mergeCell ref="H70:I70"/>
    <mergeCell ref="J70:M70"/>
    <mergeCell ref="N70:P70"/>
    <mergeCell ref="B67:G67"/>
    <mergeCell ref="H67:I67"/>
    <mergeCell ref="J67:M67"/>
    <mergeCell ref="N67:P67"/>
    <mergeCell ref="B68:G68"/>
    <mergeCell ref="H68:I68"/>
    <mergeCell ref="J68:M68"/>
    <mergeCell ref="N68:P68"/>
    <mergeCell ref="B65:G65"/>
    <mergeCell ref="H65:I65"/>
    <mergeCell ref="J65:M65"/>
    <mergeCell ref="N65:P65"/>
    <mergeCell ref="B66:G66"/>
    <mergeCell ref="H66:I66"/>
    <mergeCell ref="J66:M66"/>
    <mergeCell ref="N66:P66"/>
    <mergeCell ref="B63:G63"/>
    <mergeCell ref="H63:I63"/>
    <mergeCell ref="J63:M63"/>
    <mergeCell ref="N63:P63"/>
    <mergeCell ref="B64:G64"/>
    <mergeCell ref="H64:I64"/>
    <mergeCell ref="J64:M64"/>
    <mergeCell ref="N64:P64"/>
    <mergeCell ref="B61:G61"/>
    <mergeCell ref="H61:I61"/>
    <mergeCell ref="J61:M61"/>
    <mergeCell ref="N61:P61"/>
    <mergeCell ref="B62:G62"/>
    <mergeCell ref="H62:I62"/>
    <mergeCell ref="J62:M62"/>
    <mergeCell ref="N62:P62"/>
    <mergeCell ref="B59:G59"/>
    <mergeCell ref="H59:I59"/>
    <mergeCell ref="J59:M59"/>
    <mergeCell ref="N59:P59"/>
    <mergeCell ref="B60:G60"/>
    <mergeCell ref="H60:I60"/>
    <mergeCell ref="J60:M60"/>
    <mergeCell ref="N60:P60"/>
    <mergeCell ref="B57:G57"/>
    <mergeCell ref="H57:I57"/>
    <mergeCell ref="J57:M57"/>
    <mergeCell ref="N57:P57"/>
    <mergeCell ref="B58:G58"/>
    <mergeCell ref="H58:I58"/>
    <mergeCell ref="J58:M58"/>
    <mergeCell ref="N58:P58"/>
    <mergeCell ref="B55:G55"/>
    <mergeCell ref="H55:I55"/>
    <mergeCell ref="J55:M55"/>
    <mergeCell ref="N55:P55"/>
    <mergeCell ref="B56:G56"/>
    <mergeCell ref="H56:I56"/>
    <mergeCell ref="J56:M56"/>
    <mergeCell ref="N56:P56"/>
    <mergeCell ref="B53:G53"/>
    <mergeCell ref="H53:I53"/>
    <mergeCell ref="J53:M53"/>
    <mergeCell ref="N53:P53"/>
    <mergeCell ref="B54:G54"/>
    <mergeCell ref="H54:I54"/>
    <mergeCell ref="J54:M54"/>
    <mergeCell ref="N54:P54"/>
    <mergeCell ref="B51:G51"/>
    <mergeCell ref="H51:I51"/>
    <mergeCell ref="J51:M51"/>
    <mergeCell ref="N51:P51"/>
    <mergeCell ref="B52:G52"/>
    <mergeCell ref="H52:I52"/>
    <mergeCell ref="J52:M52"/>
    <mergeCell ref="N52:P52"/>
    <mergeCell ref="B49:G49"/>
    <mergeCell ref="H49:I49"/>
    <mergeCell ref="J49:M49"/>
    <mergeCell ref="N49:P49"/>
    <mergeCell ref="B50:G50"/>
    <mergeCell ref="H50:I50"/>
    <mergeCell ref="J50:M50"/>
    <mergeCell ref="N50:P50"/>
    <mergeCell ref="B47:G47"/>
    <mergeCell ref="H47:I47"/>
    <mergeCell ref="J47:M47"/>
    <mergeCell ref="N47:P47"/>
    <mergeCell ref="B48:G48"/>
    <mergeCell ref="H48:I48"/>
    <mergeCell ref="J48:M48"/>
    <mergeCell ref="N48:P48"/>
    <mergeCell ref="B45:G45"/>
    <mergeCell ref="H45:I45"/>
    <mergeCell ref="J45:M45"/>
    <mergeCell ref="N45:P45"/>
    <mergeCell ref="B46:G46"/>
    <mergeCell ref="H46:I46"/>
    <mergeCell ref="J46:M46"/>
    <mergeCell ref="N46:P46"/>
    <mergeCell ref="B43:G43"/>
    <mergeCell ref="H43:I43"/>
    <mergeCell ref="J43:M43"/>
    <mergeCell ref="N43:P43"/>
    <mergeCell ref="B44:G44"/>
    <mergeCell ref="H44:I44"/>
    <mergeCell ref="J44:M44"/>
    <mergeCell ref="N44:P44"/>
    <mergeCell ref="B42:G42"/>
    <mergeCell ref="H42:I42"/>
    <mergeCell ref="J42:M42"/>
    <mergeCell ref="N42:P42"/>
    <mergeCell ref="B25:K25"/>
    <mergeCell ref="B27:B28"/>
    <mergeCell ref="C27:D27"/>
    <mergeCell ref="E27:E28"/>
    <mergeCell ref="G27:G28"/>
    <mergeCell ref="H27:I27"/>
    <mergeCell ref="J27:J28"/>
    <mergeCell ref="K27:K28"/>
    <mergeCell ref="M1:S1"/>
    <mergeCell ref="B8:H8"/>
    <mergeCell ref="B10:B11"/>
    <mergeCell ref="C10:D10"/>
    <mergeCell ref="E10:F10"/>
    <mergeCell ref="G10:G11"/>
    <mergeCell ref="H10:H11"/>
    <mergeCell ref="B41:G41"/>
    <mergeCell ref="H41:I41"/>
    <mergeCell ref="J41:M41"/>
    <mergeCell ref="N41:P4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79CB-7E47-4CF5-8F33-1C4EAF5699D4}">
  <dimension ref="A1:M163"/>
  <sheetViews>
    <sheetView workbookViewId="0">
      <selection activeCell="D26" sqref="D26"/>
    </sheetView>
  </sheetViews>
  <sheetFormatPr baseColWidth="10" defaultRowHeight="12.75" x14ac:dyDescent="0.2"/>
  <cols>
    <col min="1" max="1" width="36" style="102" customWidth="1"/>
    <col min="2" max="3" width="11.42578125" style="102"/>
    <col min="4" max="4" width="12.85546875" style="102" customWidth="1"/>
    <col min="5" max="16384" width="11.42578125" style="102"/>
  </cols>
  <sheetData>
    <row r="1" spans="1:13" s="100" customFormat="1" ht="45" customHeight="1" thickBot="1" x14ac:dyDescent="0.3">
      <c r="A1" s="92"/>
      <c r="B1" s="93"/>
      <c r="C1" s="93"/>
      <c r="D1" s="93"/>
      <c r="E1" s="94"/>
      <c r="F1" s="94"/>
      <c r="G1" s="94"/>
      <c r="H1" s="94"/>
      <c r="I1" s="160" t="s">
        <v>308</v>
      </c>
      <c r="J1" s="160"/>
      <c r="K1" s="160"/>
      <c r="L1" s="160"/>
      <c r="M1" s="160"/>
    </row>
    <row r="2" spans="1:13" s="101" customFormat="1" ht="15" x14ac:dyDescent="0.25"/>
    <row r="3" spans="1:13" s="100" customFormat="1" ht="38.25" customHeight="1" x14ac:dyDescent="0.25">
      <c r="A3" s="95" t="s">
        <v>624</v>
      </c>
      <c r="B3" s="96"/>
      <c r="C3" s="96"/>
      <c r="D3" s="96"/>
      <c r="E3" s="97"/>
      <c r="F3" s="97"/>
      <c r="G3" s="97"/>
      <c r="H3" s="97"/>
      <c r="I3" s="98"/>
      <c r="J3" s="98"/>
      <c r="K3" s="98"/>
      <c r="L3" s="98"/>
      <c r="M3" s="98"/>
    </row>
    <row r="4" spans="1:13" s="100" customFormat="1" ht="15" customHeight="1" x14ac:dyDescent="0.25">
      <c r="A4" s="95" t="s">
        <v>625</v>
      </c>
      <c r="B4" s="96"/>
      <c r="C4" s="96"/>
      <c r="D4" s="96"/>
      <c r="E4" s="97"/>
      <c r="F4" s="97"/>
      <c r="G4" s="97"/>
      <c r="H4" s="97"/>
      <c r="I4" s="98"/>
      <c r="J4" s="98"/>
      <c r="K4" s="98"/>
      <c r="L4" s="98"/>
      <c r="M4" s="98"/>
    </row>
    <row r="5" spans="1:13" s="100" customFormat="1" ht="19.5" customHeight="1" x14ac:dyDescent="0.25">
      <c r="A5" s="99" t="s">
        <v>309</v>
      </c>
      <c r="B5" s="96"/>
      <c r="C5" s="96"/>
      <c r="D5" s="96"/>
      <c r="E5" s="97"/>
      <c r="F5" s="97"/>
      <c r="G5" s="97"/>
      <c r="H5" s="97"/>
      <c r="I5" s="98"/>
      <c r="J5" s="98"/>
      <c r="K5" s="98"/>
      <c r="L5" s="98"/>
      <c r="M5" s="98"/>
    </row>
    <row r="6" spans="1:13" ht="15" x14ac:dyDescent="0.25">
      <c r="A6" s="101" t="s">
        <v>248</v>
      </c>
    </row>
    <row r="11" spans="1:13" ht="15.75" thickBot="1" x14ac:dyDescent="0.3">
      <c r="A11" s="103" t="s">
        <v>626</v>
      </c>
      <c r="B11" s="103" t="s">
        <v>85</v>
      </c>
      <c r="C11" s="103" t="s">
        <v>88</v>
      </c>
      <c r="D11" s="103" t="s">
        <v>91</v>
      </c>
    </row>
    <row r="12" spans="1:13" ht="15.75" thickTop="1" x14ac:dyDescent="0.25">
      <c r="A12" s="104" t="s">
        <v>627</v>
      </c>
      <c r="B12" s="104">
        <v>3</v>
      </c>
      <c r="C12" s="104">
        <v>6</v>
      </c>
      <c r="D12" s="104">
        <v>9</v>
      </c>
    </row>
    <row r="13" spans="1:13" ht="15" x14ac:dyDescent="0.25">
      <c r="A13" s="105" t="s">
        <v>398</v>
      </c>
      <c r="B13" s="105">
        <v>14</v>
      </c>
      <c r="C13" s="105">
        <v>26</v>
      </c>
      <c r="D13" s="105">
        <v>40</v>
      </c>
    </row>
    <row r="14" spans="1:13" ht="15" x14ac:dyDescent="0.25">
      <c r="A14" s="105" t="s">
        <v>628</v>
      </c>
      <c r="B14" s="105">
        <v>10</v>
      </c>
      <c r="C14" s="105">
        <v>33</v>
      </c>
      <c r="D14" s="105">
        <v>43</v>
      </c>
    </row>
    <row r="15" spans="1:13" ht="15" x14ac:dyDescent="0.25">
      <c r="A15" s="105" t="s">
        <v>629</v>
      </c>
      <c r="B15" s="105"/>
      <c r="C15" s="105">
        <v>5</v>
      </c>
      <c r="D15" s="105">
        <v>5</v>
      </c>
    </row>
    <row r="16" spans="1:13" ht="15" x14ac:dyDescent="0.25">
      <c r="A16" s="105" t="s">
        <v>325</v>
      </c>
      <c r="B16" s="105">
        <v>49</v>
      </c>
      <c r="C16" s="105">
        <v>126</v>
      </c>
      <c r="D16" s="105">
        <v>175</v>
      </c>
    </row>
    <row r="17" spans="1:4" ht="15" x14ac:dyDescent="0.25">
      <c r="A17" s="105" t="s">
        <v>326</v>
      </c>
      <c r="B17" s="105">
        <v>10</v>
      </c>
      <c r="C17" s="105">
        <v>7</v>
      </c>
      <c r="D17" s="105">
        <v>17</v>
      </c>
    </row>
    <row r="18" spans="1:4" ht="15" x14ac:dyDescent="0.25">
      <c r="A18" s="105" t="s">
        <v>327</v>
      </c>
      <c r="B18" s="105">
        <v>53</v>
      </c>
      <c r="C18" s="105">
        <v>164</v>
      </c>
      <c r="D18" s="105">
        <v>217</v>
      </c>
    </row>
    <row r="19" spans="1:4" ht="15.75" thickBot="1" x14ac:dyDescent="0.3">
      <c r="A19" s="103" t="s">
        <v>91</v>
      </c>
      <c r="B19" s="103">
        <v>139</v>
      </c>
      <c r="C19" s="103">
        <v>367</v>
      </c>
      <c r="D19" s="103">
        <v>506</v>
      </c>
    </row>
    <row r="20" spans="1:4" ht="13.5" thickTop="1" x14ac:dyDescent="0.2"/>
    <row r="33" spans="1:11" ht="15" x14ac:dyDescent="0.25">
      <c r="A33" s="161" t="s">
        <v>630</v>
      </c>
      <c r="B33" s="163" t="s">
        <v>315</v>
      </c>
      <c r="C33" s="163"/>
      <c r="D33" s="163"/>
      <c r="E33" s="163" t="s">
        <v>316</v>
      </c>
      <c r="F33" s="163"/>
      <c r="G33" s="163"/>
      <c r="H33" s="163" t="s">
        <v>317</v>
      </c>
      <c r="I33" s="163"/>
      <c r="J33" s="163"/>
      <c r="K33" s="164" t="s">
        <v>260</v>
      </c>
    </row>
    <row r="34" spans="1:11" ht="15.75" thickBot="1" x14ac:dyDescent="0.3">
      <c r="A34" s="162"/>
      <c r="B34" s="106" t="s">
        <v>85</v>
      </c>
      <c r="C34" s="106" t="s">
        <v>88</v>
      </c>
      <c r="D34" s="106" t="s">
        <v>91</v>
      </c>
      <c r="E34" s="106" t="s">
        <v>85</v>
      </c>
      <c r="F34" s="106" t="s">
        <v>88</v>
      </c>
      <c r="G34" s="106" t="s">
        <v>91</v>
      </c>
      <c r="H34" s="106" t="s">
        <v>85</v>
      </c>
      <c r="I34" s="106" t="s">
        <v>88</v>
      </c>
      <c r="J34" s="106" t="s">
        <v>91</v>
      </c>
      <c r="K34" s="165"/>
    </row>
    <row r="35" spans="1:11" ht="15.75" thickTop="1" x14ac:dyDescent="0.25">
      <c r="A35" s="104" t="s">
        <v>627</v>
      </c>
      <c r="B35" s="104">
        <v>0</v>
      </c>
      <c r="C35" s="104">
        <v>3</v>
      </c>
      <c r="D35" s="107">
        <v>3</v>
      </c>
      <c r="E35" s="104">
        <v>0</v>
      </c>
      <c r="F35" s="104">
        <v>1</v>
      </c>
      <c r="G35" s="107">
        <v>1</v>
      </c>
      <c r="H35" s="104">
        <v>3</v>
      </c>
      <c r="I35" s="104">
        <v>2</v>
      </c>
      <c r="J35" s="107">
        <v>5</v>
      </c>
      <c r="K35" s="104">
        <v>9</v>
      </c>
    </row>
    <row r="36" spans="1:11" ht="15" x14ac:dyDescent="0.25">
      <c r="A36" s="105" t="s">
        <v>398</v>
      </c>
      <c r="B36" s="105">
        <v>2</v>
      </c>
      <c r="C36" s="105">
        <v>2</v>
      </c>
      <c r="D36" s="108">
        <v>4</v>
      </c>
      <c r="E36" s="105">
        <v>1</v>
      </c>
      <c r="F36" s="105">
        <v>7</v>
      </c>
      <c r="G36" s="108">
        <v>8</v>
      </c>
      <c r="H36" s="105">
        <v>11</v>
      </c>
      <c r="I36" s="105">
        <v>17</v>
      </c>
      <c r="J36" s="108">
        <v>28</v>
      </c>
      <c r="K36" s="105">
        <v>40</v>
      </c>
    </row>
    <row r="37" spans="1:11" ht="15" x14ac:dyDescent="0.25">
      <c r="A37" s="105" t="s">
        <v>628</v>
      </c>
      <c r="B37" s="105">
        <v>1</v>
      </c>
      <c r="C37" s="105">
        <v>5</v>
      </c>
      <c r="D37" s="108">
        <v>6</v>
      </c>
      <c r="E37" s="105">
        <v>1</v>
      </c>
      <c r="F37" s="105">
        <v>2</v>
      </c>
      <c r="G37" s="108">
        <v>3</v>
      </c>
      <c r="H37" s="105">
        <v>8</v>
      </c>
      <c r="I37" s="105">
        <v>26</v>
      </c>
      <c r="J37" s="108">
        <v>34</v>
      </c>
      <c r="K37" s="105">
        <v>43</v>
      </c>
    </row>
    <row r="38" spans="1:11" ht="15" x14ac:dyDescent="0.25">
      <c r="A38" s="105" t="s">
        <v>629</v>
      </c>
      <c r="B38" s="105">
        <v>0</v>
      </c>
      <c r="C38" s="105">
        <v>0</v>
      </c>
      <c r="D38" s="108">
        <v>0</v>
      </c>
      <c r="E38" s="105">
        <v>0</v>
      </c>
      <c r="F38" s="105">
        <v>1</v>
      </c>
      <c r="G38" s="108">
        <v>1</v>
      </c>
      <c r="H38" s="105">
        <v>0</v>
      </c>
      <c r="I38" s="105">
        <v>4</v>
      </c>
      <c r="J38" s="108">
        <v>4</v>
      </c>
      <c r="K38" s="105">
        <v>5</v>
      </c>
    </row>
    <row r="39" spans="1:11" ht="15" x14ac:dyDescent="0.25">
      <c r="A39" s="105" t="s">
        <v>325</v>
      </c>
      <c r="B39" s="105">
        <v>4</v>
      </c>
      <c r="C39" s="105">
        <v>5</v>
      </c>
      <c r="D39" s="108">
        <v>9</v>
      </c>
      <c r="E39" s="105">
        <v>10</v>
      </c>
      <c r="F39" s="105">
        <v>14</v>
      </c>
      <c r="G39" s="108">
        <v>24</v>
      </c>
      <c r="H39" s="105">
        <v>35</v>
      </c>
      <c r="I39" s="105">
        <v>107</v>
      </c>
      <c r="J39" s="108">
        <v>142</v>
      </c>
      <c r="K39" s="105">
        <v>175</v>
      </c>
    </row>
    <row r="40" spans="1:11" ht="15" x14ac:dyDescent="0.25">
      <c r="A40" s="105" t="s">
        <v>326</v>
      </c>
      <c r="B40" s="105">
        <v>3</v>
      </c>
      <c r="C40" s="105">
        <v>1</v>
      </c>
      <c r="D40" s="108">
        <v>4</v>
      </c>
      <c r="E40" s="105">
        <v>2</v>
      </c>
      <c r="F40" s="105">
        <v>1</v>
      </c>
      <c r="G40" s="108">
        <v>3</v>
      </c>
      <c r="H40" s="105">
        <v>5</v>
      </c>
      <c r="I40" s="105">
        <v>5</v>
      </c>
      <c r="J40" s="108">
        <v>10</v>
      </c>
      <c r="K40" s="105">
        <v>17</v>
      </c>
    </row>
    <row r="41" spans="1:11" ht="15" x14ac:dyDescent="0.25">
      <c r="A41" s="105" t="s">
        <v>327</v>
      </c>
      <c r="B41" s="105">
        <v>6</v>
      </c>
      <c r="C41" s="105">
        <v>10</v>
      </c>
      <c r="D41" s="108">
        <v>16</v>
      </c>
      <c r="E41" s="105">
        <v>5</v>
      </c>
      <c r="F41" s="105">
        <v>18</v>
      </c>
      <c r="G41" s="108">
        <v>23</v>
      </c>
      <c r="H41" s="105">
        <v>42</v>
      </c>
      <c r="I41" s="105">
        <v>136</v>
      </c>
      <c r="J41" s="108">
        <v>178</v>
      </c>
      <c r="K41" s="105">
        <v>217</v>
      </c>
    </row>
    <row r="42" spans="1:11" ht="15.75" thickBot="1" x14ac:dyDescent="0.3">
      <c r="A42" s="103" t="s">
        <v>91</v>
      </c>
      <c r="B42" s="103">
        <v>16</v>
      </c>
      <c r="C42" s="103">
        <v>26</v>
      </c>
      <c r="D42" s="103">
        <v>42</v>
      </c>
      <c r="E42" s="103">
        <v>19</v>
      </c>
      <c r="F42" s="103">
        <v>44</v>
      </c>
      <c r="G42" s="103">
        <v>63</v>
      </c>
      <c r="H42" s="103">
        <v>104</v>
      </c>
      <c r="I42" s="103">
        <v>297</v>
      </c>
      <c r="J42" s="103">
        <v>401</v>
      </c>
      <c r="K42" s="103">
        <v>506</v>
      </c>
    </row>
    <row r="43" spans="1:11" ht="13.5" thickTop="1" x14ac:dyDescent="0.2"/>
    <row r="48" spans="1:11" ht="15.75" thickBot="1" x14ac:dyDescent="0.25">
      <c r="A48" s="145" t="s">
        <v>631</v>
      </c>
      <c r="B48" s="146"/>
      <c r="C48" s="146"/>
      <c r="D48" s="146"/>
      <c r="E48" s="147"/>
      <c r="F48" s="148" t="s">
        <v>632</v>
      </c>
      <c r="G48" s="149"/>
    </row>
    <row r="49" spans="1:7" ht="13.5" customHeight="1" thickTop="1" x14ac:dyDescent="0.2">
      <c r="A49" s="150" t="s">
        <v>633</v>
      </c>
      <c r="B49" s="151"/>
      <c r="C49" s="151"/>
      <c r="D49" s="151"/>
      <c r="E49" s="152"/>
      <c r="F49" s="153">
        <v>2</v>
      </c>
      <c r="G49" s="154"/>
    </row>
    <row r="50" spans="1:7" ht="12.75" customHeight="1" x14ac:dyDescent="0.2">
      <c r="A50" s="155" t="s">
        <v>634</v>
      </c>
      <c r="B50" s="156"/>
      <c r="C50" s="156"/>
      <c r="D50" s="156"/>
      <c r="E50" s="157"/>
      <c r="F50" s="158">
        <v>2</v>
      </c>
      <c r="G50" s="159"/>
    </row>
    <row r="51" spans="1:7" ht="12.75" customHeight="1" x14ac:dyDescent="0.2">
      <c r="A51" s="150" t="s">
        <v>635</v>
      </c>
      <c r="B51" s="151"/>
      <c r="C51" s="151"/>
      <c r="D51" s="151"/>
      <c r="E51" s="152"/>
      <c r="F51" s="153">
        <v>1</v>
      </c>
      <c r="G51" s="154"/>
    </row>
    <row r="52" spans="1:7" ht="12.75" customHeight="1" x14ac:dyDescent="0.2">
      <c r="A52" s="155" t="s">
        <v>636</v>
      </c>
      <c r="B52" s="156"/>
      <c r="C52" s="156"/>
      <c r="D52" s="156"/>
      <c r="E52" s="157"/>
      <c r="F52" s="158">
        <v>2</v>
      </c>
      <c r="G52" s="159"/>
    </row>
    <row r="53" spans="1:7" ht="12.75" customHeight="1" x14ac:dyDescent="0.2">
      <c r="A53" s="150" t="s">
        <v>637</v>
      </c>
      <c r="B53" s="151"/>
      <c r="C53" s="151"/>
      <c r="D53" s="151"/>
      <c r="E53" s="152"/>
      <c r="F53" s="153">
        <v>10</v>
      </c>
      <c r="G53" s="154"/>
    </row>
    <row r="54" spans="1:7" ht="12.75" customHeight="1" x14ac:dyDescent="0.2">
      <c r="A54" s="155" t="s">
        <v>638</v>
      </c>
      <c r="B54" s="156"/>
      <c r="C54" s="156"/>
      <c r="D54" s="156"/>
      <c r="E54" s="157"/>
      <c r="F54" s="158">
        <v>1</v>
      </c>
      <c r="G54" s="159"/>
    </row>
    <row r="55" spans="1:7" ht="12.75" customHeight="1" x14ac:dyDescent="0.2">
      <c r="A55" s="150" t="s">
        <v>639</v>
      </c>
      <c r="B55" s="151"/>
      <c r="C55" s="151"/>
      <c r="D55" s="151"/>
      <c r="E55" s="152"/>
      <c r="F55" s="153">
        <v>2</v>
      </c>
      <c r="G55" s="154"/>
    </row>
    <row r="56" spans="1:7" ht="12.75" customHeight="1" x14ac:dyDescent="0.2">
      <c r="A56" s="155" t="s">
        <v>640</v>
      </c>
      <c r="B56" s="156"/>
      <c r="C56" s="156"/>
      <c r="D56" s="156"/>
      <c r="E56" s="157"/>
      <c r="F56" s="158">
        <v>5</v>
      </c>
      <c r="G56" s="159"/>
    </row>
    <row r="57" spans="1:7" ht="12.75" customHeight="1" x14ac:dyDescent="0.2">
      <c r="A57" s="150" t="s">
        <v>641</v>
      </c>
      <c r="B57" s="151"/>
      <c r="C57" s="151"/>
      <c r="D57" s="151"/>
      <c r="E57" s="152"/>
      <c r="F57" s="153">
        <v>2</v>
      </c>
      <c r="G57" s="154"/>
    </row>
    <row r="58" spans="1:7" ht="12.75" customHeight="1" x14ac:dyDescent="0.2">
      <c r="A58" s="155" t="s">
        <v>642</v>
      </c>
      <c r="B58" s="156"/>
      <c r="C58" s="156"/>
      <c r="D58" s="156"/>
      <c r="E58" s="157"/>
      <c r="F58" s="158">
        <v>1</v>
      </c>
      <c r="G58" s="159"/>
    </row>
    <row r="59" spans="1:7" ht="12.75" customHeight="1" x14ac:dyDescent="0.2">
      <c r="A59" s="150" t="s">
        <v>643</v>
      </c>
      <c r="B59" s="151"/>
      <c r="C59" s="151"/>
      <c r="D59" s="151"/>
      <c r="E59" s="152"/>
      <c r="F59" s="153">
        <v>7</v>
      </c>
      <c r="G59" s="154"/>
    </row>
    <row r="60" spans="1:7" ht="12.75" customHeight="1" x14ac:dyDescent="0.2">
      <c r="A60" s="155" t="s">
        <v>644</v>
      </c>
      <c r="B60" s="156"/>
      <c r="C60" s="156"/>
      <c r="D60" s="156"/>
      <c r="E60" s="157"/>
      <c r="F60" s="158">
        <v>11</v>
      </c>
      <c r="G60" s="159"/>
    </row>
    <row r="61" spans="1:7" ht="12.75" customHeight="1" x14ac:dyDescent="0.2">
      <c r="A61" s="150" t="s">
        <v>645</v>
      </c>
      <c r="B61" s="151"/>
      <c r="C61" s="151"/>
      <c r="D61" s="151"/>
      <c r="E61" s="152"/>
      <c r="F61" s="153">
        <v>6</v>
      </c>
      <c r="G61" s="154"/>
    </row>
    <row r="62" spans="1:7" ht="12.75" customHeight="1" x14ac:dyDescent="0.2">
      <c r="A62" s="155" t="s">
        <v>646</v>
      </c>
      <c r="B62" s="156"/>
      <c r="C62" s="156"/>
      <c r="D62" s="156"/>
      <c r="E62" s="157"/>
      <c r="F62" s="158">
        <v>17</v>
      </c>
      <c r="G62" s="159"/>
    </row>
    <row r="63" spans="1:7" ht="12.75" customHeight="1" x14ac:dyDescent="0.2">
      <c r="A63" s="150" t="s">
        <v>647</v>
      </c>
      <c r="B63" s="151"/>
      <c r="C63" s="151"/>
      <c r="D63" s="151"/>
      <c r="E63" s="152"/>
      <c r="F63" s="153">
        <v>5</v>
      </c>
      <c r="G63" s="154"/>
    </row>
    <row r="64" spans="1:7" ht="12.75" customHeight="1" x14ac:dyDescent="0.2">
      <c r="A64" s="155" t="s">
        <v>648</v>
      </c>
      <c r="B64" s="156"/>
      <c r="C64" s="156"/>
      <c r="D64" s="156"/>
      <c r="E64" s="157"/>
      <c r="F64" s="158">
        <v>9</v>
      </c>
      <c r="G64" s="159"/>
    </row>
    <row r="65" spans="1:7" ht="12.75" customHeight="1" x14ac:dyDescent="0.2">
      <c r="A65" s="150" t="s">
        <v>649</v>
      </c>
      <c r="B65" s="151"/>
      <c r="C65" s="151"/>
      <c r="D65" s="151"/>
      <c r="E65" s="152"/>
      <c r="F65" s="153">
        <v>4</v>
      </c>
      <c r="G65" s="154"/>
    </row>
    <row r="66" spans="1:7" ht="15" x14ac:dyDescent="0.2">
      <c r="A66" s="155" t="s">
        <v>650</v>
      </c>
      <c r="B66" s="156"/>
      <c r="C66" s="156"/>
      <c r="D66" s="156"/>
      <c r="E66" s="157"/>
      <c r="F66" s="158">
        <v>17</v>
      </c>
      <c r="G66" s="159"/>
    </row>
    <row r="67" spans="1:7" ht="15" x14ac:dyDescent="0.2">
      <c r="A67" s="150" t="s">
        <v>651</v>
      </c>
      <c r="B67" s="151"/>
      <c r="C67" s="151"/>
      <c r="D67" s="151"/>
      <c r="E67" s="152"/>
      <c r="F67" s="153">
        <v>4</v>
      </c>
      <c r="G67" s="154"/>
    </row>
    <row r="68" spans="1:7" ht="15" x14ac:dyDescent="0.2">
      <c r="A68" s="155" t="s">
        <v>652</v>
      </c>
      <c r="B68" s="156"/>
      <c r="C68" s="156"/>
      <c r="D68" s="156"/>
      <c r="E68" s="157"/>
      <c r="F68" s="158">
        <v>7</v>
      </c>
      <c r="G68" s="159"/>
    </row>
    <row r="69" spans="1:7" ht="12.75" customHeight="1" x14ac:dyDescent="0.2">
      <c r="A69" s="150" t="s">
        <v>653</v>
      </c>
      <c r="B69" s="151"/>
      <c r="C69" s="151"/>
      <c r="D69" s="151"/>
      <c r="E69" s="152"/>
      <c r="F69" s="153">
        <v>2</v>
      </c>
      <c r="G69" s="154"/>
    </row>
    <row r="70" spans="1:7" ht="12.75" customHeight="1" x14ac:dyDescent="0.2">
      <c r="A70" s="155" t="s">
        <v>654</v>
      </c>
      <c r="B70" s="156"/>
      <c r="C70" s="156"/>
      <c r="D70" s="156"/>
      <c r="E70" s="157"/>
      <c r="F70" s="158">
        <v>6</v>
      </c>
      <c r="G70" s="159"/>
    </row>
    <row r="71" spans="1:7" ht="12.75" customHeight="1" x14ac:dyDescent="0.2">
      <c r="A71" s="150" t="s">
        <v>655</v>
      </c>
      <c r="B71" s="151"/>
      <c r="C71" s="151"/>
      <c r="D71" s="151"/>
      <c r="E71" s="152"/>
      <c r="F71" s="153">
        <v>1</v>
      </c>
      <c r="G71" s="154"/>
    </row>
    <row r="72" spans="1:7" ht="12.75" customHeight="1" x14ac:dyDescent="0.2">
      <c r="A72" s="155" t="s">
        <v>656</v>
      </c>
      <c r="B72" s="156"/>
      <c r="C72" s="156"/>
      <c r="D72" s="156"/>
      <c r="E72" s="157"/>
      <c r="F72" s="158">
        <v>1</v>
      </c>
      <c r="G72" s="159"/>
    </row>
    <row r="73" spans="1:7" ht="12.75" customHeight="1" x14ac:dyDescent="0.2">
      <c r="A73" s="150" t="s">
        <v>657</v>
      </c>
      <c r="B73" s="151"/>
      <c r="C73" s="151"/>
      <c r="D73" s="151"/>
      <c r="E73" s="152"/>
      <c r="F73" s="153">
        <v>5</v>
      </c>
      <c r="G73" s="154"/>
    </row>
    <row r="74" spans="1:7" ht="15" x14ac:dyDescent="0.2">
      <c r="A74" s="155" t="s">
        <v>658</v>
      </c>
      <c r="B74" s="156"/>
      <c r="C74" s="156"/>
      <c r="D74" s="156"/>
      <c r="E74" s="157"/>
      <c r="F74" s="158">
        <v>5</v>
      </c>
      <c r="G74" s="159"/>
    </row>
    <row r="75" spans="1:7" ht="15" x14ac:dyDescent="0.2">
      <c r="A75" s="150" t="s">
        <v>659</v>
      </c>
      <c r="B75" s="151"/>
      <c r="C75" s="151"/>
      <c r="D75" s="151"/>
      <c r="E75" s="152"/>
      <c r="F75" s="153">
        <v>10</v>
      </c>
      <c r="G75" s="154"/>
    </row>
    <row r="76" spans="1:7" ht="15" x14ac:dyDescent="0.2">
      <c r="A76" s="155" t="s">
        <v>660</v>
      </c>
      <c r="B76" s="156"/>
      <c r="C76" s="156"/>
      <c r="D76" s="156"/>
      <c r="E76" s="157"/>
      <c r="F76" s="158">
        <v>4</v>
      </c>
      <c r="G76" s="159"/>
    </row>
    <row r="77" spans="1:7" ht="12.75" customHeight="1" x14ac:dyDescent="0.2">
      <c r="A77" s="150" t="s">
        <v>661</v>
      </c>
      <c r="B77" s="151"/>
      <c r="C77" s="151"/>
      <c r="D77" s="151"/>
      <c r="E77" s="152"/>
      <c r="F77" s="153">
        <v>1</v>
      </c>
      <c r="G77" s="154"/>
    </row>
    <row r="78" spans="1:7" ht="12.75" customHeight="1" x14ac:dyDescent="0.2">
      <c r="A78" s="155" t="s">
        <v>662</v>
      </c>
      <c r="B78" s="156"/>
      <c r="C78" s="156"/>
      <c r="D78" s="156"/>
      <c r="E78" s="157"/>
      <c r="F78" s="158">
        <v>7</v>
      </c>
      <c r="G78" s="159"/>
    </row>
    <row r="79" spans="1:7" ht="12.75" customHeight="1" x14ac:dyDescent="0.2">
      <c r="A79" s="150" t="s">
        <v>663</v>
      </c>
      <c r="B79" s="151"/>
      <c r="C79" s="151"/>
      <c r="D79" s="151"/>
      <c r="E79" s="152"/>
      <c r="F79" s="153">
        <v>2</v>
      </c>
      <c r="G79" s="154"/>
    </row>
    <row r="80" spans="1:7" ht="15" x14ac:dyDescent="0.2">
      <c r="A80" s="155" t="s">
        <v>664</v>
      </c>
      <c r="B80" s="156"/>
      <c r="C80" s="156"/>
      <c r="D80" s="156"/>
      <c r="E80" s="157"/>
      <c r="F80" s="158">
        <v>2</v>
      </c>
      <c r="G80" s="159"/>
    </row>
    <row r="81" spans="1:7" ht="12.75" customHeight="1" x14ac:dyDescent="0.2">
      <c r="A81" s="150" t="s">
        <v>665</v>
      </c>
      <c r="B81" s="151"/>
      <c r="C81" s="151"/>
      <c r="D81" s="151"/>
      <c r="E81" s="152"/>
      <c r="F81" s="153">
        <v>1</v>
      </c>
      <c r="G81" s="154"/>
    </row>
    <row r="82" spans="1:7" ht="15" x14ac:dyDescent="0.2">
      <c r="A82" s="155" t="s">
        <v>666</v>
      </c>
      <c r="B82" s="156"/>
      <c r="C82" s="156"/>
      <c r="D82" s="156"/>
      <c r="E82" s="157"/>
      <c r="F82" s="158">
        <v>3</v>
      </c>
      <c r="G82" s="159"/>
    </row>
    <row r="83" spans="1:7" ht="12.75" customHeight="1" x14ac:dyDescent="0.2">
      <c r="A83" s="150" t="s">
        <v>667</v>
      </c>
      <c r="B83" s="151"/>
      <c r="C83" s="151"/>
      <c r="D83" s="151"/>
      <c r="E83" s="152"/>
      <c r="F83" s="153">
        <v>3</v>
      </c>
      <c r="G83" s="154"/>
    </row>
    <row r="84" spans="1:7" ht="12.75" customHeight="1" x14ac:dyDescent="0.2">
      <c r="A84" s="155" t="s">
        <v>668</v>
      </c>
      <c r="B84" s="156"/>
      <c r="C84" s="156"/>
      <c r="D84" s="156"/>
      <c r="E84" s="157"/>
      <c r="F84" s="158">
        <v>5</v>
      </c>
      <c r="G84" s="159"/>
    </row>
    <row r="85" spans="1:7" ht="12.75" customHeight="1" x14ac:dyDescent="0.2">
      <c r="A85" s="150" t="s">
        <v>669</v>
      </c>
      <c r="B85" s="151"/>
      <c r="C85" s="151"/>
      <c r="D85" s="151"/>
      <c r="E85" s="152"/>
      <c r="F85" s="153">
        <v>12</v>
      </c>
      <c r="G85" s="154"/>
    </row>
    <row r="86" spans="1:7" ht="12.75" customHeight="1" x14ac:dyDescent="0.2">
      <c r="A86" s="155" t="s">
        <v>670</v>
      </c>
      <c r="B86" s="156"/>
      <c r="C86" s="156"/>
      <c r="D86" s="156"/>
      <c r="E86" s="157"/>
      <c r="F86" s="158">
        <v>20</v>
      </c>
      <c r="G86" s="159"/>
    </row>
    <row r="87" spans="1:7" ht="12.75" customHeight="1" x14ac:dyDescent="0.2">
      <c r="A87" s="150" t="s">
        <v>671</v>
      </c>
      <c r="B87" s="151"/>
      <c r="C87" s="151"/>
      <c r="D87" s="151"/>
      <c r="E87" s="152"/>
      <c r="F87" s="153">
        <v>2</v>
      </c>
      <c r="G87" s="154"/>
    </row>
    <row r="88" spans="1:7" ht="15" x14ac:dyDescent="0.2">
      <c r="A88" s="155" t="s">
        <v>672</v>
      </c>
      <c r="B88" s="156"/>
      <c r="C88" s="156"/>
      <c r="D88" s="156"/>
      <c r="E88" s="157"/>
      <c r="F88" s="158">
        <v>1</v>
      </c>
      <c r="G88" s="159"/>
    </row>
    <row r="89" spans="1:7" ht="15" x14ac:dyDescent="0.2">
      <c r="A89" s="150" t="s">
        <v>673</v>
      </c>
      <c r="B89" s="151"/>
      <c r="C89" s="151"/>
      <c r="D89" s="151"/>
      <c r="E89" s="152"/>
      <c r="F89" s="153">
        <v>11</v>
      </c>
      <c r="G89" s="154"/>
    </row>
    <row r="90" spans="1:7" ht="15" x14ac:dyDescent="0.2">
      <c r="A90" s="155" t="s">
        <v>674</v>
      </c>
      <c r="B90" s="156"/>
      <c r="C90" s="156"/>
      <c r="D90" s="156"/>
      <c r="E90" s="157"/>
      <c r="F90" s="158">
        <v>4</v>
      </c>
      <c r="G90" s="159"/>
    </row>
    <row r="91" spans="1:7" ht="12.75" customHeight="1" x14ac:dyDescent="0.2">
      <c r="A91" s="150" t="s">
        <v>675</v>
      </c>
      <c r="B91" s="151"/>
      <c r="C91" s="151"/>
      <c r="D91" s="151"/>
      <c r="E91" s="152"/>
      <c r="F91" s="153">
        <v>2</v>
      </c>
      <c r="G91" s="154"/>
    </row>
    <row r="92" spans="1:7" ht="12.75" customHeight="1" x14ac:dyDescent="0.2">
      <c r="A92" s="155" t="s">
        <v>676</v>
      </c>
      <c r="B92" s="156"/>
      <c r="C92" s="156"/>
      <c r="D92" s="156"/>
      <c r="E92" s="157"/>
      <c r="F92" s="158">
        <v>2</v>
      </c>
      <c r="G92" s="159"/>
    </row>
    <row r="93" spans="1:7" ht="12.75" customHeight="1" x14ac:dyDescent="0.2">
      <c r="A93" s="150" t="s">
        <v>677</v>
      </c>
      <c r="B93" s="151"/>
      <c r="C93" s="151"/>
      <c r="D93" s="151"/>
      <c r="E93" s="152"/>
      <c r="F93" s="153">
        <v>2</v>
      </c>
      <c r="G93" s="154"/>
    </row>
    <row r="94" spans="1:7" ht="12.75" customHeight="1" x14ac:dyDescent="0.2">
      <c r="A94" s="155" t="s">
        <v>678</v>
      </c>
      <c r="B94" s="156"/>
      <c r="C94" s="156"/>
      <c r="D94" s="156"/>
      <c r="E94" s="157"/>
      <c r="F94" s="158">
        <v>2</v>
      </c>
      <c r="G94" s="159"/>
    </row>
    <row r="95" spans="1:7" ht="12.75" customHeight="1" x14ac:dyDescent="0.2">
      <c r="A95" s="150" t="s">
        <v>679</v>
      </c>
      <c r="B95" s="151"/>
      <c r="C95" s="151"/>
      <c r="D95" s="151"/>
      <c r="E95" s="152"/>
      <c r="F95" s="153">
        <v>1</v>
      </c>
      <c r="G95" s="154"/>
    </row>
    <row r="96" spans="1:7" ht="12.75" customHeight="1" x14ac:dyDescent="0.2">
      <c r="A96" s="155" t="s">
        <v>680</v>
      </c>
      <c r="B96" s="156"/>
      <c r="C96" s="156"/>
      <c r="D96" s="156"/>
      <c r="E96" s="157"/>
      <c r="F96" s="158">
        <v>2</v>
      </c>
      <c r="G96" s="159"/>
    </row>
    <row r="97" spans="1:7" ht="12.75" customHeight="1" x14ac:dyDescent="0.2">
      <c r="A97" s="150" t="s">
        <v>681</v>
      </c>
      <c r="B97" s="151"/>
      <c r="C97" s="151"/>
      <c r="D97" s="151"/>
      <c r="E97" s="152"/>
      <c r="F97" s="153">
        <v>2</v>
      </c>
      <c r="G97" s="154"/>
    </row>
    <row r="98" spans="1:7" ht="12.75" customHeight="1" x14ac:dyDescent="0.2">
      <c r="A98" s="155" t="s">
        <v>682</v>
      </c>
      <c r="B98" s="156"/>
      <c r="C98" s="156"/>
      <c r="D98" s="156"/>
      <c r="E98" s="157"/>
      <c r="F98" s="158">
        <v>15</v>
      </c>
      <c r="G98" s="159"/>
    </row>
    <row r="99" spans="1:7" ht="15" x14ac:dyDescent="0.2">
      <c r="A99" s="150" t="s">
        <v>683</v>
      </c>
      <c r="B99" s="151"/>
      <c r="C99" s="151"/>
      <c r="D99" s="151"/>
      <c r="E99" s="152"/>
      <c r="F99" s="153">
        <v>7</v>
      </c>
      <c r="G99" s="154"/>
    </row>
    <row r="100" spans="1:7" ht="15" x14ac:dyDescent="0.2">
      <c r="A100" s="155" t="s">
        <v>684</v>
      </c>
      <c r="B100" s="156"/>
      <c r="C100" s="156"/>
      <c r="D100" s="156"/>
      <c r="E100" s="157"/>
      <c r="F100" s="158">
        <v>2</v>
      </c>
      <c r="G100" s="159"/>
    </row>
    <row r="101" spans="1:7" ht="15" x14ac:dyDescent="0.2">
      <c r="A101" s="150" t="s">
        <v>685</v>
      </c>
      <c r="B101" s="151"/>
      <c r="C101" s="151"/>
      <c r="D101" s="151"/>
      <c r="E101" s="152"/>
      <c r="F101" s="153">
        <v>3</v>
      </c>
      <c r="G101" s="154"/>
    </row>
    <row r="102" spans="1:7" ht="15" x14ac:dyDescent="0.2">
      <c r="A102" s="155" t="s">
        <v>686</v>
      </c>
      <c r="B102" s="156"/>
      <c r="C102" s="156"/>
      <c r="D102" s="156"/>
      <c r="E102" s="157"/>
      <c r="F102" s="158">
        <v>18</v>
      </c>
      <c r="G102" s="159"/>
    </row>
    <row r="103" spans="1:7" ht="15" x14ac:dyDescent="0.2">
      <c r="A103" s="150" t="s">
        <v>687</v>
      </c>
      <c r="B103" s="151"/>
      <c r="C103" s="151"/>
      <c r="D103" s="151"/>
      <c r="E103" s="152"/>
      <c r="F103" s="153">
        <v>9</v>
      </c>
      <c r="G103" s="154"/>
    </row>
    <row r="104" spans="1:7" ht="15" x14ac:dyDescent="0.2">
      <c r="A104" s="155" t="s">
        <v>688</v>
      </c>
      <c r="B104" s="156"/>
      <c r="C104" s="156"/>
      <c r="D104" s="156"/>
      <c r="E104" s="157"/>
      <c r="F104" s="158">
        <v>15</v>
      </c>
      <c r="G104" s="159"/>
    </row>
    <row r="105" spans="1:7" ht="15" x14ac:dyDescent="0.2">
      <c r="A105" s="150" t="s">
        <v>689</v>
      </c>
      <c r="B105" s="151"/>
      <c r="C105" s="151"/>
      <c r="D105" s="151"/>
      <c r="E105" s="152"/>
      <c r="F105" s="153">
        <v>1</v>
      </c>
      <c r="G105" s="154"/>
    </row>
    <row r="106" spans="1:7" ht="15" x14ac:dyDescent="0.2">
      <c r="A106" s="155" t="s">
        <v>690</v>
      </c>
      <c r="B106" s="156"/>
      <c r="C106" s="156"/>
      <c r="D106" s="156"/>
      <c r="E106" s="157"/>
      <c r="F106" s="158">
        <v>17</v>
      </c>
      <c r="G106" s="159"/>
    </row>
    <row r="107" spans="1:7" ht="15" x14ac:dyDescent="0.2">
      <c r="A107" s="150" t="s">
        <v>691</v>
      </c>
      <c r="B107" s="151"/>
      <c r="C107" s="151"/>
      <c r="D107" s="151"/>
      <c r="E107" s="152"/>
      <c r="F107" s="153">
        <v>5</v>
      </c>
      <c r="G107" s="154"/>
    </row>
    <row r="108" spans="1:7" ht="15" x14ac:dyDescent="0.2">
      <c r="A108" s="155" t="s">
        <v>692</v>
      </c>
      <c r="B108" s="156"/>
      <c r="C108" s="156"/>
      <c r="D108" s="156"/>
      <c r="E108" s="157"/>
      <c r="F108" s="158">
        <v>2</v>
      </c>
      <c r="G108" s="159"/>
    </row>
    <row r="109" spans="1:7" ht="15" x14ac:dyDescent="0.2">
      <c r="A109" s="150" t="s">
        <v>693</v>
      </c>
      <c r="B109" s="151"/>
      <c r="C109" s="151"/>
      <c r="D109" s="151"/>
      <c r="E109" s="152"/>
      <c r="F109" s="153">
        <v>1</v>
      </c>
      <c r="G109" s="154"/>
    </row>
    <row r="110" spans="1:7" ht="15" x14ac:dyDescent="0.2">
      <c r="A110" s="155" t="s">
        <v>694</v>
      </c>
      <c r="B110" s="156"/>
      <c r="C110" s="156"/>
      <c r="D110" s="156"/>
      <c r="E110" s="157"/>
      <c r="F110" s="158">
        <v>2</v>
      </c>
      <c r="G110" s="159"/>
    </row>
    <row r="111" spans="1:7" ht="15" x14ac:dyDescent="0.2">
      <c r="A111" s="150" t="s">
        <v>695</v>
      </c>
      <c r="B111" s="151"/>
      <c r="C111" s="151"/>
      <c r="D111" s="151"/>
      <c r="E111" s="152"/>
      <c r="F111" s="153">
        <v>1</v>
      </c>
      <c r="G111" s="154"/>
    </row>
    <row r="112" spans="1:7" ht="15" x14ac:dyDescent="0.2">
      <c r="A112" s="155" t="s">
        <v>696</v>
      </c>
      <c r="B112" s="156"/>
      <c r="C112" s="156"/>
      <c r="D112" s="156"/>
      <c r="E112" s="157"/>
      <c r="F112" s="158">
        <v>1</v>
      </c>
      <c r="G112" s="159"/>
    </row>
    <row r="113" spans="1:7" ht="15" x14ac:dyDescent="0.2">
      <c r="A113" s="150" t="s">
        <v>697</v>
      </c>
      <c r="B113" s="151"/>
      <c r="C113" s="151"/>
      <c r="D113" s="151"/>
      <c r="E113" s="152"/>
      <c r="F113" s="153">
        <v>5</v>
      </c>
      <c r="G113" s="154"/>
    </row>
    <row r="114" spans="1:7" ht="15" x14ac:dyDescent="0.2">
      <c r="A114" s="155" t="s">
        <v>698</v>
      </c>
      <c r="B114" s="156"/>
      <c r="C114" s="156"/>
      <c r="D114" s="156"/>
      <c r="E114" s="157"/>
      <c r="F114" s="158">
        <v>1</v>
      </c>
      <c r="G114" s="159"/>
    </row>
    <row r="115" spans="1:7" ht="15" x14ac:dyDescent="0.2">
      <c r="A115" s="150" t="s">
        <v>699</v>
      </c>
      <c r="B115" s="151"/>
      <c r="C115" s="151"/>
      <c r="D115" s="151"/>
      <c r="E115" s="152"/>
      <c r="F115" s="153">
        <v>1</v>
      </c>
      <c r="G115" s="154"/>
    </row>
    <row r="116" spans="1:7" ht="15" x14ac:dyDescent="0.2">
      <c r="A116" s="155" t="s">
        <v>700</v>
      </c>
      <c r="B116" s="156"/>
      <c r="C116" s="156"/>
      <c r="D116" s="156"/>
      <c r="E116" s="157"/>
      <c r="F116" s="158">
        <v>1</v>
      </c>
      <c r="G116" s="159"/>
    </row>
    <row r="117" spans="1:7" ht="15" x14ac:dyDescent="0.2">
      <c r="A117" s="150" t="s">
        <v>701</v>
      </c>
      <c r="B117" s="151"/>
      <c r="C117" s="151"/>
      <c r="D117" s="151"/>
      <c r="E117" s="152"/>
      <c r="F117" s="153">
        <v>3</v>
      </c>
      <c r="G117" s="154"/>
    </row>
    <row r="118" spans="1:7" ht="15" x14ac:dyDescent="0.2">
      <c r="A118" s="155" t="s">
        <v>702</v>
      </c>
      <c r="B118" s="156"/>
      <c r="C118" s="156"/>
      <c r="D118" s="156"/>
      <c r="E118" s="157"/>
      <c r="F118" s="158">
        <v>2</v>
      </c>
      <c r="G118" s="159"/>
    </row>
    <row r="119" spans="1:7" ht="15" x14ac:dyDescent="0.2">
      <c r="A119" s="150" t="s">
        <v>703</v>
      </c>
      <c r="B119" s="151"/>
      <c r="C119" s="151"/>
      <c r="D119" s="151"/>
      <c r="E119" s="152"/>
      <c r="F119" s="153">
        <v>3</v>
      </c>
      <c r="G119" s="154"/>
    </row>
    <row r="120" spans="1:7" ht="12.75" customHeight="1" x14ac:dyDescent="0.2">
      <c r="A120" s="155" t="s">
        <v>704</v>
      </c>
      <c r="B120" s="156"/>
      <c r="C120" s="156"/>
      <c r="D120" s="156"/>
      <c r="E120" s="157"/>
      <c r="F120" s="158">
        <v>2</v>
      </c>
      <c r="G120" s="159"/>
    </row>
    <row r="121" spans="1:7" ht="12.75" customHeight="1" x14ac:dyDescent="0.2">
      <c r="A121" s="150" t="s">
        <v>705</v>
      </c>
      <c r="B121" s="151"/>
      <c r="C121" s="151"/>
      <c r="D121" s="151"/>
      <c r="E121" s="152"/>
      <c r="F121" s="153">
        <v>1</v>
      </c>
      <c r="G121" s="154"/>
    </row>
    <row r="122" spans="1:7" ht="15" x14ac:dyDescent="0.2">
      <c r="A122" s="155" t="s">
        <v>706</v>
      </c>
      <c r="B122" s="156"/>
      <c r="C122" s="156"/>
      <c r="D122" s="156"/>
      <c r="E122" s="157"/>
      <c r="F122" s="158">
        <v>1</v>
      </c>
      <c r="G122" s="159"/>
    </row>
    <row r="123" spans="1:7" ht="15" x14ac:dyDescent="0.2">
      <c r="A123" s="150" t="s">
        <v>707</v>
      </c>
      <c r="B123" s="151"/>
      <c r="C123" s="151"/>
      <c r="D123" s="151"/>
      <c r="E123" s="152"/>
      <c r="F123" s="153">
        <v>1</v>
      </c>
      <c r="G123" s="154"/>
    </row>
    <row r="124" spans="1:7" ht="12.75" customHeight="1" x14ac:dyDescent="0.2">
      <c r="A124" s="155" t="s">
        <v>708</v>
      </c>
      <c r="B124" s="156"/>
      <c r="C124" s="156"/>
      <c r="D124" s="156"/>
      <c r="E124" s="157"/>
      <c r="F124" s="158">
        <v>1</v>
      </c>
      <c r="G124" s="159"/>
    </row>
    <row r="125" spans="1:7" ht="15" x14ac:dyDescent="0.2">
      <c r="A125" s="150" t="s">
        <v>709</v>
      </c>
      <c r="B125" s="151"/>
      <c r="C125" s="151"/>
      <c r="D125" s="151"/>
      <c r="E125" s="152"/>
      <c r="F125" s="153">
        <v>5</v>
      </c>
      <c r="G125" s="154"/>
    </row>
    <row r="126" spans="1:7" ht="15" x14ac:dyDescent="0.2">
      <c r="A126" s="155" t="s">
        <v>710</v>
      </c>
      <c r="B126" s="156"/>
      <c r="C126" s="156"/>
      <c r="D126" s="156"/>
      <c r="E126" s="157"/>
      <c r="F126" s="158">
        <v>4</v>
      </c>
      <c r="G126" s="159"/>
    </row>
    <row r="127" spans="1:7" ht="12.75" customHeight="1" x14ac:dyDescent="0.2">
      <c r="A127" s="150" t="s">
        <v>711</v>
      </c>
      <c r="B127" s="151"/>
      <c r="C127" s="151"/>
      <c r="D127" s="151"/>
      <c r="E127" s="152"/>
      <c r="F127" s="153">
        <v>1</v>
      </c>
      <c r="G127" s="154"/>
    </row>
    <row r="128" spans="1:7" ht="15" x14ac:dyDescent="0.2">
      <c r="A128" s="155" t="s">
        <v>712</v>
      </c>
      <c r="B128" s="156"/>
      <c r="C128" s="156"/>
      <c r="D128" s="156"/>
      <c r="E128" s="157"/>
      <c r="F128" s="158">
        <v>2</v>
      </c>
      <c r="G128" s="159"/>
    </row>
    <row r="129" spans="1:7" ht="12.75" customHeight="1" x14ac:dyDescent="0.2">
      <c r="A129" s="150" t="s">
        <v>713</v>
      </c>
      <c r="B129" s="151"/>
      <c r="C129" s="151"/>
      <c r="D129" s="151"/>
      <c r="E129" s="152"/>
      <c r="F129" s="153">
        <v>4</v>
      </c>
      <c r="G129" s="154"/>
    </row>
    <row r="130" spans="1:7" ht="12.75" customHeight="1" x14ac:dyDescent="0.2">
      <c r="A130" s="155" t="s">
        <v>714</v>
      </c>
      <c r="B130" s="156"/>
      <c r="C130" s="156"/>
      <c r="D130" s="156"/>
      <c r="E130" s="157"/>
      <c r="F130" s="158">
        <v>1</v>
      </c>
      <c r="G130" s="159"/>
    </row>
    <row r="131" spans="1:7" ht="15" x14ac:dyDescent="0.2">
      <c r="A131" s="150" t="s">
        <v>715</v>
      </c>
      <c r="B131" s="151"/>
      <c r="C131" s="151"/>
      <c r="D131" s="151"/>
      <c r="E131" s="152"/>
      <c r="F131" s="153">
        <v>1</v>
      </c>
      <c r="G131" s="154"/>
    </row>
    <row r="132" spans="1:7" ht="15" x14ac:dyDescent="0.2">
      <c r="A132" s="155" t="s">
        <v>716</v>
      </c>
      <c r="B132" s="156"/>
      <c r="C132" s="156"/>
      <c r="D132" s="156"/>
      <c r="E132" s="157"/>
      <c r="F132" s="158">
        <v>1</v>
      </c>
      <c r="G132" s="159"/>
    </row>
    <row r="133" spans="1:7" ht="12.75" customHeight="1" x14ac:dyDescent="0.2">
      <c r="A133" s="150" t="s">
        <v>717</v>
      </c>
      <c r="B133" s="151"/>
      <c r="C133" s="151"/>
      <c r="D133" s="151"/>
      <c r="E133" s="152"/>
      <c r="F133" s="153">
        <v>4</v>
      </c>
      <c r="G133" s="154"/>
    </row>
    <row r="134" spans="1:7" ht="12.75" customHeight="1" x14ac:dyDescent="0.2">
      <c r="A134" s="155" t="s">
        <v>718</v>
      </c>
      <c r="B134" s="156"/>
      <c r="C134" s="156"/>
      <c r="D134" s="156"/>
      <c r="E134" s="157"/>
      <c r="F134" s="158">
        <v>3</v>
      </c>
      <c r="G134" s="159"/>
    </row>
    <row r="135" spans="1:7" ht="15" x14ac:dyDescent="0.2">
      <c r="A135" s="150" t="s">
        <v>719</v>
      </c>
      <c r="B135" s="151"/>
      <c r="C135" s="151"/>
      <c r="D135" s="151"/>
      <c r="E135" s="152"/>
      <c r="F135" s="153">
        <v>12</v>
      </c>
      <c r="G135" s="154"/>
    </row>
    <row r="136" spans="1:7" ht="12.75" customHeight="1" x14ac:dyDescent="0.2">
      <c r="A136" s="155" t="s">
        <v>720</v>
      </c>
      <c r="B136" s="156"/>
      <c r="C136" s="156"/>
      <c r="D136" s="156"/>
      <c r="E136" s="157"/>
      <c r="F136" s="158">
        <v>2</v>
      </c>
      <c r="G136" s="159"/>
    </row>
    <row r="137" spans="1:7" ht="12.75" customHeight="1" x14ac:dyDescent="0.2">
      <c r="A137" s="150" t="s">
        <v>721</v>
      </c>
      <c r="B137" s="151"/>
      <c r="C137" s="151"/>
      <c r="D137" s="151"/>
      <c r="E137" s="152"/>
      <c r="F137" s="153">
        <v>1</v>
      </c>
      <c r="G137" s="154"/>
    </row>
    <row r="138" spans="1:7" ht="12.75" customHeight="1" x14ac:dyDescent="0.2">
      <c r="A138" s="155" t="s">
        <v>722</v>
      </c>
      <c r="B138" s="156"/>
      <c r="C138" s="156"/>
      <c r="D138" s="156"/>
      <c r="E138" s="157"/>
      <c r="F138" s="158">
        <v>1</v>
      </c>
      <c r="G138" s="159"/>
    </row>
    <row r="139" spans="1:7" ht="12.75" customHeight="1" x14ac:dyDescent="0.2">
      <c r="A139" s="150" t="s">
        <v>723</v>
      </c>
      <c r="B139" s="151"/>
      <c r="C139" s="151"/>
      <c r="D139" s="151"/>
      <c r="E139" s="152"/>
      <c r="F139" s="153">
        <v>3</v>
      </c>
      <c r="G139" s="154"/>
    </row>
    <row r="140" spans="1:7" ht="15" x14ac:dyDescent="0.2">
      <c r="A140" s="155" t="s">
        <v>724</v>
      </c>
      <c r="B140" s="156"/>
      <c r="C140" s="156"/>
      <c r="D140" s="156"/>
      <c r="E140" s="157"/>
      <c r="F140" s="158">
        <v>2</v>
      </c>
      <c r="G140" s="159"/>
    </row>
    <row r="141" spans="1:7" ht="15" x14ac:dyDescent="0.2">
      <c r="A141" s="150" t="s">
        <v>725</v>
      </c>
      <c r="B141" s="151"/>
      <c r="C141" s="151"/>
      <c r="D141" s="151"/>
      <c r="E141" s="152"/>
      <c r="F141" s="153">
        <v>4</v>
      </c>
      <c r="G141" s="154"/>
    </row>
    <row r="142" spans="1:7" ht="12.75" customHeight="1" x14ac:dyDescent="0.2">
      <c r="A142" s="155" t="s">
        <v>726</v>
      </c>
      <c r="B142" s="156"/>
      <c r="C142" s="156"/>
      <c r="D142" s="156"/>
      <c r="E142" s="157"/>
      <c r="F142" s="158">
        <v>7</v>
      </c>
      <c r="G142" s="159"/>
    </row>
    <row r="143" spans="1:7" ht="12.75" customHeight="1" x14ac:dyDescent="0.2">
      <c r="A143" s="150" t="s">
        <v>727</v>
      </c>
      <c r="B143" s="151"/>
      <c r="C143" s="151"/>
      <c r="D143" s="151"/>
      <c r="E143" s="152"/>
      <c r="F143" s="153">
        <v>5</v>
      </c>
      <c r="G143" s="154"/>
    </row>
    <row r="144" spans="1:7" ht="12.75" customHeight="1" x14ac:dyDescent="0.2">
      <c r="A144" s="155" t="s">
        <v>728</v>
      </c>
      <c r="B144" s="156"/>
      <c r="C144" s="156"/>
      <c r="D144" s="156"/>
      <c r="E144" s="157"/>
      <c r="F144" s="158">
        <v>17</v>
      </c>
      <c r="G144" s="159"/>
    </row>
    <row r="145" spans="1:7" ht="12.75" customHeight="1" x14ac:dyDescent="0.2">
      <c r="A145" s="150" t="s">
        <v>729</v>
      </c>
      <c r="B145" s="151"/>
      <c r="C145" s="151"/>
      <c r="D145" s="151"/>
      <c r="E145" s="152"/>
      <c r="F145" s="153">
        <v>4</v>
      </c>
      <c r="G145" s="154"/>
    </row>
    <row r="146" spans="1:7" ht="12.75" customHeight="1" x14ac:dyDescent="0.2">
      <c r="A146" s="155" t="s">
        <v>730</v>
      </c>
      <c r="B146" s="156"/>
      <c r="C146" s="156"/>
      <c r="D146" s="156"/>
      <c r="E146" s="157"/>
      <c r="F146" s="158">
        <v>2</v>
      </c>
      <c r="G146" s="159"/>
    </row>
    <row r="147" spans="1:7" ht="12.75" customHeight="1" x14ac:dyDescent="0.2">
      <c r="A147" s="150" t="s">
        <v>731</v>
      </c>
      <c r="B147" s="151"/>
      <c r="C147" s="151"/>
      <c r="D147" s="151"/>
      <c r="E147" s="152"/>
      <c r="F147" s="153">
        <v>10</v>
      </c>
      <c r="G147" s="154"/>
    </row>
    <row r="148" spans="1:7" ht="15" x14ac:dyDescent="0.2">
      <c r="A148" s="155" t="s">
        <v>732</v>
      </c>
      <c r="B148" s="156"/>
      <c r="C148" s="156"/>
      <c r="D148" s="156"/>
      <c r="E148" s="157"/>
      <c r="F148" s="158">
        <v>6</v>
      </c>
      <c r="G148" s="159"/>
    </row>
    <row r="149" spans="1:7" ht="12.75" customHeight="1" x14ac:dyDescent="0.2">
      <c r="A149" s="150" t="s">
        <v>733</v>
      </c>
      <c r="B149" s="151"/>
      <c r="C149" s="151"/>
      <c r="D149" s="151"/>
      <c r="E149" s="152"/>
      <c r="F149" s="153">
        <v>3</v>
      </c>
      <c r="G149" s="154"/>
    </row>
    <row r="150" spans="1:7" ht="15" x14ac:dyDescent="0.2">
      <c r="A150" s="155" t="s">
        <v>734</v>
      </c>
      <c r="B150" s="156"/>
      <c r="C150" s="156"/>
      <c r="D150" s="156"/>
      <c r="E150" s="157"/>
      <c r="F150" s="158">
        <v>1</v>
      </c>
      <c r="G150" s="159"/>
    </row>
    <row r="151" spans="1:7" ht="12.75" customHeight="1" x14ac:dyDescent="0.2">
      <c r="A151" s="150" t="s">
        <v>735</v>
      </c>
      <c r="B151" s="151"/>
      <c r="C151" s="151"/>
      <c r="D151" s="151"/>
      <c r="E151" s="152"/>
      <c r="F151" s="153">
        <v>11</v>
      </c>
      <c r="G151" s="154"/>
    </row>
    <row r="152" spans="1:7" ht="15" x14ac:dyDescent="0.2">
      <c r="A152" s="155" t="s">
        <v>736</v>
      </c>
      <c r="B152" s="156"/>
      <c r="C152" s="156"/>
      <c r="D152" s="156"/>
      <c r="E152" s="157"/>
      <c r="F152" s="158">
        <v>4</v>
      </c>
      <c r="G152" s="159"/>
    </row>
    <row r="153" spans="1:7" ht="15" x14ac:dyDescent="0.2">
      <c r="A153" s="150" t="s">
        <v>737</v>
      </c>
      <c r="B153" s="151"/>
      <c r="C153" s="151"/>
      <c r="D153" s="151"/>
      <c r="E153" s="152"/>
      <c r="F153" s="153">
        <v>2</v>
      </c>
      <c r="G153" s="154"/>
    </row>
    <row r="154" spans="1:7" ht="13.5" customHeight="1" x14ac:dyDescent="0.2">
      <c r="A154" s="155" t="s">
        <v>738</v>
      </c>
      <c r="B154" s="156"/>
      <c r="C154" s="156"/>
      <c r="D154" s="156"/>
      <c r="E154" s="157"/>
      <c r="F154" s="158">
        <v>7</v>
      </c>
      <c r="G154" s="159"/>
    </row>
    <row r="155" spans="1:7" ht="12.75" customHeight="1" x14ac:dyDescent="0.2">
      <c r="A155" s="150" t="s">
        <v>739</v>
      </c>
      <c r="B155" s="151"/>
      <c r="C155" s="151"/>
      <c r="D155" s="151"/>
      <c r="E155" s="152"/>
      <c r="F155" s="153">
        <v>3</v>
      </c>
      <c r="G155" s="154"/>
    </row>
    <row r="156" spans="1:7" ht="12.75" customHeight="1" x14ac:dyDescent="0.2">
      <c r="A156" s="155" t="s">
        <v>740</v>
      </c>
      <c r="B156" s="156"/>
      <c r="C156" s="156"/>
      <c r="D156" s="156"/>
      <c r="E156" s="157"/>
      <c r="F156" s="158">
        <v>3</v>
      </c>
      <c r="G156" s="159"/>
    </row>
    <row r="157" spans="1:7" ht="12.75" customHeight="1" x14ac:dyDescent="0.2">
      <c r="A157" s="150" t="s">
        <v>741</v>
      </c>
      <c r="B157" s="151"/>
      <c r="C157" s="151"/>
      <c r="D157" s="151"/>
      <c r="E157" s="152"/>
      <c r="F157" s="153">
        <v>1</v>
      </c>
      <c r="G157" s="154"/>
    </row>
    <row r="158" spans="1:7" ht="12.75" customHeight="1" x14ac:dyDescent="0.2">
      <c r="A158" s="155" t="s">
        <v>742</v>
      </c>
      <c r="B158" s="156"/>
      <c r="C158" s="156"/>
      <c r="D158" s="156"/>
      <c r="E158" s="157"/>
      <c r="F158" s="158">
        <v>5</v>
      </c>
      <c r="G158" s="159"/>
    </row>
    <row r="159" spans="1:7" ht="12.75" customHeight="1" x14ac:dyDescent="0.2">
      <c r="A159" s="150" t="s">
        <v>743</v>
      </c>
      <c r="B159" s="151"/>
      <c r="C159" s="151"/>
      <c r="D159" s="151"/>
      <c r="E159" s="152"/>
      <c r="F159" s="153">
        <v>4</v>
      </c>
      <c r="G159" s="154"/>
    </row>
    <row r="160" spans="1:7" ht="12.75" customHeight="1" x14ac:dyDescent="0.2">
      <c r="A160" s="155" t="s">
        <v>744</v>
      </c>
      <c r="B160" s="156"/>
      <c r="C160" s="156"/>
      <c r="D160" s="156"/>
      <c r="E160" s="157"/>
      <c r="F160" s="158">
        <v>1</v>
      </c>
      <c r="G160" s="159"/>
    </row>
    <row r="161" spans="1:7" ht="12.75" customHeight="1" x14ac:dyDescent="0.2">
      <c r="A161" s="150" t="s">
        <v>745</v>
      </c>
      <c r="B161" s="151"/>
      <c r="C161" s="151"/>
      <c r="D161" s="151"/>
      <c r="E161" s="152"/>
      <c r="F161" s="153">
        <v>2</v>
      </c>
      <c r="G161" s="154"/>
    </row>
    <row r="162" spans="1:7" ht="15.75" thickBot="1" x14ac:dyDescent="0.25">
      <c r="A162" s="145" t="s">
        <v>321</v>
      </c>
      <c r="B162" s="146"/>
      <c r="C162" s="146"/>
      <c r="D162" s="146"/>
      <c r="E162" s="147"/>
      <c r="F162" s="148">
        <v>506</v>
      </c>
      <c r="G162" s="149"/>
    </row>
    <row r="163" spans="1:7" ht="13.5" thickTop="1" x14ac:dyDescent="0.2"/>
  </sheetData>
  <mergeCells count="236">
    <mergeCell ref="I1:M1"/>
    <mergeCell ref="A33:A34"/>
    <mergeCell ref="B33:D33"/>
    <mergeCell ref="E33:G33"/>
    <mergeCell ref="H33:J33"/>
    <mergeCell ref="K33:K34"/>
    <mergeCell ref="A51:E51"/>
    <mergeCell ref="F51:G51"/>
    <mergeCell ref="A52:E52"/>
    <mergeCell ref="F52:G52"/>
    <mergeCell ref="A53:E53"/>
    <mergeCell ref="F53:G53"/>
    <mergeCell ref="A48:E48"/>
    <mergeCell ref="F48:G48"/>
    <mergeCell ref="A49:E49"/>
    <mergeCell ref="F49:G49"/>
    <mergeCell ref="A50:E50"/>
    <mergeCell ref="F50:G50"/>
    <mergeCell ref="A57:E57"/>
    <mergeCell ref="F57:G57"/>
    <mergeCell ref="A58:E58"/>
    <mergeCell ref="F58:G58"/>
    <mergeCell ref="A59:E59"/>
    <mergeCell ref="F59:G59"/>
    <mergeCell ref="A54:E54"/>
    <mergeCell ref="F54:G54"/>
    <mergeCell ref="A55:E55"/>
    <mergeCell ref="F55:G55"/>
    <mergeCell ref="A56:E56"/>
    <mergeCell ref="F56:G56"/>
    <mergeCell ref="A63:E63"/>
    <mergeCell ref="F63:G63"/>
    <mergeCell ref="A64:E64"/>
    <mergeCell ref="F64:G64"/>
    <mergeCell ref="A65:E65"/>
    <mergeCell ref="F65:G65"/>
    <mergeCell ref="A60:E60"/>
    <mergeCell ref="F60:G60"/>
    <mergeCell ref="A61:E61"/>
    <mergeCell ref="F61:G61"/>
    <mergeCell ref="A62:E62"/>
    <mergeCell ref="F62:G62"/>
    <mergeCell ref="A69:E69"/>
    <mergeCell ref="F69:G69"/>
    <mergeCell ref="A70:E70"/>
    <mergeCell ref="F70:G70"/>
    <mergeCell ref="A71:E71"/>
    <mergeCell ref="F71:G71"/>
    <mergeCell ref="A66:E66"/>
    <mergeCell ref="F66:G66"/>
    <mergeCell ref="A67:E67"/>
    <mergeCell ref="F67:G67"/>
    <mergeCell ref="A68:E68"/>
    <mergeCell ref="F68:G68"/>
    <mergeCell ref="A75:E75"/>
    <mergeCell ref="F75:G75"/>
    <mergeCell ref="A76:E76"/>
    <mergeCell ref="F76:G76"/>
    <mergeCell ref="A77:E77"/>
    <mergeCell ref="F77:G77"/>
    <mergeCell ref="A72:E72"/>
    <mergeCell ref="F72:G72"/>
    <mergeCell ref="A73:E73"/>
    <mergeCell ref="F73:G73"/>
    <mergeCell ref="A74:E74"/>
    <mergeCell ref="F74:G74"/>
    <mergeCell ref="A81:E81"/>
    <mergeCell ref="F81:G81"/>
    <mergeCell ref="A82:E82"/>
    <mergeCell ref="F82:G82"/>
    <mergeCell ref="A83:E83"/>
    <mergeCell ref="F83:G83"/>
    <mergeCell ref="A78:E78"/>
    <mergeCell ref="F78:G78"/>
    <mergeCell ref="A79:E79"/>
    <mergeCell ref="F79:G79"/>
    <mergeCell ref="A80:E80"/>
    <mergeCell ref="F80:G80"/>
    <mergeCell ref="A87:E87"/>
    <mergeCell ref="F87:G87"/>
    <mergeCell ref="A88:E88"/>
    <mergeCell ref="F88:G88"/>
    <mergeCell ref="A89:E89"/>
    <mergeCell ref="F89:G89"/>
    <mergeCell ref="A84:E84"/>
    <mergeCell ref="F84:G84"/>
    <mergeCell ref="A85:E85"/>
    <mergeCell ref="F85:G85"/>
    <mergeCell ref="A86:E86"/>
    <mergeCell ref="F86:G86"/>
    <mergeCell ref="A93:E93"/>
    <mergeCell ref="F93:G93"/>
    <mergeCell ref="A94:E94"/>
    <mergeCell ref="F94:G94"/>
    <mergeCell ref="A95:E95"/>
    <mergeCell ref="F95:G95"/>
    <mergeCell ref="A90:E90"/>
    <mergeCell ref="F90:G90"/>
    <mergeCell ref="A91:E91"/>
    <mergeCell ref="F91:G91"/>
    <mergeCell ref="A92:E92"/>
    <mergeCell ref="F92:G92"/>
    <mergeCell ref="A99:E99"/>
    <mergeCell ref="F99:G99"/>
    <mergeCell ref="A100:E100"/>
    <mergeCell ref="F100:G100"/>
    <mergeCell ref="A101:E101"/>
    <mergeCell ref="F101:G101"/>
    <mergeCell ref="A96:E96"/>
    <mergeCell ref="F96:G96"/>
    <mergeCell ref="A97:E97"/>
    <mergeCell ref="F97:G97"/>
    <mergeCell ref="A98:E98"/>
    <mergeCell ref="F98:G98"/>
    <mergeCell ref="A105:E105"/>
    <mergeCell ref="F105:G105"/>
    <mergeCell ref="A106:E106"/>
    <mergeCell ref="F106:G106"/>
    <mergeCell ref="A107:E107"/>
    <mergeCell ref="F107:G107"/>
    <mergeCell ref="A102:E102"/>
    <mergeCell ref="F102:G102"/>
    <mergeCell ref="A103:E103"/>
    <mergeCell ref="F103:G103"/>
    <mergeCell ref="A104:E104"/>
    <mergeCell ref="F104:G104"/>
    <mergeCell ref="A111:E111"/>
    <mergeCell ref="F111:G111"/>
    <mergeCell ref="A112:E112"/>
    <mergeCell ref="F112:G112"/>
    <mergeCell ref="A113:E113"/>
    <mergeCell ref="F113:G113"/>
    <mergeCell ref="A108:E108"/>
    <mergeCell ref="F108:G108"/>
    <mergeCell ref="A109:E109"/>
    <mergeCell ref="F109:G109"/>
    <mergeCell ref="A110:E110"/>
    <mergeCell ref="F110:G110"/>
    <mergeCell ref="A117:E117"/>
    <mergeCell ref="F117:G117"/>
    <mergeCell ref="A118:E118"/>
    <mergeCell ref="F118:G118"/>
    <mergeCell ref="A119:E119"/>
    <mergeCell ref="F119:G119"/>
    <mergeCell ref="A114:E114"/>
    <mergeCell ref="F114:G114"/>
    <mergeCell ref="A115:E115"/>
    <mergeCell ref="F115:G115"/>
    <mergeCell ref="A116:E116"/>
    <mergeCell ref="F116:G116"/>
    <mergeCell ref="A123:E123"/>
    <mergeCell ref="F123:G123"/>
    <mergeCell ref="A124:E124"/>
    <mergeCell ref="F124:G124"/>
    <mergeCell ref="A125:E125"/>
    <mergeCell ref="F125:G125"/>
    <mergeCell ref="A120:E120"/>
    <mergeCell ref="F120:G120"/>
    <mergeCell ref="A121:E121"/>
    <mergeCell ref="F121:G121"/>
    <mergeCell ref="A122:E122"/>
    <mergeCell ref="F122:G122"/>
    <mergeCell ref="A129:E129"/>
    <mergeCell ref="F129:G129"/>
    <mergeCell ref="A130:E130"/>
    <mergeCell ref="F130:G130"/>
    <mergeCell ref="A131:E131"/>
    <mergeCell ref="F131:G131"/>
    <mergeCell ref="A126:E126"/>
    <mergeCell ref="F126:G126"/>
    <mergeCell ref="A127:E127"/>
    <mergeCell ref="F127:G127"/>
    <mergeCell ref="A128:E128"/>
    <mergeCell ref="F128:G128"/>
    <mergeCell ref="A135:E135"/>
    <mergeCell ref="F135:G135"/>
    <mergeCell ref="A136:E136"/>
    <mergeCell ref="F136:G136"/>
    <mergeCell ref="A137:E137"/>
    <mergeCell ref="F137:G137"/>
    <mergeCell ref="A132:E132"/>
    <mergeCell ref="F132:G132"/>
    <mergeCell ref="A133:E133"/>
    <mergeCell ref="F133:G133"/>
    <mergeCell ref="A134:E134"/>
    <mergeCell ref="F134:G134"/>
    <mergeCell ref="A141:E141"/>
    <mergeCell ref="F141:G141"/>
    <mergeCell ref="A142:E142"/>
    <mergeCell ref="F142:G142"/>
    <mergeCell ref="A143:E143"/>
    <mergeCell ref="F143:G143"/>
    <mergeCell ref="A138:E138"/>
    <mergeCell ref="F138:G138"/>
    <mergeCell ref="A139:E139"/>
    <mergeCell ref="F139:G139"/>
    <mergeCell ref="A140:E140"/>
    <mergeCell ref="F140:G140"/>
    <mergeCell ref="A147:E147"/>
    <mergeCell ref="F147:G147"/>
    <mergeCell ref="A148:E148"/>
    <mergeCell ref="F148:G148"/>
    <mergeCell ref="A149:E149"/>
    <mergeCell ref="F149:G149"/>
    <mergeCell ref="A144:E144"/>
    <mergeCell ref="F144:G144"/>
    <mergeCell ref="A145:E145"/>
    <mergeCell ref="F145:G145"/>
    <mergeCell ref="A146:E146"/>
    <mergeCell ref="F146:G146"/>
    <mergeCell ref="A153:E153"/>
    <mergeCell ref="F153:G153"/>
    <mergeCell ref="A154:E154"/>
    <mergeCell ref="F154:G154"/>
    <mergeCell ref="A155:E155"/>
    <mergeCell ref="F155:G155"/>
    <mergeCell ref="A150:E150"/>
    <mergeCell ref="F150:G150"/>
    <mergeCell ref="A151:E151"/>
    <mergeCell ref="F151:G151"/>
    <mergeCell ref="A152:E152"/>
    <mergeCell ref="F152:G152"/>
    <mergeCell ref="A162:E162"/>
    <mergeCell ref="F162:G162"/>
    <mergeCell ref="A159:E159"/>
    <mergeCell ref="F159:G159"/>
    <mergeCell ref="A160:E160"/>
    <mergeCell ref="F160:G160"/>
    <mergeCell ref="A161:E161"/>
    <mergeCell ref="F161:G161"/>
    <mergeCell ref="A156:E156"/>
    <mergeCell ref="F156:G156"/>
    <mergeCell ref="A157:E157"/>
    <mergeCell ref="F157:G157"/>
    <mergeCell ref="A158:E158"/>
    <mergeCell ref="F158:G15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27D9-B415-414D-AAE5-730C42275FE3}">
  <dimension ref="A1:T67"/>
  <sheetViews>
    <sheetView workbookViewId="0">
      <selection activeCell="G3" sqref="G3"/>
    </sheetView>
  </sheetViews>
  <sheetFormatPr baseColWidth="10" defaultRowHeight="12.75" x14ac:dyDescent="0.2"/>
  <cols>
    <col min="1" max="1" width="12.42578125" style="8" customWidth="1"/>
    <col min="2" max="2" width="11.42578125" style="8"/>
    <col min="3" max="3" width="84.42578125" style="8" customWidth="1"/>
    <col min="4" max="6" width="11.42578125" style="8"/>
    <col min="7" max="7" width="16.7109375" style="8" bestFit="1" customWidth="1"/>
    <col min="8" max="8" width="13.140625" style="8" customWidth="1"/>
    <col min="9" max="9" width="17.140625" style="8" customWidth="1"/>
    <col min="10" max="10" width="11.42578125" style="8"/>
    <col min="11" max="11" width="20.5703125" style="8" customWidth="1"/>
    <col min="12" max="12" width="30.7109375" style="8" customWidth="1"/>
    <col min="13" max="13" width="33.28515625" style="8" customWidth="1"/>
    <col min="14" max="15" width="20.140625" style="8" customWidth="1"/>
    <col min="16" max="18" width="11.42578125" style="8"/>
    <col min="19" max="19" width="15" style="8" bestFit="1" customWidth="1"/>
    <col min="20" max="16384" width="11.42578125" style="8"/>
  </cols>
  <sheetData>
    <row r="1" spans="1:20" s="2" customFormat="1" ht="45.75" customHeight="1" thickBot="1" x14ac:dyDescent="0.35">
      <c r="A1" s="166"/>
      <c r="B1" s="166"/>
      <c r="C1" s="166"/>
      <c r="D1" s="16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67" t="s">
        <v>0</v>
      </c>
      <c r="Q1" s="167"/>
      <c r="R1" s="167"/>
      <c r="S1" s="167"/>
      <c r="T1" s="167"/>
    </row>
    <row r="2" spans="1:20" s="2" customFormat="1" ht="19.5" customHeight="1" x14ac:dyDescent="0.25">
      <c r="A2" s="3"/>
      <c r="B2" s="4"/>
    </row>
    <row r="3" spans="1:20" s="2" customFormat="1" ht="32.25" customHeight="1" x14ac:dyDescent="0.25">
      <c r="A3" s="5" t="s">
        <v>1</v>
      </c>
      <c r="B3" s="5"/>
    </row>
    <row r="4" spans="1:20" s="2" customFormat="1" ht="15" x14ac:dyDescent="0.25">
      <c r="A4" s="6" t="s">
        <v>2</v>
      </c>
      <c r="B4" s="6"/>
    </row>
    <row r="5" spans="1:20" s="7" customFormat="1" ht="15" x14ac:dyDescent="0.25">
      <c r="A5" s="7" t="s">
        <v>248</v>
      </c>
    </row>
    <row r="10" spans="1:20" ht="18.75" x14ac:dyDescent="0.3">
      <c r="A10" s="168" t="s">
        <v>4</v>
      </c>
      <c r="B10" s="168"/>
      <c r="C10" s="168"/>
      <c r="D10" s="168"/>
      <c r="E10" s="168"/>
      <c r="F10" s="168"/>
      <c r="G10" s="168"/>
      <c r="H10" s="168"/>
      <c r="I10" s="168"/>
      <c r="K10" s="168" t="s">
        <v>5</v>
      </c>
      <c r="L10" s="168"/>
      <c r="M10" s="168"/>
      <c r="N10" s="168"/>
      <c r="O10" s="168"/>
      <c r="P10" s="168"/>
      <c r="Q10" s="168"/>
      <c r="R10" s="168"/>
      <c r="S10" s="168"/>
    </row>
    <row r="12" spans="1:20" x14ac:dyDescent="0.2">
      <c r="A12" s="9" t="s">
        <v>6</v>
      </c>
      <c r="B12" s="9" t="s">
        <v>7</v>
      </c>
      <c r="C12" s="9" t="s">
        <v>8</v>
      </c>
      <c r="D12" s="9" t="s">
        <v>9</v>
      </c>
      <c r="E12" s="9" t="s">
        <v>10</v>
      </c>
      <c r="F12" s="9" t="s">
        <v>11</v>
      </c>
      <c r="G12" s="9" t="s">
        <v>12</v>
      </c>
      <c r="H12" s="9" t="s">
        <v>13</v>
      </c>
      <c r="I12" s="9" t="s">
        <v>14</v>
      </c>
      <c r="K12" s="10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11" t="s">
        <v>13</v>
      </c>
      <c r="S12" s="12" t="s">
        <v>14</v>
      </c>
    </row>
    <row r="13" spans="1:20" x14ac:dyDescent="0.2">
      <c r="A13" s="8" t="s">
        <v>15</v>
      </c>
      <c r="B13" s="8" t="s">
        <v>16</v>
      </c>
      <c r="C13" s="8" t="s">
        <v>17</v>
      </c>
      <c r="D13" s="13">
        <v>800</v>
      </c>
      <c r="E13" s="8">
        <v>10</v>
      </c>
      <c r="F13" s="8" t="s">
        <v>18</v>
      </c>
      <c r="G13" s="8" t="s">
        <v>19</v>
      </c>
      <c r="H13" s="8">
        <v>31</v>
      </c>
      <c r="I13" s="14">
        <v>4.42</v>
      </c>
      <c r="K13" s="15" t="s">
        <v>20</v>
      </c>
      <c r="L13" s="16" t="s">
        <v>21</v>
      </c>
      <c r="M13" s="16" t="s">
        <v>22</v>
      </c>
      <c r="N13" s="17">
        <v>0</v>
      </c>
      <c r="O13" s="16">
        <v>10</v>
      </c>
      <c r="P13" s="16" t="s">
        <v>23</v>
      </c>
      <c r="Q13" s="16" t="s">
        <v>19</v>
      </c>
      <c r="R13" s="16">
        <v>13</v>
      </c>
      <c r="S13" s="18" t="s">
        <v>24</v>
      </c>
    </row>
    <row r="14" spans="1:20" x14ac:dyDescent="0.2">
      <c r="A14" s="8" t="s">
        <v>15</v>
      </c>
      <c r="B14" s="8" t="s">
        <v>25</v>
      </c>
      <c r="C14" s="8" t="s">
        <v>26</v>
      </c>
      <c r="D14" s="13">
        <v>960</v>
      </c>
      <c r="E14" s="8">
        <v>12</v>
      </c>
      <c r="F14" s="8" t="s">
        <v>27</v>
      </c>
      <c r="G14" s="8" t="s">
        <v>19</v>
      </c>
      <c r="H14" s="8">
        <v>25</v>
      </c>
      <c r="I14" s="14">
        <v>4.62</v>
      </c>
      <c r="K14" s="19" t="s">
        <v>20</v>
      </c>
      <c r="L14" s="20" t="s">
        <v>21</v>
      </c>
      <c r="M14" s="20" t="s">
        <v>28</v>
      </c>
      <c r="N14" s="21">
        <v>0</v>
      </c>
      <c r="O14" s="20">
        <v>20</v>
      </c>
      <c r="P14" s="20" t="s">
        <v>29</v>
      </c>
      <c r="Q14" s="20" t="s">
        <v>19</v>
      </c>
      <c r="R14" s="20">
        <v>16</v>
      </c>
      <c r="S14" s="22" t="s">
        <v>24</v>
      </c>
    </row>
    <row r="15" spans="1:20" x14ac:dyDescent="0.2">
      <c r="A15" s="8" t="s">
        <v>15</v>
      </c>
      <c r="B15" s="8" t="s">
        <v>30</v>
      </c>
      <c r="C15" s="8" t="s">
        <v>31</v>
      </c>
      <c r="D15" s="13">
        <v>2000</v>
      </c>
      <c r="E15" s="8">
        <v>25</v>
      </c>
      <c r="F15" s="8" t="s">
        <v>32</v>
      </c>
      <c r="G15" s="8" t="s">
        <v>19</v>
      </c>
      <c r="H15" s="8">
        <v>10</v>
      </c>
      <c r="I15" s="14">
        <v>4.1100000000000003</v>
      </c>
      <c r="K15" s="15" t="s">
        <v>20</v>
      </c>
      <c r="L15" s="16" t="s">
        <v>21</v>
      </c>
      <c r="M15" s="16" t="s">
        <v>33</v>
      </c>
      <c r="N15" s="17">
        <v>0</v>
      </c>
      <c r="O15" s="16">
        <v>20</v>
      </c>
      <c r="P15" s="16" t="s">
        <v>34</v>
      </c>
      <c r="Q15" s="16" t="s">
        <v>19</v>
      </c>
      <c r="R15" s="16">
        <v>13</v>
      </c>
      <c r="S15" s="18" t="s">
        <v>24</v>
      </c>
    </row>
    <row r="16" spans="1:20" x14ac:dyDescent="0.2">
      <c r="A16" s="8" t="s">
        <v>15</v>
      </c>
      <c r="B16" s="8" t="s">
        <v>35</v>
      </c>
      <c r="C16" s="8" t="s">
        <v>36</v>
      </c>
      <c r="D16" s="13">
        <v>0</v>
      </c>
      <c r="E16" s="8">
        <v>20</v>
      </c>
      <c r="F16" s="8" t="s">
        <v>37</v>
      </c>
      <c r="G16" s="8" t="s">
        <v>19</v>
      </c>
      <c r="H16" s="8">
        <v>22</v>
      </c>
      <c r="I16" s="14">
        <v>4.1500000000000004</v>
      </c>
      <c r="K16" s="19" t="s">
        <v>20</v>
      </c>
      <c r="L16" s="20" t="s">
        <v>21</v>
      </c>
      <c r="M16" s="20" t="s">
        <v>38</v>
      </c>
      <c r="N16" s="21">
        <v>0</v>
      </c>
      <c r="O16" s="20">
        <v>20</v>
      </c>
      <c r="P16" s="20" t="s">
        <v>39</v>
      </c>
      <c r="Q16" s="20" t="s">
        <v>19</v>
      </c>
      <c r="R16" s="20">
        <v>20</v>
      </c>
      <c r="S16" s="22" t="s">
        <v>24</v>
      </c>
    </row>
    <row r="17" spans="1:19" x14ac:dyDescent="0.2">
      <c r="A17" s="8" t="s">
        <v>15</v>
      </c>
      <c r="B17" s="8" t="s">
        <v>40</v>
      </c>
      <c r="C17" s="8" t="s">
        <v>41</v>
      </c>
      <c r="D17" s="13">
        <v>2764.85</v>
      </c>
      <c r="E17" s="8">
        <v>11</v>
      </c>
      <c r="F17" s="8" t="s">
        <v>42</v>
      </c>
      <c r="G17" s="8" t="s">
        <v>19</v>
      </c>
      <c r="H17" s="8">
        <v>34</v>
      </c>
      <c r="I17" s="14">
        <v>3.65</v>
      </c>
      <c r="K17" s="15" t="s">
        <v>20</v>
      </c>
      <c r="L17" s="16" t="s">
        <v>21</v>
      </c>
      <c r="M17" s="16" t="s">
        <v>43</v>
      </c>
      <c r="N17" s="17">
        <v>0</v>
      </c>
      <c r="O17" s="16">
        <v>20</v>
      </c>
      <c r="P17" s="16" t="s">
        <v>44</v>
      </c>
      <c r="Q17" s="16" t="s">
        <v>19</v>
      </c>
      <c r="R17" s="16">
        <v>9</v>
      </c>
      <c r="S17" s="18" t="s">
        <v>24</v>
      </c>
    </row>
    <row r="18" spans="1:19" x14ac:dyDescent="0.2">
      <c r="A18" s="8" t="s">
        <v>15</v>
      </c>
      <c r="B18" s="8" t="s">
        <v>45</v>
      </c>
      <c r="C18" s="8" t="s">
        <v>46</v>
      </c>
      <c r="D18" s="13">
        <v>780</v>
      </c>
      <c r="E18" s="8">
        <v>8</v>
      </c>
      <c r="F18" s="8" t="s">
        <v>47</v>
      </c>
      <c r="G18" s="8" t="s">
        <v>48</v>
      </c>
      <c r="H18" s="8">
        <v>10</v>
      </c>
      <c r="I18" s="14">
        <v>4.5</v>
      </c>
      <c r="K18" s="19" t="s">
        <v>20</v>
      </c>
      <c r="L18" s="20" t="s">
        <v>21</v>
      </c>
      <c r="M18" s="20" t="s">
        <v>49</v>
      </c>
      <c r="N18" s="21">
        <v>0</v>
      </c>
      <c r="O18" s="20">
        <v>20</v>
      </c>
      <c r="P18" s="20" t="s">
        <v>50</v>
      </c>
      <c r="Q18" s="20" t="s">
        <v>19</v>
      </c>
      <c r="R18" s="20">
        <v>5</v>
      </c>
      <c r="S18" s="22" t="s">
        <v>24</v>
      </c>
    </row>
    <row r="19" spans="1:19" x14ac:dyDescent="0.2">
      <c r="A19" s="8" t="s">
        <v>15</v>
      </c>
      <c r="B19" s="8" t="s">
        <v>51</v>
      </c>
      <c r="C19" s="8" t="s">
        <v>52</v>
      </c>
      <c r="D19" s="13">
        <v>780</v>
      </c>
      <c r="E19" s="8">
        <v>8</v>
      </c>
      <c r="F19" s="8" t="s">
        <v>53</v>
      </c>
      <c r="G19" s="8" t="s">
        <v>48</v>
      </c>
      <c r="H19" s="8">
        <v>5</v>
      </c>
      <c r="I19" s="14">
        <v>2.67</v>
      </c>
      <c r="K19" s="15" t="s">
        <v>20</v>
      </c>
      <c r="L19" s="16" t="s">
        <v>54</v>
      </c>
      <c r="M19" s="16" t="s">
        <v>55</v>
      </c>
      <c r="N19" s="17">
        <v>0</v>
      </c>
      <c r="O19" s="16">
        <v>10</v>
      </c>
      <c r="P19" s="16" t="s">
        <v>56</v>
      </c>
      <c r="Q19" s="16" t="s">
        <v>19</v>
      </c>
      <c r="R19" s="16">
        <v>2</v>
      </c>
      <c r="S19" s="18" t="s">
        <v>24</v>
      </c>
    </row>
    <row r="20" spans="1:19" x14ac:dyDescent="0.2">
      <c r="A20" s="8" t="s">
        <v>15</v>
      </c>
      <c r="B20" s="8" t="s">
        <v>57</v>
      </c>
      <c r="C20" s="8" t="s">
        <v>58</v>
      </c>
      <c r="D20" s="13">
        <v>3860</v>
      </c>
      <c r="E20" s="8">
        <v>70</v>
      </c>
      <c r="F20" s="8" t="s">
        <v>59</v>
      </c>
      <c r="G20" s="8" t="s">
        <v>19</v>
      </c>
      <c r="H20" s="8">
        <v>31</v>
      </c>
      <c r="I20" s="14">
        <v>4.07</v>
      </c>
    </row>
    <row r="21" spans="1:19" x14ac:dyDescent="0.2">
      <c r="A21" s="8" t="s">
        <v>15</v>
      </c>
      <c r="B21" s="8" t="s">
        <v>60</v>
      </c>
      <c r="C21" s="8" t="s">
        <v>61</v>
      </c>
      <c r="D21" s="13">
        <v>1000</v>
      </c>
      <c r="E21" s="8">
        <v>25</v>
      </c>
      <c r="F21" s="8" t="s">
        <v>62</v>
      </c>
      <c r="G21" s="8" t="s">
        <v>19</v>
      </c>
      <c r="H21" s="8">
        <v>22</v>
      </c>
      <c r="I21" s="14">
        <v>4</v>
      </c>
      <c r="M21" s="8" t="s">
        <v>63</v>
      </c>
    </row>
    <row r="22" spans="1:19" x14ac:dyDescent="0.2">
      <c r="A22" s="8" t="s">
        <v>15</v>
      </c>
      <c r="B22" s="8" t="s">
        <v>64</v>
      </c>
      <c r="C22" s="8" t="s">
        <v>65</v>
      </c>
      <c r="D22" s="13">
        <v>700</v>
      </c>
      <c r="E22" s="8">
        <v>10</v>
      </c>
      <c r="F22" s="8" t="s">
        <v>66</v>
      </c>
      <c r="G22" s="8" t="s">
        <v>67</v>
      </c>
      <c r="H22" s="8">
        <v>10</v>
      </c>
      <c r="I22" s="14">
        <v>4.13</v>
      </c>
    </row>
    <row r="23" spans="1:19" x14ac:dyDescent="0.2">
      <c r="A23" s="8" t="s">
        <v>15</v>
      </c>
      <c r="B23" s="8" t="s">
        <v>68</v>
      </c>
      <c r="C23" s="8" t="s">
        <v>69</v>
      </c>
      <c r="D23" s="13">
        <v>653.4</v>
      </c>
      <c r="E23" s="8">
        <v>6</v>
      </c>
      <c r="F23" s="8" t="s">
        <v>70</v>
      </c>
      <c r="G23" s="8" t="s">
        <v>19</v>
      </c>
      <c r="H23" s="8">
        <v>29</v>
      </c>
      <c r="I23" s="14">
        <v>4.3899999999999997</v>
      </c>
    </row>
    <row r="24" spans="1:19" x14ac:dyDescent="0.2">
      <c r="A24" s="8" t="s">
        <v>15</v>
      </c>
      <c r="B24" s="8" t="s">
        <v>71</v>
      </c>
      <c r="C24" s="8" t="s">
        <v>72</v>
      </c>
      <c r="D24" s="13">
        <v>1785</v>
      </c>
      <c r="E24" s="8">
        <v>14</v>
      </c>
      <c r="F24" s="8" t="s">
        <v>70</v>
      </c>
      <c r="G24" s="8" t="s">
        <v>19</v>
      </c>
      <c r="H24" s="8">
        <v>23</v>
      </c>
      <c r="I24" s="14">
        <v>4.62</v>
      </c>
    </row>
    <row r="25" spans="1:19" x14ac:dyDescent="0.2">
      <c r="A25" s="8" t="s">
        <v>15</v>
      </c>
      <c r="B25" s="8" t="s">
        <v>73</v>
      </c>
      <c r="C25" s="8" t="s">
        <v>74</v>
      </c>
      <c r="D25" s="13">
        <v>1680</v>
      </c>
      <c r="E25" s="8">
        <v>21</v>
      </c>
      <c r="F25" s="8" t="s">
        <v>75</v>
      </c>
      <c r="G25" s="8" t="s">
        <v>19</v>
      </c>
      <c r="H25" s="8">
        <v>19</v>
      </c>
      <c r="I25" s="14">
        <v>4.45</v>
      </c>
    </row>
    <row r="26" spans="1:19" x14ac:dyDescent="0.2">
      <c r="A26" s="8" t="s">
        <v>15</v>
      </c>
      <c r="B26" s="8" t="s">
        <v>76</v>
      </c>
      <c r="C26" s="8" t="s">
        <v>77</v>
      </c>
      <c r="D26" s="13">
        <v>2500</v>
      </c>
      <c r="E26" s="8">
        <v>35</v>
      </c>
      <c r="F26" s="8" t="s">
        <v>78</v>
      </c>
      <c r="G26" s="8" t="s">
        <v>19</v>
      </c>
      <c r="H26" s="8">
        <v>19</v>
      </c>
      <c r="I26" s="14">
        <v>4.75</v>
      </c>
      <c r="K26" s="8" t="s">
        <v>79</v>
      </c>
      <c r="L26" s="8" t="s">
        <v>80</v>
      </c>
      <c r="N26" s="8" t="s">
        <v>79</v>
      </c>
      <c r="O26" s="8" t="s">
        <v>81</v>
      </c>
    </row>
    <row r="27" spans="1:19" x14ac:dyDescent="0.2">
      <c r="A27" s="8" t="s">
        <v>15</v>
      </c>
      <c r="B27" s="8" t="s">
        <v>82</v>
      </c>
      <c r="C27" s="8" t="s">
        <v>83</v>
      </c>
      <c r="D27" s="13">
        <v>0</v>
      </c>
      <c r="E27" s="8">
        <v>24</v>
      </c>
      <c r="F27" s="8" t="s">
        <v>84</v>
      </c>
      <c r="G27" s="8" t="s">
        <v>19</v>
      </c>
      <c r="H27" s="8">
        <v>4</v>
      </c>
      <c r="I27" s="14">
        <v>4.22</v>
      </c>
      <c r="K27" s="8" t="s">
        <v>85</v>
      </c>
      <c r="L27" s="8">
        <v>289</v>
      </c>
      <c r="N27" s="8" t="s">
        <v>85</v>
      </c>
      <c r="O27" s="8">
        <v>13</v>
      </c>
    </row>
    <row r="28" spans="1:19" x14ac:dyDescent="0.2">
      <c r="A28" s="8" t="s">
        <v>15</v>
      </c>
      <c r="B28" s="8" t="s">
        <v>86</v>
      </c>
      <c r="C28" s="8" t="s">
        <v>87</v>
      </c>
      <c r="D28" s="13">
        <v>0</v>
      </c>
      <c r="E28" s="8">
        <v>24</v>
      </c>
      <c r="F28" s="8" t="s">
        <v>84</v>
      </c>
      <c r="G28" s="8" t="s">
        <v>19</v>
      </c>
      <c r="H28" s="8">
        <v>0</v>
      </c>
      <c r="I28" s="14">
        <v>3</v>
      </c>
      <c r="K28" s="8" t="s">
        <v>88</v>
      </c>
      <c r="L28" s="8">
        <v>472</v>
      </c>
      <c r="N28" s="8" t="s">
        <v>88</v>
      </c>
      <c r="O28" s="8">
        <v>64</v>
      </c>
    </row>
    <row r="29" spans="1:19" x14ac:dyDescent="0.2">
      <c r="A29" s="8" t="s">
        <v>15</v>
      </c>
      <c r="B29" s="8" t="s">
        <v>89</v>
      </c>
      <c r="C29" s="8" t="s">
        <v>90</v>
      </c>
      <c r="D29" s="13">
        <v>0</v>
      </c>
      <c r="E29" s="8">
        <v>24</v>
      </c>
      <c r="F29" s="8" t="s">
        <v>84</v>
      </c>
      <c r="G29" s="8" t="s">
        <v>19</v>
      </c>
      <c r="H29" s="8">
        <v>3</v>
      </c>
      <c r="I29" s="14">
        <v>4.3</v>
      </c>
      <c r="K29" s="8" t="s">
        <v>91</v>
      </c>
      <c r="L29" s="8">
        <f>SUBTOTAL(109,L27:L28)</f>
        <v>761</v>
      </c>
      <c r="N29" s="8" t="s">
        <v>91</v>
      </c>
      <c r="O29" s="8">
        <f>SUM(O27:O28)</f>
        <v>77</v>
      </c>
    </row>
    <row r="30" spans="1:19" x14ac:dyDescent="0.2">
      <c r="A30" s="8" t="s">
        <v>15</v>
      </c>
      <c r="B30" s="8" t="s">
        <v>92</v>
      </c>
      <c r="C30" s="8" t="s">
        <v>93</v>
      </c>
      <c r="D30" s="13">
        <v>0</v>
      </c>
      <c r="E30" s="8">
        <v>24</v>
      </c>
      <c r="F30" s="8" t="s">
        <v>84</v>
      </c>
      <c r="G30" s="8" t="s">
        <v>19</v>
      </c>
      <c r="H30" s="8">
        <v>2</v>
      </c>
      <c r="I30" s="14">
        <v>4.1100000000000003</v>
      </c>
    </row>
    <row r="31" spans="1:19" x14ac:dyDescent="0.2">
      <c r="A31" s="8" t="s">
        <v>15</v>
      </c>
      <c r="B31" s="8" t="s">
        <v>94</v>
      </c>
      <c r="C31" s="8" t="s">
        <v>95</v>
      </c>
      <c r="D31" s="13">
        <v>1800</v>
      </c>
      <c r="E31" s="8">
        <v>24</v>
      </c>
      <c r="F31" s="8" t="s">
        <v>96</v>
      </c>
      <c r="G31" s="8" t="s">
        <v>67</v>
      </c>
      <c r="H31" s="8">
        <v>8</v>
      </c>
      <c r="I31" s="14">
        <v>4.5999999999999996</v>
      </c>
    </row>
    <row r="32" spans="1:19" x14ac:dyDescent="0.2">
      <c r="A32" s="8" t="s">
        <v>15</v>
      </c>
      <c r="B32" s="8" t="s">
        <v>97</v>
      </c>
      <c r="C32" s="8" t="s">
        <v>98</v>
      </c>
      <c r="D32" s="13">
        <v>0</v>
      </c>
      <c r="E32" s="8">
        <v>24</v>
      </c>
      <c r="F32" s="8" t="s">
        <v>99</v>
      </c>
      <c r="G32" s="8" t="s">
        <v>19</v>
      </c>
      <c r="H32" s="8">
        <v>4</v>
      </c>
      <c r="I32" s="14">
        <v>4.3</v>
      </c>
    </row>
    <row r="33" spans="1:9" x14ac:dyDescent="0.2">
      <c r="A33" s="8" t="s">
        <v>15</v>
      </c>
      <c r="B33" s="8" t="s">
        <v>100</v>
      </c>
      <c r="C33" s="8" t="s">
        <v>101</v>
      </c>
      <c r="D33" s="13">
        <v>0</v>
      </c>
      <c r="E33" s="8">
        <v>24</v>
      </c>
      <c r="F33" s="8" t="s">
        <v>99</v>
      </c>
      <c r="G33" s="8" t="s">
        <v>19</v>
      </c>
      <c r="H33" s="8">
        <v>2</v>
      </c>
      <c r="I33" s="14">
        <v>4.0999999999999996</v>
      </c>
    </row>
    <row r="34" spans="1:9" x14ac:dyDescent="0.2">
      <c r="A34" s="8" t="s">
        <v>15</v>
      </c>
      <c r="B34" s="8" t="s">
        <v>102</v>
      </c>
      <c r="C34" s="8" t="s">
        <v>103</v>
      </c>
      <c r="D34" s="13">
        <v>0</v>
      </c>
      <c r="E34" s="8">
        <v>24</v>
      </c>
      <c r="F34" s="8" t="s">
        <v>99</v>
      </c>
      <c r="G34" s="8" t="s">
        <v>19</v>
      </c>
      <c r="H34" s="8">
        <v>3</v>
      </c>
      <c r="I34" s="14">
        <v>4.05</v>
      </c>
    </row>
    <row r="35" spans="1:9" x14ac:dyDescent="0.2">
      <c r="A35" s="8" t="s">
        <v>15</v>
      </c>
      <c r="B35" s="8" t="s">
        <v>104</v>
      </c>
      <c r="C35" s="8" t="s">
        <v>105</v>
      </c>
      <c r="D35" s="13">
        <v>2400</v>
      </c>
      <c r="E35" s="8">
        <v>15</v>
      </c>
      <c r="F35" s="8" t="s">
        <v>106</v>
      </c>
      <c r="G35" s="8" t="s">
        <v>19</v>
      </c>
      <c r="H35" s="8">
        <v>25</v>
      </c>
      <c r="I35" s="14">
        <v>4.1500000000000004</v>
      </c>
    </row>
    <row r="36" spans="1:9" x14ac:dyDescent="0.2">
      <c r="A36" s="8" t="s">
        <v>15</v>
      </c>
      <c r="B36" s="8" t="s">
        <v>107</v>
      </c>
      <c r="C36" s="8" t="s">
        <v>108</v>
      </c>
      <c r="D36" s="13">
        <v>800</v>
      </c>
      <c r="E36" s="8">
        <v>10</v>
      </c>
      <c r="F36" s="8" t="s">
        <v>109</v>
      </c>
      <c r="G36" s="8" t="s">
        <v>19</v>
      </c>
      <c r="H36" s="8">
        <v>30</v>
      </c>
      <c r="I36" s="14">
        <v>4.33</v>
      </c>
    </row>
    <row r="37" spans="1:9" x14ac:dyDescent="0.2">
      <c r="A37" s="8" t="s">
        <v>15</v>
      </c>
      <c r="B37" s="8" t="s">
        <v>110</v>
      </c>
      <c r="C37" s="8" t="s">
        <v>111</v>
      </c>
      <c r="D37" s="13">
        <v>1600</v>
      </c>
      <c r="E37" s="8">
        <v>20</v>
      </c>
      <c r="F37" s="8" t="s">
        <v>112</v>
      </c>
      <c r="G37" s="8" t="s">
        <v>19</v>
      </c>
      <c r="H37" s="8">
        <v>16</v>
      </c>
      <c r="I37" s="14">
        <v>4.57</v>
      </c>
    </row>
    <row r="38" spans="1:9" x14ac:dyDescent="0.2">
      <c r="A38" s="8" t="s">
        <v>15</v>
      </c>
      <c r="B38" s="8" t="s">
        <v>113</v>
      </c>
      <c r="C38" s="8" t="s">
        <v>114</v>
      </c>
      <c r="D38" s="13">
        <v>1200</v>
      </c>
      <c r="E38" s="8">
        <v>15</v>
      </c>
      <c r="F38" s="8" t="s">
        <v>112</v>
      </c>
      <c r="G38" s="8" t="s">
        <v>19</v>
      </c>
      <c r="H38" s="8">
        <v>27</v>
      </c>
      <c r="I38" s="14">
        <v>3.78</v>
      </c>
    </row>
    <row r="39" spans="1:9" x14ac:dyDescent="0.2">
      <c r="A39" s="8" t="s">
        <v>15</v>
      </c>
      <c r="B39" s="8" t="s">
        <v>115</v>
      </c>
      <c r="C39" s="8" t="s">
        <v>116</v>
      </c>
      <c r="D39" s="13">
        <v>960</v>
      </c>
      <c r="E39" s="8">
        <v>12</v>
      </c>
      <c r="F39" s="8" t="s">
        <v>117</v>
      </c>
      <c r="G39" s="8" t="s">
        <v>19</v>
      </c>
      <c r="H39" s="8">
        <v>15</v>
      </c>
      <c r="I39" s="14">
        <v>4.07</v>
      </c>
    </row>
    <row r="40" spans="1:9" x14ac:dyDescent="0.2">
      <c r="A40" s="8" t="s">
        <v>15</v>
      </c>
      <c r="B40" s="8" t="s">
        <v>118</v>
      </c>
      <c r="C40" s="8" t="s">
        <v>119</v>
      </c>
      <c r="D40" s="13">
        <v>1040</v>
      </c>
      <c r="E40" s="8">
        <v>13</v>
      </c>
      <c r="F40" s="8" t="s">
        <v>120</v>
      </c>
      <c r="G40" s="8" t="s">
        <v>19</v>
      </c>
      <c r="H40" s="8">
        <v>20</v>
      </c>
      <c r="I40" s="14">
        <v>4.0999999999999996</v>
      </c>
    </row>
    <row r="41" spans="1:9" x14ac:dyDescent="0.2">
      <c r="A41" s="8" t="s">
        <v>15</v>
      </c>
      <c r="B41" s="8" t="s">
        <v>121</v>
      </c>
      <c r="C41" s="8" t="s">
        <v>122</v>
      </c>
      <c r="D41" s="13">
        <v>1680</v>
      </c>
      <c r="E41" s="8">
        <v>21</v>
      </c>
      <c r="F41" s="8" t="s">
        <v>123</v>
      </c>
      <c r="G41" s="8" t="s">
        <v>19</v>
      </c>
      <c r="H41" s="8">
        <v>11</v>
      </c>
      <c r="I41" s="14">
        <v>4.17</v>
      </c>
    </row>
    <row r="42" spans="1:9" x14ac:dyDescent="0.2">
      <c r="A42" s="8" t="s">
        <v>15</v>
      </c>
      <c r="B42" s="8" t="s">
        <v>124</v>
      </c>
      <c r="C42" s="8" t="s">
        <v>125</v>
      </c>
      <c r="D42" s="13">
        <v>2000</v>
      </c>
      <c r="E42" s="8">
        <v>25</v>
      </c>
      <c r="F42" s="8" t="s">
        <v>126</v>
      </c>
      <c r="G42" s="8" t="s">
        <v>19</v>
      </c>
      <c r="H42" s="8">
        <v>24</v>
      </c>
      <c r="I42" s="14">
        <v>4.13</v>
      </c>
    </row>
    <row r="43" spans="1:9" x14ac:dyDescent="0.2">
      <c r="A43" s="8" t="s">
        <v>15</v>
      </c>
      <c r="B43" s="8" t="s">
        <v>127</v>
      </c>
      <c r="C43" s="8" t="s">
        <v>128</v>
      </c>
      <c r="D43" s="13">
        <v>720</v>
      </c>
      <c r="E43" s="8">
        <v>9</v>
      </c>
      <c r="F43" s="8" t="s">
        <v>129</v>
      </c>
      <c r="G43" s="8" t="s">
        <v>19</v>
      </c>
      <c r="H43" s="8">
        <v>29</v>
      </c>
      <c r="I43" s="14">
        <v>4.07</v>
      </c>
    </row>
    <row r="44" spans="1:9" x14ac:dyDescent="0.2">
      <c r="A44" s="8" t="s">
        <v>15</v>
      </c>
      <c r="B44" s="8" t="s">
        <v>130</v>
      </c>
      <c r="C44" s="8" t="s">
        <v>101</v>
      </c>
      <c r="D44" s="13">
        <v>0</v>
      </c>
      <c r="E44" s="8">
        <v>24</v>
      </c>
      <c r="F44" s="8" t="s">
        <v>131</v>
      </c>
      <c r="G44" s="8" t="s">
        <v>19</v>
      </c>
      <c r="H44" s="8">
        <v>2</v>
      </c>
      <c r="I44" s="14">
        <v>4.01</v>
      </c>
    </row>
    <row r="45" spans="1:9" x14ac:dyDescent="0.2">
      <c r="A45" s="8" t="s">
        <v>15</v>
      </c>
      <c r="B45" s="8" t="s">
        <v>132</v>
      </c>
      <c r="C45" s="8" t="s">
        <v>26</v>
      </c>
      <c r="D45" s="13">
        <v>960</v>
      </c>
      <c r="E45" s="8">
        <v>12</v>
      </c>
      <c r="F45" s="8" t="s">
        <v>133</v>
      </c>
      <c r="G45" s="8" t="s">
        <v>19</v>
      </c>
      <c r="H45" s="8">
        <v>19</v>
      </c>
      <c r="I45" s="14">
        <v>4.29</v>
      </c>
    </row>
    <row r="46" spans="1:9" x14ac:dyDescent="0.2">
      <c r="A46" s="8" t="s">
        <v>15</v>
      </c>
      <c r="B46" s="8" t="s">
        <v>134</v>
      </c>
      <c r="C46" s="8" t="s">
        <v>90</v>
      </c>
      <c r="D46" s="13">
        <v>0</v>
      </c>
      <c r="E46" s="8">
        <v>20</v>
      </c>
      <c r="F46" s="8" t="s">
        <v>135</v>
      </c>
      <c r="G46" s="8" t="s">
        <v>19</v>
      </c>
      <c r="H46" s="8">
        <v>2</v>
      </c>
      <c r="I46" s="14">
        <v>4.13</v>
      </c>
    </row>
    <row r="47" spans="1:9" x14ac:dyDescent="0.2">
      <c r="A47" s="8" t="s">
        <v>15</v>
      </c>
      <c r="B47" s="8" t="s">
        <v>136</v>
      </c>
      <c r="C47" s="8" t="s">
        <v>101</v>
      </c>
      <c r="D47" s="13">
        <v>0</v>
      </c>
      <c r="E47" s="8">
        <v>20</v>
      </c>
      <c r="F47" s="8" t="s">
        <v>135</v>
      </c>
      <c r="G47" s="8" t="s">
        <v>19</v>
      </c>
      <c r="H47" s="8">
        <v>2</v>
      </c>
      <c r="I47" s="14">
        <v>4.04</v>
      </c>
    </row>
    <row r="48" spans="1:9" x14ac:dyDescent="0.2">
      <c r="A48" s="8" t="s">
        <v>15</v>
      </c>
      <c r="B48" s="8" t="s">
        <v>137</v>
      </c>
      <c r="C48" s="8" t="s">
        <v>138</v>
      </c>
      <c r="D48" s="13">
        <v>0</v>
      </c>
      <c r="E48" s="8">
        <v>20</v>
      </c>
      <c r="F48" s="8" t="s">
        <v>139</v>
      </c>
      <c r="G48" s="8" t="s">
        <v>19</v>
      </c>
      <c r="H48" s="8">
        <v>4</v>
      </c>
      <c r="I48" s="14">
        <v>4.32</v>
      </c>
    </row>
    <row r="49" spans="1:12" x14ac:dyDescent="0.2">
      <c r="A49" s="8" t="s">
        <v>15</v>
      </c>
      <c r="B49" s="8" t="s">
        <v>140</v>
      </c>
      <c r="C49" s="8" t="s">
        <v>93</v>
      </c>
      <c r="D49" s="13">
        <v>0</v>
      </c>
      <c r="E49" s="8">
        <v>20</v>
      </c>
      <c r="F49" s="8" t="s">
        <v>141</v>
      </c>
      <c r="G49" s="8" t="s">
        <v>19</v>
      </c>
      <c r="H49" s="8">
        <v>2</v>
      </c>
      <c r="I49" s="14">
        <v>4.0199999999999996</v>
      </c>
    </row>
    <row r="50" spans="1:12" x14ac:dyDescent="0.2">
      <c r="A50" s="8" t="s">
        <v>15</v>
      </c>
      <c r="B50" s="8" t="s">
        <v>142</v>
      </c>
      <c r="C50" s="8" t="s">
        <v>103</v>
      </c>
      <c r="D50" s="13">
        <v>0</v>
      </c>
      <c r="E50" s="8">
        <v>20</v>
      </c>
      <c r="F50" s="8" t="s">
        <v>141</v>
      </c>
      <c r="G50" s="8" t="s">
        <v>19</v>
      </c>
      <c r="H50" s="8">
        <v>3</v>
      </c>
      <c r="I50" s="14">
        <v>4.13</v>
      </c>
    </row>
    <row r="51" spans="1:12" x14ac:dyDescent="0.2">
      <c r="A51" s="8" t="s">
        <v>15</v>
      </c>
      <c r="B51" s="8" t="s">
        <v>143</v>
      </c>
      <c r="C51" s="8" t="s">
        <v>144</v>
      </c>
      <c r="D51" s="13">
        <v>0</v>
      </c>
      <c r="E51" s="8">
        <v>10</v>
      </c>
      <c r="F51" s="8" t="s">
        <v>145</v>
      </c>
      <c r="G51" s="8" t="s">
        <v>19</v>
      </c>
      <c r="H51" s="8">
        <v>15</v>
      </c>
      <c r="I51" s="14">
        <v>4.29</v>
      </c>
    </row>
    <row r="52" spans="1:12" x14ac:dyDescent="0.2">
      <c r="A52" s="8" t="s">
        <v>15</v>
      </c>
      <c r="B52" s="8" t="s">
        <v>146</v>
      </c>
      <c r="C52" s="8" t="s">
        <v>147</v>
      </c>
      <c r="D52" s="13">
        <v>0</v>
      </c>
      <c r="E52" s="8">
        <v>20</v>
      </c>
      <c r="F52" s="8" t="s">
        <v>148</v>
      </c>
      <c r="G52" s="8" t="s">
        <v>19</v>
      </c>
      <c r="H52" s="8">
        <v>6</v>
      </c>
      <c r="I52" s="14">
        <v>4.4000000000000004</v>
      </c>
      <c r="K52" s="23"/>
      <c r="L52" s="23"/>
    </row>
    <row r="53" spans="1:12" x14ac:dyDescent="0.2">
      <c r="A53" s="8" t="s">
        <v>15</v>
      </c>
      <c r="B53" s="8" t="s">
        <v>149</v>
      </c>
      <c r="C53" s="8" t="s">
        <v>150</v>
      </c>
      <c r="D53" s="13">
        <v>1600</v>
      </c>
      <c r="E53" s="8">
        <v>20</v>
      </c>
      <c r="F53" s="8" t="s">
        <v>151</v>
      </c>
      <c r="G53" s="8" t="s">
        <v>19</v>
      </c>
      <c r="H53" s="8">
        <v>17</v>
      </c>
      <c r="I53" s="14">
        <v>4.83</v>
      </c>
      <c r="K53" s="24" t="s">
        <v>152</v>
      </c>
      <c r="L53" s="24">
        <v>1086</v>
      </c>
    </row>
    <row r="54" spans="1:12" x14ac:dyDescent="0.2">
      <c r="A54" s="8" t="s">
        <v>15</v>
      </c>
      <c r="B54" s="8" t="s">
        <v>153</v>
      </c>
      <c r="C54" s="8" t="s">
        <v>154</v>
      </c>
      <c r="D54" s="13">
        <v>2000</v>
      </c>
      <c r="E54" s="8">
        <v>35</v>
      </c>
      <c r="F54" s="8" t="s">
        <v>155</v>
      </c>
      <c r="G54" s="8" t="s">
        <v>19</v>
      </c>
      <c r="H54" s="8">
        <v>22</v>
      </c>
      <c r="I54" s="14">
        <v>4.8499999999999996</v>
      </c>
      <c r="K54" s="24" t="s">
        <v>156</v>
      </c>
      <c r="L54" s="25">
        <v>52523.25</v>
      </c>
    </row>
    <row r="55" spans="1:12" x14ac:dyDescent="0.2">
      <c r="A55" s="8" t="s">
        <v>15</v>
      </c>
      <c r="B55" s="8" t="s">
        <v>157</v>
      </c>
      <c r="C55" s="8" t="s">
        <v>111</v>
      </c>
      <c r="D55" s="13">
        <v>1600</v>
      </c>
      <c r="E55" s="8">
        <v>20</v>
      </c>
      <c r="F55" s="8" t="s">
        <v>158</v>
      </c>
      <c r="G55" s="8" t="s">
        <v>19</v>
      </c>
      <c r="H55" s="8">
        <v>21</v>
      </c>
      <c r="I55" s="14">
        <v>4.25</v>
      </c>
      <c r="K55" s="15" t="s">
        <v>159</v>
      </c>
      <c r="L55" s="26">
        <f>L54/L53</f>
        <v>48.363950276243095</v>
      </c>
    </row>
    <row r="56" spans="1:12" x14ac:dyDescent="0.2">
      <c r="A56" s="8" t="s">
        <v>15</v>
      </c>
      <c r="B56" s="8" t="s">
        <v>160</v>
      </c>
      <c r="C56" s="8" t="s">
        <v>114</v>
      </c>
      <c r="D56" s="13">
        <v>1200</v>
      </c>
      <c r="E56" s="8">
        <v>10</v>
      </c>
      <c r="F56" s="8" t="s">
        <v>161</v>
      </c>
      <c r="G56" s="8" t="s">
        <v>19</v>
      </c>
      <c r="H56" s="8">
        <v>17</v>
      </c>
      <c r="I56" s="14">
        <v>3.91</v>
      </c>
    </row>
    <row r="57" spans="1:12" x14ac:dyDescent="0.2">
      <c r="A57" s="8" t="s">
        <v>15</v>
      </c>
      <c r="B57" s="8" t="s">
        <v>162</v>
      </c>
      <c r="C57" s="8" t="s">
        <v>163</v>
      </c>
      <c r="D57" s="13">
        <v>0</v>
      </c>
      <c r="E57" s="8">
        <v>30</v>
      </c>
      <c r="F57" s="8" t="s">
        <v>164</v>
      </c>
      <c r="G57" s="8" t="s">
        <v>19</v>
      </c>
      <c r="H57" s="8">
        <v>12</v>
      </c>
      <c r="I57" s="14">
        <v>4</v>
      </c>
    </row>
    <row r="58" spans="1:12" x14ac:dyDescent="0.2">
      <c r="A58" s="8" t="s">
        <v>15</v>
      </c>
      <c r="B58" s="8" t="s">
        <v>165</v>
      </c>
      <c r="C58" s="8" t="s">
        <v>166</v>
      </c>
      <c r="D58" s="13">
        <v>0</v>
      </c>
      <c r="E58" s="8">
        <v>30</v>
      </c>
      <c r="F58" s="8" t="s">
        <v>167</v>
      </c>
      <c r="G58" s="8" t="s">
        <v>19</v>
      </c>
      <c r="H58" s="8">
        <v>7</v>
      </c>
      <c r="I58" s="14">
        <v>5</v>
      </c>
    </row>
    <row r="59" spans="1:12" x14ac:dyDescent="0.2">
      <c r="A59" s="8" t="s">
        <v>15</v>
      </c>
      <c r="B59" s="8" t="s">
        <v>168</v>
      </c>
      <c r="C59" s="8" t="s">
        <v>169</v>
      </c>
      <c r="D59" s="13">
        <v>900</v>
      </c>
      <c r="E59" s="8">
        <v>10</v>
      </c>
      <c r="F59" s="8" t="s">
        <v>170</v>
      </c>
      <c r="G59" s="8" t="s">
        <v>67</v>
      </c>
      <c r="H59" s="8">
        <v>4</v>
      </c>
      <c r="I59" s="14">
        <v>5</v>
      </c>
    </row>
    <row r="60" spans="1:12" x14ac:dyDescent="0.2">
      <c r="A60" s="8" t="s">
        <v>15</v>
      </c>
      <c r="B60" s="8" t="s">
        <v>171</v>
      </c>
      <c r="C60" s="8" t="s">
        <v>172</v>
      </c>
      <c r="D60" s="13">
        <v>1680</v>
      </c>
      <c r="E60" s="8">
        <v>21</v>
      </c>
      <c r="F60" s="8" t="s">
        <v>173</v>
      </c>
      <c r="G60" s="8" t="s">
        <v>19</v>
      </c>
      <c r="H60" s="8">
        <v>10</v>
      </c>
      <c r="I60" s="14">
        <v>3</v>
      </c>
    </row>
    <row r="61" spans="1:12" x14ac:dyDescent="0.2">
      <c r="A61" s="8" t="s">
        <v>15</v>
      </c>
      <c r="B61" s="8" t="s">
        <v>174</v>
      </c>
      <c r="C61" s="8" t="s">
        <v>175</v>
      </c>
      <c r="D61" s="13">
        <v>2000</v>
      </c>
      <c r="E61" s="8">
        <v>20</v>
      </c>
      <c r="F61" s="8" t="s">
        <v>176</v>
      </c>
      <c r="G61" s="8" t="s">
        <v>67</v>
      </c>
      <c r="H61" s="8">
        <v>7</v>
      </c>
      <c r="I61" s="14">
        <v>4.33</v>
      </c>
    </row>
    <row r="62" spans="1:12" x14ac:dyDescent="0.2">
      <c r="A62" s="8" t="s">
        <v>15</v>
      </c>
      <c r="B62" s="8" t="s">
        <v>177</v>
      </c>
      <c r="C62" s="8" t="s">
        <v>178</v>
      </c>
      <c r="D62" s="13">
        <v>0</v>
      </c>
      <c r="E62" s="8">
        <v>10</v>
      </c>
      <c r="F62" s="8" t="s">
        <v>179</v>
      </c>
      <c r="G62" s="8" t="s">
        <v>19</v>
      </c>
      <c r="H62" s="8">
        <v>20</v>
      </c>
      <c r="I62" s="14">
        <v>4.5</v>
      </c>
    </row>
    <row r="63" spans="1:12" x14ac:dyDescent="0.2">
      <c r="A63" s="8" t="s">
        <v>15</v>
      </c>
      <c r="B63" s="8" t="s">
        <v>180</v>
      </c>
      <c r="C63" s="8" t="s">
        <v>181</v>
      </c>
      <c r="D63" s="13">
        <v>960</v>
      </c>
      <c r="E63" s="8">
        <v>12</v>
      </c>
      <c r="F63" s="8" t="s">
        <v>182</v>
      </c>
      <c r="G63" s="8" t="s">
        <v>67</v>
      </c>
      <c r="H63" s="8">
        <v>7</v>
      </c>
      <c r="I63" s="14">
        <v>4.88</v>
      </c>
    </row>
    <row r="64" spans="1:12" x14ac:dyDescent="0.2">
      <c r="A64" s="8" t="s">
        <v>15</v>
      </c>
      <c r="B64" s="8" t="s">
        <v>183</v>
      </c>
      <c r="C64" s="8" t="s">
        <v>184</v>
      </c>
      <c r="D64" s="13">
        <v>1200</v>
      </c>
      <c r="E64" s="8">
        <v>15</v>
      </c>
      <c r="F64" s="8" t="s">
        <v>185</v>
      </c>
      <c r="G64" s="8" t="s">
        <v>19</v>
      </c>
      <c r="H64" s="8">
        <v>17</v>
      </c>
      <c r="I64" s="14">
        <v>4.2300000000000004</v>
      </c>
    </row>
    <row r="65" spans="1:9" x14ac:dyDescent="0.2">
      <c r="A65" s="8" t="s">
        <v>15</v>
      </c>
      <c r="B65" s="8" t="s">
        <v>186</v>
      </c>
      <c r="C65" s="8" t="s">
        <v>187</v>
      </c>
      <c r="D65" s="13">
        <v>1980</v>
      </c>
      <c r="E65" s="8">
        <v>40</v>
      </c>
      <c r="F65" s="8" t="s">
        <v>188</v>
      </c>
      <c r="G65" s="8" t="s">
        <v>19</v>
      </c>
      <c r="H65" s="8">
        <v>12</v>
      </c>
      <c r="I65" s="14">
        <v>4.4400000000000004</v>
      </c>
    </row>
    <row r="66" spans="1:9" x14ac:dyDescent="0.2">
      <c r="A66" s="8" t="s">
        <v>15</v>
      </c>
      <c r="B66" s="8" t="s">
        <v>189</v>
      </c>
      <c r="C66" s="8" t="s">
        <v>190</v>
      </c>
      <c r="D66" s="13">
        <v>1980</v>
      </c>
      <c r="E66" s="8">
        <v>40</v>
      </c>
      <c r="F66" s="8" t="s">
        <v>188</v>
      </c>
      <c r="G66" s="8" t="s">
        <v>19</v>
      </c>
      <c r="H66" s="8">
        <v>23</v>
      </c>
      <c r="I66" s="14">
        <v>4.3099999999999996</v>
      </c>
    </row>
    <row r="67" spans="1:9" x14ac:dyDescent="0.2">
      <c r="D67" s="13">
        <f>SUBTOTAL(109,Tabla1[[CUSTO ]])</f>
        <v>52523.25</v>
      </c>
      <c r="E67" s="8">
        <f>SUBTOTAL(109,Tabla1[HORAS])</f>
        <v>1086</v>
      </c>
      <c r="I67" s="27"/>
    </row>
  </sheetData>
  <mergeCells count="4">
    <mergeCell ref="A1:D1"/>
    <mergeCell ref="P1:T1"/>
    <mergeCell ref="A10:I10"/>
    <mergeCell ref="K10:S10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4E1D-CE78-42FF-B2BB-8490C6D13D9C}">
  <dimension ref="A1:K65"/>
  <sheetViews>
    <sheetView workbookViewId="0">
      <selection activeCell="C5" sqref="C5"/>
    </sheetView>
  </sheetViews>
  <sheetFormatPr baseColWidth="10" defaultRowHeight="15" x14ac:dyDescent="0.25"/>
  <cols>
    <col min="1" max="1" width="67.5703125" style="7" customWidth="1"/>
    <col min="2" max="16384" width="11.42578125" style="7"/>
  </cols>
  <sheetData>
    <row r="1" spans="1:11" s="2" customFormat="1" ht="45.75" customHeight="1" thickBot="1" x14ac:dyDescent="0.35">
      <c r="A1" s="166"/>
      <c r="B1" s="166"/>
      <c r="C1" s="166"/>
      <c r="D1" s="166"/>
      <c r="E1" s="1"/>
      <c r="F1" s="1"/>
      <c r="G1" s="169" t="s">
        <v>0</v>
      </c>
      <c r="H1" s="169"/>
      <c r="I1" s="169"/>
      <c r="J1" s="169"/>
      <c r="K1" s="169"/>
    </row>
    <row r="2" spans="1:11" s="2" customFormat="1" ht="19.5" customHeight="1" x14ac:dyDescent="0.25">
      <c r="A2" s="3"/>
      <c r="B2" s="4"/>
    </row>
    <row r="3" spans="1:11" s="2" customFormat="1" ht="32.25" customHeight="1" x14ac:dyDescent="0.25">
      <c r="A3" s="5" t="s">
        <v>191</v>
      </c>
      <c r="B3" s="5"/>
    </row>
    <row r="4" spans="1:11" s="2" customFormat="1" x14ac:dyDescent="0.25">
      <c r="A4" s="6" t="s">
        <v>2</v>
      </c>
      <c r="B4" s="6"/>
    </row>
    <row r="5" spans="1:11" x14ac:dyDescent="0.25">
      <c r="A5" s="7" t="s">
        <v>3</v>
      </c>
    </row>
    <row r="9" spans="1:11" x14ac:dyDescent="0.25">
      <c r="A9" s="7" t="s">
        <v>192</v>
      </c>
      <c r="B9" s="7" t="s">
        <v>85</v>
      </c>
      <c r="C9" s="7" t="s">
        <v>88</v>
      </c>
      <c r="D9" s="7" t="s">
        <v>91</v>
      </c>
    </row>
    <row r="10" spans="1:11" x14ac:dyDescent="0.25">
      <c r="A10" s="7" t="s">
        <v>193</v>
      </c>
      <c r="C10" s="7">
        <v>6</v>
      </c>
      <c r="D10" s="7">
        <f>SUM(B10:C10)</f>
        <v>6</v>
      </c>
    </row>
    <row r="11" spans="1:11" x14ac:dyDescent="0.25">
      <c r="A11" s="7" t="s">
        <v>194</v>
      </c>
      <c r="B11" s="7">
        <v>2</v>
      </c>
      <c r="C11" s="7">
        <v>1</v>
      </c>
      <c r="D11" s="7">
        <f t="shared" ref="D11:D65" si="0">SUM(B11:C11)</f>
        <v>3</v>
      </c>
    </row>
    <row r="12" spans="1:11" x14ac:dyDescent="0.25">
      <c r="A12" s="7" t="s">
        <v>195</v>
      </c>
      <c r="C12" s="7">
        <v>4</v>
      </c>
      <c r="D12" s="7">
        <f t="shared" si="0"/>
        <v>4</v>
      </c>
    </row>
    <row r="13" spans="1:11" x14ac:dyDescent="0.25">
      <c r="A13" s="7" t="s">
        <v>196</v>
      </c>
      <c r="B13" s="7">
        <v>9</v>
      </c>
      <c r="D13" s="7">
        <f t="shared" si="0"/>
        <v>9</v>
      </c>
    </row>
    <row r="14" spans="1:11" x14ac:dyDescent="0.25">
      <c r="A14" s="7" t="s">
        <v>197</v>
      </c>
      <c r="B14" s="7">
        <v>2</v>
      </c>
      <c r="D14" s="7">
        <f t="shared" si="0"/>
        <v>2</v>
      </c>
    </row>
    <row r="15" spans="1:11" x14ac:dyDescent="0.25">
      <c r="A15" s="7" t="s">
        <v>198</v>
      </c>
      <c r="C15" s="7">
        <v>2</v>
      </c>
      <c r="D15" s="7">
        <f t="shared" si="0"/>
        <v>2</v>
      </c>
    </row>
    <row r="16" spans="1:11" x14ac:dyDescent="0.25">
      <c r="A16" s="7" t="s">
        <v>199</v>
      </c>
      <c r="B16" s="7">
        <v>1</v>
      </c>
      <c r="C16" s="7">
        <v>5</v>
      </c>
      <c r="D16" s="7">
        <f t="shared" si="0"/>
        <v>6</v>
      </c>
    </row>
    <row r="17" spans="1:4" x14ac:dyDescent="0.25">
      <c r="A17" s="7" t="s">
        <v>200</v>
      </c>
      <c r="B17" s="7">
        <v>3</v>
      </c>
      <c r="C17" s="7">
        <v>3</v>
      </c>
      <c r="D17" s="7">
        <f t="shared" si="0"/>
        <v>6</v>
      </c>
    </row>
    <row r="18" spans="1:4" x14ac:dyDescent="0.25">
      <c r="A18" s="7" t="s">
        <v>201</v>
      </c>
      <c r="B18" s="7">
        <v>6</v>
      </c>
      <c r="C18" s="7">
        <v>1</v>
      </c>
      <c r="D18" s="7">
        <f t="shared" si="0"/>
        <v>7</v>
      </c>
    </row>
    <row r="19" spans="1:4" x14ac:dyDescent="0.25">
      <c r="A19" s="7" t="s">
        <v>202</v>
      </c>
      <c r="B19" s="7">
        <v>6</v>
      </c>
      <c r="D19" s="7">
        <f t="shared" si="0"/>
        <v>6</v>
      </c>
    </row>
    <row r="20" spans="1:4" x14ac:dyDescent="0.25">
      <c r="A20" s="7" t="s">
        <v>203</v>
      </c>
      <c r="B20" s="7">
        <v>1</v>
      </c>
      <c r="C20" s="7">
        <v>3</v>
      </c>
      <c r="D20" s="7">
        <f t="shared" si="0"/>
        <v>4</v>
      </c>
    </row>
    <row r="21" spans="1:4" x14ac:dyDescent="0.25">
      <c r="A21" s="7" t="s">
        <v>204</v>
      </c>
      <c r="B21" s="7">
        <v>3</v>
      </c>
      <c r="D21" s="7">
        <f t="shared" si="0"/>
        <v>3</v>
      </c>
    </row>
    <row r="22" spans="1:4" x14ac:dyDescent="0.25">
      <c r="A22" s="7" t="s">
        <v>205</v>
      </c>
      <c r="B22" s="7">
        <v>5</v>
      </c>
      <c r="C22" s="7">
        <v>4</v>
      </c>
      <c r="D22" s="7">
        <f t="shared" si="0"/>
        <v>9</v>
      </c>
    </row>
    <row r="23" spans="1:4" x14ac:dyDescent="0.25">
      <c r="A23" s="7" t="s">
        <v>206</v>
      </c>
      <c r="B23" s="7">
        <v>5</v>
      </c>
      <c r="C23" s="7">
        <v>1</v>
      </c>
      <c r="D23" s="7">
        <f t="shared" si="0"/>
        <v>6</v>
      </c>
    </row>
    <row r="24" spans="1:4" x14ac:dyDescent="0.25">
      <c r="A24" s="7" t="s">
        <v>207</v>
      </c>
      <c r="C24" s="7">
        <v>5</v>
      </c>
      <c r="D24" s="7">
        <f t="shared" si="0"/>
        <v>5</v>
      </c>
    </row>
    <row r="25" spans="1:4" x14ac:dyDescent="0.25">
      <c r="A25" s="7" t="s">
        <v>208</v>
      </c>
      <c r="B25" s="7">
        <v>3</v>
      </c>
      <c r="C25" s="7">
        <v>1</v>
      </c>
      <c r="D25" s="7">
        <f t="shared" si="0"/>
        <v>4</v>
      </c>
    </row>
    <row r="26" spans="1:4" x14ac:dyDescent="0.25">
      <c r="A26" s="7" t="s">
        <v>209</v>
      </c>
      <c r="B26" s="7">
        <v>6</v>
      </c>
      <c r="C26" s="7">
        <v>4</v>
      </c>
      <c r="D26" s="7">
        <f t="shared" si="0"/>
        <v>10</v>
      </c>
    </row>
    <row r="27" spans="1:4" x14ac:dyDescent="0.25">
      <c r="A27" s="7" t="s">
        <v>210</v>
      </c>
      <c r="B27" s="7">
        <v>8</v>
      </c>
      <c r="C27" s="7">
        <v>5</v>
      </c>
      <c r="D27" s="7">
        <f t="shared" si="0"/>
        <v>13</v>
      </c>
    </row>
    <row r="28" spans="1:4" x14ac:dyDescent="0.25">
      <c r="A28" s="7" t="s">
        <v>211</v>
      </c>
      <c r="B28" s="7">
        <v>3</v>
      </c>
      <c r="C28" s="7">
        <v>5</v>
      </c>
      <c r="D28" s="7">
        <f t="shared" si="0"/>
        <v>8</v>
      </c>
    </row>
    <row r="29" spans="1:4" x14ac:dyDescent="0.25">
      <c r="A29" s="7" t="s">
        <v>212</v>
      </c>
      <c r="B29" s="7">
        <v>7</v>
      </c>
      <c r="C29" s="7">
        <v>2</v>
      </c>
      <c r="D29" s="7">
        <f t="shared" si="0"/>
        <v>9</v>
      </c>
    </row>
    <row r="30" spans="1:4" x14ac:dyDescent="0.25">
      <c r="A30" s="7" t="s">
        <v>213</v>
      </c>
      <c r="B30" s="7">
        <v>5</v>
      </c>
      <c r="C30" s="7">
        <v>14</v>
      </c>
      <c r="D30" s="7">
        <f t="shared" si="0"/>
        <v>19</v>
      </c>
    </row>
    <row r="31" spans="1:4" x14ac:dyDescent="0.25">
      <c r="A31" s="7" t="s">
        <v>214</v>
      </c>
      <c r="B31" s="7">
        <v>7</v>
      </c>
      <c r="C31" s="7">
        <v>18</v>
      </c>
      <c r="D31" s="7">
        <f t="shared" si="0"/>
        <v>25</v>
      </c>
    </row>
    <row r="32" spans="1:4" x14ac:dyDescent="0.25">
      <c r="A32" s="7" t="s">
        <v>215</v>
      </c>
      <c r="B32" s="7">
        <v>3</v>
      </c>
      <c r="C32" s="7">
        <v>7</v>
      </c>
      <c r="D32" s="7">
        <f t="shared" si="0"/>
        <v>10</v>
      </c>
    </row>
    <row r="33" spans="1:4" x14ac:dyDescent="0.25">
      <c r="A33" s="7" t="s">
        <v>216</v>
      </c>
      <c r="C33" s="7">
        <v>3</v>
      </c>
      <c r="D33" s="7">
        <f t="shared" si="0"/>
        <v>3</v>
      </c>
    </row>
    <row r="34" spans="1:4" x14ac:dyDescent="0.25">
      <c r="A34" s="7" t="s">
        <v>217</v>
      </c>
      <c r="B34" s="7">
        <v>5</v>
      </c>
      <c r="D34" s="7">
        <f t="shared" si="0"/>
        <v>5</v>
      </c>
    </row>
    <row r="35" spans="1:4" x14ac:dyDescent="0.25">
      <c r="A35" s="7" t="s">
        <v>218</v>
      </c>
      <c r="B35" s="7">
        <v>2</v>
      </c>
      <c r="C35" s="7">
        <v>3</v>
      </c>
      <c r="D35" s="7">
        <f t="shared" si="0"/>
        <v>5</v>
      </c>
    </row>
    <row r="36" spans="1:4" x14ac:dyDescent="0.25">
      <c r="A36" s="7" t="s">
        <v>219</v>
      </c>
      <c r="B36" s="7">
        <v>2</v>
      </c>
      <c r="C36" s="7">
        <v>4</v>
      </c>
      <c r="D36" s="7">
        <f t="shared" si="0"/>
        <v>6</v>
      </c>
    </row>
    <row r="37" spans="1:4" x14ac:dyDescent="0.25">
      <c r="A37" s="7" t="s">
        <v>220</v>
      </c>
      <c r="B37" s="7">
        <v>1</v>
      </c>
      <c r="C37" s="7">
        <v>2</v>
      </c>
      <c r="D37" s="7">
        <f t="shared" si="0"/>
        <v>3</v>
      </c>
    </row>
    <row r="38" spans="1:4" x14ac:dyDescent="0.25">
      <c r="A38" s="7" t="s">
        <v>221</v>
      </c>
      <c r="B38" s="7">
        <v>7</v>
      </c>
      <c r="D38" s="7">
        <f t="shared" si="0"/>
        <v>7</v>
      </c>
    </row>
    <row r="39" spans="1:4" x14ac:dyDescent="0.25">
      <c r="A39" s="7" t="s">
        <v>222</v>
      </c>
      <c r="B39" s="7">
        <v>4</v>
      </c>
      <c r="C39" s="7">
        <v>12</v>
      </c>
      <c r="D39" s="7">
        <f t="shared" si="0"/>
        <v>16</v>
      </c>
    </row>
    <row r="40" spans="1:4" x14ac:dyDescent="0.25">
      <c r="A40" s="7" t="s">
        <v>223</v>
      </c>
      <c r="B40" s="7">
        <v>1</v>
      </c>
      <c r="C40" s="7">
        <v>6</v>
      </c>
      <c r="D40" s="7">
        <f t="shared" si="0"/>
        <v>7</v>
      </c>
    </row>
    <row r="41" spans="1:4" x14ac:dyDescent="0.25">
      <c r="A41" s="7" t="s">
        <v>224</v>
      </c>
      <c r="B41" s="7">
        <v>5</v>
      </c>
      <c r="C41" s="7">
        <v>3</v>
      </c>
      <c r="D41" s="7">
        <f t="shared" si="0"/>
        <v>8</v>
      </c>
    </row>
    <row r="42" spans="1:4" x14ac:dyDescent="0.25">
      <c r="A42" s="7" t="s">
        <v>225</v>
      </c>
      <c r="B42" s="7">
        <v>5</v>
      </c>
      <c r="C42" s="7">
        <v>10</v>
      </c>
      <c r="D42" s="7">
        <f t="shared" si="0"/>
        <v>15</v>
      </c>
    </row>
    <row r="43" spans="1:4" x14ac:dyDescent="0.25">
      <c r="A43" s="7" t="s">
        <v>226</v>
      </c>
      <c r="B43" s="7">
        <v>1</v>
      </c>
      <c r="C43" s="7">
        <v>3</v>
      </c>
      <c r="D43" s="7">
        <f t="shared" si="0"/>
        <v>4</v>
      </c>
    </row>
    <row r="44" spans="1:4" x14ac:dyDescent="0.25">
      <c r="A44" s="7" t="s">
        <v>227</v>
      </c>
      <c r="B44" s="7">
        <v>7</v>
      </c>
      <c r="C44" s="7">
        <v>6</v>
      </c>
      <c r="D44" s="7">
        <f t="shared" si="0"/>
        <v>13</v>
      </c>
    </row>
    <row r="45" spans="1:4" x14ac:dyDescent="0.25">
      <c r="A45" s="7" t="s">
        <v>228</v>
      </c>
      <c r="B45" s="7">
        <v>9</v>
      </c>
      <c r="D45" s="7">
        <f t="shared" si="0"/>
        <v>9</v>
      </c>
    </row>
    <row r="46" spans="1:4" x14ac:dyDescent="0.25">
      <c r="A46" s="7" t="s">
        <v>229</v>
      </c>
      <c r="C46" s="7">
        <v>3</v>
      </c>
      <c r="D46" s="7">
        <f t="shared" si="0"/>
        <v>3</v>
      </c>
    </row>
    <row r="47" spans="1:4" x14ac:dyDescent="0.25">
      <c r="A47" s="7" t="s">
        <v>230</v>
      </c>
      <c r="B47" s="7">
        <v>2</v>
      </c>
      <c r="C47" s="7">
        <v>1</v>
      </c>
      <c r="D47" s="7">
        <f t="shared" si="0"/>
        <v>3</v>
      </c>
    </row>
    <row r="48" spans="1:4" x14ac:dyDescent="0.25">
      <c r="A48" s="7" t="s">
        <v>231</v>
      </c>
      <c r="B48" s="7">
        <v>4</v>
      </c>
      <c r="C48" s="7">
        <v>2</v>
      </c>
      <c r="D48" s="7">
        <f t="shared" si="0"/>
        <v>6</v>
      </c>
    </row>
    <row r="49" spans="1:4" x14ac:dyDescent="0.25">
      <c r="A49" s="7" t="s">
        <v>232</v>
      </c>
      <c r="B49" s="7">
        <v>3</v>
      </c>
      <c r="C49" s="7">
        <v>11</v>
      </c>
      <c r="D49" s="7">
        <f t="shared" si="0"/>
        <v>14</v>
      </c>
    </row>
    <row r="50" spans="1:4" x14ac:dyDescent="0.25">
      <c r="A50" s="7" t="s">
        <v>233</v>
      </c>
      <c r="B50" s="7">
        <v>1</v>
      </c>
      <c r="C50" s="7">
        <v>3</v>
      </c>
      <c r="D50" s="7">
        <f t="shared" si="0"/>
        <v>4</v>
      </c>
    </row>
    <row r="51" spans="1:4" x14ac:dyDescent="0.25">
      <c r="A51" s="7" t="s">
        <v>234</v>
      </c>
      <c r="B51" s="7">
        <v>2</v>
      </c>
      <c r="C51" s="7">
        <v>9</v>
      </c>
      <c r="D51" s="7">
        <f t="shared" si="0"/>
        <v>11</v>
      </c>
    </row>
    <row r="52" spans="1:4" x14ac:dyDescent="0.25">
      <c r="A52" s="7" t="s">
        <v>235</v>
      </c>
      <c r="B52" s="7">
        <v>6</v>
      </c>
      <c r="C52" s="7">
        <v>1</v>
      </c>
      <c r="D52" s="7">
        <f t="shared" si="0"/>
        <v>7</v>
      </c>
    </row>
    <row r="53" spans="1:4" x14ac:dyDescent="0.25">
      <c r="A53" s="7" t="s">
        <v>236</v>
      </c>
      <c r="B53" s="7">
        <v>3</v>
      </c>
      <c r="C53" s="7">
        <v>4</v>
      </c>
      <c r="D53" s="7">
        <f t="shared" si="0"/>
        <v>7</v>
      </c>
    </row>
    <row r="54" spans="1:4" x14ac:dyDescent="0.25">
      <c r="A54" s="7" t="s">
        <v>237</v>
      </c>
      <c r="B54" s="7">
        <v>8</v>
      </c>
      <c r="C54" s="7">
        <v>11</v>
      </c>
      <c r="D54" s="7">
        <f t="shared" si="0"/>
        <v>19</v>
      </c>
    </row>
    <row r="55" spans="1:4" x14ac:dyDescent="0.25">
      <c r="A55" s="7" t="s">
        <v>238</v>
      </c>
      <c r="B55" s="7">
        <v>1</v>
      </c>
      <c r="C55" s="7">
        <v>5</v>
      </c>
      <c r="D55" s="7">
        <f t="shared" si="0"/>
        <v>6</v>
      </c>
    </row>
    <row r="56" spans="1:4" x14ac:dyDescent="0.25">
      <c r="A56" s="7" t="s">
        <v>239</v>
      </c>
      <c r="B56" s="7">
        <v>2</v>
      </c>
      <c r="C56" s="7">
        <v>3</v>
      </c>
      <c r="D56" s="7">
        <f t="shared" si="0"/>
        <v>5</v>
      </c>
    </row>
    <row r="57" spans="1:4" x14ac:dyDescent="0.25">
      <c r="A57" s="7" t="s">
        <v>240</v>
      </c>
      <c r="B57" s="7">
        <v>5</v>
      </c>
      <c r="D57" s="7">
        <f t="shared" si="0"/>
        <v>5</v>
      </c>
    </row>
    <row r="58" spans="1:4" x14ac:dyDescent="0.25">
      <c r="A58" s="7" t="s">
        <v>241</v>
      </c>
      <c r="B58" s="7">
        <v>6</v>
      </c>
      <c r="C58" s="7">
        <v>7</v>
      </c>
      <c r="D58" s="7">
        <f t="shared" si="0"/>
        <v>13</v>
      </c>
    </row>
    <row r="59" spans="1:4" x14ac:dyDescent="0.25">
      <c r="A59" s="7" t="s">
        <v>242</v>
      </c>
      <c r="C59" s="7">
        <v>3</v>
      </c>
      <c r="D59" s="7">
        <f t="shared" si="0"/>
        <v>3</v>
      </c>
    </row>
    <row r="60" spans="1:4" x14ac:dyDescent="0.25">
      <c r="A60" s="7" t="s">
        <v>243</v>
      </c>
      <c r="B60" s="7">
        <v>2</v>
      </c>
      <c r="C60" s="7">
        <v>1</v>
      </c>
      <c r="D60" s="7">
        <f t="shared" si="0"/>
        <v>3</v>
      </c>
    </row>
    <row r="61" spans="1:4" x14ac:dyDescent="0.25">
      <c r="A61" s="7" t="s">
        <v>244</v>
      </c>
      <c r="C61" s="7">
        <v>7</v>
      </c>
      <c r="D61" s="7">
        <f t="shared" si="0"/>
        <v>7</v>
      </c>
    </row>
    <row r="62" spans="1:4" x14ac:dyDescent="0.25">
      <c r="A62" s="7" t="s">
        <v>245</v>
      </c>
      <c r="B62" s="7">
        <v>9</v>
      </c>
      <c r="C62" s="7">
        <v>10</v>
      </c>
      <c r="D62" s="7">
        <f t="shared" si="0"/>
        <v>19</v>
      </c>
    </row>
    <row r="63" spans="1:4" x14ac:dyDescent="0.25">
      <c r="A63" s="7" t="s">
        <v>246</v>
      </c>
      <c r="B63" s="7">
        <v>1</v>
      </c>
      <c r="C63" s="7">
        <v>3</v>
      </c>
      <c r="D63" s="7">
        <f t="shared" si="0"/>
        <v>4</v>
      </c>
    </row>
    <row r="64" spans="1:4" x14ac:dyDescent="0.25">
      <c r="A64" s="7" t="s">
        <v>247</v>
      </c>
      <c r="B64" s="7">
        <v>4</v>
      </c>
      <c r="C64" s="7">
        <v>3</v>
      </c>
      <c r="D64" s="7">
        <f t="shared" si="0"/>
        <v>7</v>
      </c>
    </row>
    <row r="65" spans="1:4" x14ac:dyDescent="0.25">
      <c r="A65" s="7" t="s">
        <v>91</v>
      </c>
      <c r="B65" s="7">
        <f>SUM(B10:B64)</f>
        <v>193</v>
      </c>
      <c r="C65" s="7">
        <f>SUM(C10:C64)</f>
        <v>230</v>
      </c>
      <c r="D65" s="7">
        <f t="shared" si="0"/>
        <v>423</v>
      </c>
    </row>
  </sheetData>
  <mergeCells count="2">
    <mergeCell ref="A1:D1"/>
    <mergeCell ref="G1:K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F933-AF09-4380-A2EA-1C2500DFEFAB}">
  <dimension ref="A1:N17"/>
  <sheetViews>
    <sheetView workbookViewId="0">
      <selection activeCell="A26" sqref="A26"/>
    </sheetView>
  </sheetViews>
  <sheetFormatPr baseColWidth="10" defaultRowHeight="15" x14ac:dyDescent="0.25"/>
  <cols>
    <col min="1" max="1" width="63.5703125" style="30" bestFit="1" customWidth="1"/>
    <col min="2" max="6" width="11.42578125" style="30"/>
    <col min="7" max="7" width="39.42578125" style="30" bestFit="1" customWidth="1"/>
    <col min="8" max="8" width="13.85546875" style="30" bestFit="1" customWidth="1"/>
    <col min="9" max="9" width="15.7109375" style="30" bestFit="1" customWidth="1"/>
    <col min="10" max="10" width="11.42578125" style="30"/>
    <col min="11" max="11" width="13.42578125" style="30" bestFit="1" customWidth="1"/>
    <col min="12" max="12" width="15.28515625" style="30" bestFit="1" customWidth="1"/>
    <col min="13" max="13" width="11.140625" style="30" bestFit="1" customWidth="1"/>
    <col min="14" max="14" width="12.42578125" style="30" customWidth="1"/>
    <col min="15" max="16384" width="11.42578125" style="30"/>
  </cols>
  <sheetData>
    <row r="1" spans="1:14" ht="45.75" customHeight="1" thickBot="1" x14ac:dyDescent="0.35">
      <c r="A1" s="170"/>
      <c r="B1" s="170"/>
      <c r="C1" s="170"/>
      <c r="D1" s="170"/>
      <c r="E1" s="28"/>
      <c r="F1" s="28"/>
      <c r="G1" s="29"/>
      <c r="H1" s="29"/>
      <c r="I1" s="29"/>
      <c r="J1" s="29"/>
      <c r="K1" s="171" t="s">
        <v>0</v>
      </c>
      <c r="L1" s="171"/>
      <c r="M1" s="171"/>
      <c r="N1" s="171"/>
    </row>
    <row r="3" spans="1:14" ht="18.75" x14ac:dyDescent="0.25">
      <c r="A3" s="5" t="s">
        <v>249</v>
      </c>
    </row>
    <row r="5" spans="1:14" x14ac:dyDescent="0.25">
      <c r="A5" s="30" t="s">
        <v>250</v>
      </c>
    </row>
    <row r="6" spans="1:14" x14ac:dyDescent="0.25">
      <c r="A6" s="30" t="s">
        <v>248</v>
      </c>
    </row>
    <row r="10" spans="1:14" x14ac:dyDescent="0.25">
      <c r="A10" s="30" t="s">
        <v>251</v>
      </c>
      <c r="B10" s="30" t="s">
        <v>85</v>
      </c>
      <c r="C10" s="30" t="s">
        <v>88</v>
      </c>
      <c r="D10" s="30" t="s">
        <v>252</v>
      </c>
      <c r="G10" s="30" t="s">
        <v>253</v>
      </c>
      <c r="H10" s="30" t="s">
        <v>254</v>
      </c>
      <c r="I10" s="30" t="s">
        <v>255</v>
      </c>
      <c r="J10" s="30" t="s">
        <v>256</v>
      </c>
      <c r="K10" s="30" t="s">
        <v>257</v>
      </c>
      <c r="L10" s="30" t="s">
        <v>258</v>
      </c>
      <c r="M10" s="30" t="s">
        <v>259</v>
      </c>
      <c r="N10" s="30" t="s">
        <v>260</v>
      </c>
    </row>
    <row r="11" spans="1:14" x14ac:dyDescent="0.25">
      <c r="A11" s="30" t="s">
        <v>261</v>
      </c>
      <c r="B11" s="30">
        <v>3</v>
      </c>
      <c r="C11" s="30">
        <v>5</v>
      </c>
      <c r="D11" s="30">
        <f>SUM(Tabla16[[#This Row],[Homes]:[Mulleres]])</f>
        <v>8</v>
      </c>
      <c r="G11" s="30" t="s">
        <v>261</v>
      </c>
      <c r="H11" s="30">
        <v>1</v>
      </c>
      <c r="I11" s="30">
        <v>4</v>
      </c>
      <c r="J11" s="30">
        <f>SUM(Tabla2[[#This Row],[PAS_Homes]:[PAS_Mulleres]])</f>
        <v>5</v>
      </c>
      <c r="K11" s="30">
        <v>2</v>
      </c>
      <c r="L11" s="30">
        <v>1</v>
      </c>
      <c r="M11" s="30">
        <f>SUM(Tabla2[[#This Row],[PDI_Homes]:[PDI_Mulleres]])</f>
        <v>3</v>
      </c>
      <c r="N11" s="30">
        <f>Tabla2[[#This Row],[Total PAS]]+Tabla2[[#This Row],[Total PDI]]</f>
        <v>8</v>
      </c>
    </row>
    <row r="12" spans="1:14" x14ac:dyDescent="0.25">
      <c r="A12" s="30" t="s">
        <v>262</v>
      </c>
      <c r="B12" s="30">
        <v>9</v>
      </c>
      <c r="C12" s="30">
        <v>22</v>
      </c>
      <c r="D12" s="30">
        <f>SUM(Tabla16[[#This Row],[Homes]:[Mulleres]])</f>
        <v>31</v>
      </c>
      <c r="G12" s="30" t="s">
        <v>262</v>
      </c>
      <c r="H12" s="30">
        <v>9</v>
      </c>
      <c r="I12" s="30">
        <v>20</v>
      </c>
      <c r="J12" s="30">
        <f>SUM(Tabla2[[#This Row],[PAS_Homes]:[PAS_Mulleres]])</f>
        <v>29</v>
      </c>
      <c r="L12" s="30">
        <v>2</v>
      </c>
      <c r="M12" s="30">
        <f>SUM(Tabla2[[#This Row],[PDI_Homes]:[PDI_Mulleres]])</f>
        <v>2</v>
      </c>
      <c r="N12" s="30">
        <f>Tabla2[[#This Row],[Total PAS]]+Tabla2[[#This Row],[Total PDI]]</f>
        <v>31</v>
      </c>
    </row>
    <row r="13" spans="1:14" x14ac:dyDescent="0.25">
      <c r="A13" s="30" t="s">
        <v>263</v>
      </c>
      <c r="B13" s="30">
        <v>9</v>
      </c>
      <c r="C13" s="30">
        <v>33</v>
      </c>
      <c r="D13" s="30">
        <f>SUM(Tabla16[[#This Row],[Homes]:[Mulleres]])</f>
        <v>42</v>
      </c>
      <c r="G13" s="30" t="s">
        <v>263</v>
      </c>
      <c r="H13" s="30">
        <v>8</v>
      </c>
      <c r="I13" s="30">
        <v>26</v>
      </c>
      <c r="J13" s="30">
        <f>SUM(Tabla2[[#This Row],[PAS_Homes]:[PAS_Mulleres]])</f>
        <v>34</v>
      </c>
      <c r="K13" s="30">
        <v>1</v>
      </c>
      <c r="L13" s="30">
        <v>7</v>
      </c>
      <c r="M13" s="30">
        <f>SUM(Tabla2[[#This Row],[PDI_Homes]:[PDI_Mulleres]])</f>
        <v>8</v>
      </c>
      <c r="N13" s="30">
        <f>Tabla2[[#This Row],[Total PAS]]+Tabla2[[#This Row],[Total PDI]]</f>
        <v>42</v>
      </c>
    </row>
    <row r="14" spans="1:14" x14ac:dyDescent="0.25">
      <c r="A14" s="30" t="s">
        <v>264</v>
      </c>
      <c r="B14" s="30">
        <v>3</v>
      </c>
      <c r="C14" s="30">
        <v>5</v>
      </c>
      <c r="D14" s="30">
        <f>SUM(Tabla16[[#This Row],[Homes]:[Mulleres]])</f>
        <v>8</v>
      </c>
      <c r="G14" s="30" t="s">
        <v>264</v>
      </c>
      <c r="I14" s="30">
        <v>3</v>
      </c>
      <c r="J14" s="30">
        <f>SUM(Tabla2[[#This Row],[PAS_Homes]:[PAS_Mulleres]])</f>
        <v>3</v>
      </c>
      <c r="K14" s="30">
        <v>3</v>
      </c>
      <c r="L14" s="30">
        <v>2</v>
      </c>
      <c r="M14" s="30">
        <f>SUM(Tabla2[[#This Row],[PDI_Homes]:[PDI_Mulleres]])</f>
        <v>5</v>
      </c>
      <c r="N14" s="30">
        <f>Tabla2[[#This Row],[Total PAS]]+Tabla2[[#This Row],[Total PDI]]</f>
        <v>8</v>
      </c>
    </row>
    <row r="15" spans="1:14" x14ac:dyDescent="0.25">
      <c r="A15" s="30" t="s">
        <v>265</v>
      </c>
      <c r="B15" s="30">
        <v>7</v>
      </c>
      <c r="C15" s="30">
        <v>31</v>
      </c>
      <c r="D15" s="30">
        <f>SUM(Tabla16[[#This Row],[Homes]:[Mulleres]])</f>
        <v>38</v>
      </c>
      <c r="G15" s="30" t="s">
        <v>265</v>
      </c>
      <c r="H15" s="30">
        <v>6</v>
      </c>
      <c r="I15" s="30">
        <v>25</v>
      </c>
      <c r="J15" s="30">
        <f>SUM(Tabla2[[#This Row],[PAS_Homes]:[PAS_Mulleres]])</f>
        <v>31</v>
      </c>
      <c r="K15" s="30">
        <v>1</v>
      </c>
      <c r="L15" s="30">
        <v>6</v>
      </c>
      <c r="M15" s="30">
        <f>SUM(Tabla2[[#This Row],[PDI_Homes]:[PDI_Mulleres]])</f>
        <v>7</v>
      </c>
      <c r="N15" s="30">
        <f>Tabla2[[#This Row],[Total PAS]]+Tabla2[[#This Row],[Total PDI]]</f>
        <v>38</v>
      </c>
    </row>
    <row r="16" spans="1:14" x14ac:dyDescent="0.25">
      <c r="A16" s="30" t="s">
        <v>266</v>
      </c>
      <c r="B16" s="30">
        <v>9</v>
      </c>
      <c r="C16" s="30">
        <v>42</v>
      </c>
      <c r="D16" s="30">
        <f>SUM(Tabla16[[#This Row],[Homes]:[Mulleres]])</f>
        <v>51</v>
      </c>
      <c r="G16" s="30" t="s">
        <v>266</v>
      </c>
      <c r="H16" s="30">
        <v>7</v>
      </c>
      <c r="I16" s="30">
        <v>32</v>
      </c>
      <c r="J16" s="30">
        <f>SUM(Tabla2[[#This Row],[PAS_Homes]:[PAS_Mulleres]])</f>
        <v>39</v>
      </c>
      <c r="K16" s="30">
        <v>2</v>
      </c>
      <c r="L16" s="30">
        <v>10</v>
      </c>
      <c r="M16" s="30">
        <f>SUM(Tabla2[[#This Row],[PDI_Homes]:[PDI_Mulleres]])</f>
        <v>12</v>
      </c>
      <c r="N16" s="30">
        <f>Tabla2[[#This Row],[Total PAS]]+Tabla2[[#This Row],[Total PDI]]</f>
        <v>51</v>
      </c>
    </row>
    <row r="17" spans="1:14" x14ac:dyDescent="0.25">
      <c r="A17" s="31" t="s">
        <v>260</v>
      </c>
      <c r="B17" s="31">
        <f>SUBTOTAL(109,B11:B16)</f>
        <v>40</v>
      </c>
      <c r="C17" s="31">
        <f>SUBTOTAL(109,C11:C16)</f>
        <v>138</v>
      </c>
      <c r="D17" s="31">
        <f>SUM(Tabla16[[#This Row],[Homes]:[Mulleres]])</f>
        <v>178</v>
      </c>
      <c r="G17" s="31" t="s">
        <v>260</v>
      </c>
      <c r="H17" s="31">
        <f>SUBTOTAL(109,H11:H16)</f>
        <v>31</v>
      </c>
      <c r="I17" s="31">
        <f>SUBTOTAL(109,I11:I16)</f>
        <v>110</v>
      </c>
      <c r="J17" s="31">
        <f>SUM(Tabla2[[#This Row],[PAS_Homes]:[PAS_Mulleres]])</f>
        <v>141</v>
      </c>
      <c r="K17" s="31">
        <f>SUBTOTAL(109,K11:K16)</f>
        <v>9</v>
      </c>
      <c r="L17" s="31">
        <f>SUBTOTAL(109,L11:L16)</f>
        <v>28</v>
      </c>
      <c r="M17" s="31">
        <f>SUM(Tabla2[[#This Row],[PDI_Homes]:[PDI_Mulleres]])</f>
        <v>37</v>
      </c>
      <c r="N17" s="31">
        <f>Tabla2[[#This Row],[Total PAS]]+Tabla2[[#This Row],[Total PDI]]</f>
        <v>178</v>
      </c>
    </row>
  </sheetData>
  <mergeCells count="2">
    <mergeCell ref="A1:D1"/>
    <mergeCell ref="K1:N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C8F5-33A3-4544-A03E-36E58DB7A6FD}">
  <dimension ref="A1:N19"/>
  <sheetViews>
    <sheetView workbookViewId="0">
      <selection activeCell="I25" sqref="I25"/>
    </sheetView>
  </sheetViews>
  <sheetFormatPr baseColWidth="10" defaultRowHeight="15" x14ac:dyDescent="0.25"/>
  <cols>
    <col min="1" max="1" width="65" style="30" customWidth="1"/>
    <col min="2" max="6" width="11.42578125" style="30"/>
    <col min="7" max="7" width="64.28515625" style="30" bestFit="1" customWidth="1"/>
    <col min="8" max="8" width="13.7109375" style="30" customWidth="1"/>
    <col min="9" max="9" width="15.5703125" style="30" customWidth="1"/>
    <col min="10" max="10" width="11.42578125" style="30"/>
    <col min="11" max="11" width="13.28515625" style="30" customWidth="1"/>
    <col min="12" max="12" width="15.140625" style="30" customWidth="1"/>
    <col min="13" max="13" width="11.42578125" style="30"/>
    <col min="14" max="14" width="12.42578125" style="30" customWidth="1"/>
    <col min="15" max="16384" width="11.42578125" style="30"/>
  </cols>
  <sheetData>
    <row r="1" spans="1:14" ht="45.75" customHeight="1" thickBot="1" x14ac:dyDescent="0.35">
      <c r="A1" s="170"/>
      <c r="B1" s="170"/>
      <c r="C1" s="170"/>
      <c r="D1" s="170"/>
      <c r="E1" s="28"/>
      <c r="F1" s="28"/>
      <c r="G1" s="29"/>
      <c r="H1" s="29"/>
      <c r="I1" s="29"/>
      <c r="J1" s="29"/>
      <c r="K1" s="171" t="s">
        <v>0</v>
      </c>
      <c r="L1" s="171"/>
      <c r="M1" s="171"/>
      <c r="N1" s="171"/>
    </row>
    <row r="3" spans="1:14" ht="18.75" x14ac:dyDescent="0.25">
      <c r="A3" s="5" t="s">
        <v>267</v>
      </c>
    </row>
    <row r="5" spans="1:14" x14ac:dyDescent="0.25">
      <c r="A5" s="30" t="s">
        <v>250</v>
      </c>
    </row>
    <row r="6" spans="1:14" x14ac:dyDescent="0.25">
      <c r="A6" s="30" t="s">
        <v>248</v>
      </c>
    </row>
    <row r="9" spans="1:14" x14ac:dyDescent="0.25">
      <c r="A9" s="30" t="s">
        <v>251</v>
      </c>
      <c r="B9" s="30" t="s">
        <v>85</v>
      </c>
      <c r="C9" s="30" t="s">
        <v>88</v>
      </c>
      <c r="D9" s="30" t="s">
        <v>252</v>
      </c>
      <c r="G9" s="30" t="s">
        <v>253</v>
      </c>
      <c r="H9" s="30" t="s">
        <v>254</v>
      </c>
      <c r="I9" s="30" t="s">
        <v>255</v>
      </c>
      <c r="J9" s="30" t="s">
        <v>256</v>
      </c>
      <c r="K9" s="30" t="s">
        <v>257</v>
      </c>
      <c r="L9" s="30" t="s">
        <v>258</v>
      </c>
      <c r="M9" s="30" t="s">
        <v>259</v>
      </c>
      <c r="N9" s="30" t="s">
        <v>260</v>
      </c>
    </row>
    <row r="10" spans="1:14" x14ac:dyDescent="0.25">
      <c r="A10" s="32" t="s">
        <v>268</v>
      </c>
      <c r="B10" s="30">
        <v>9</v>
      </c>
      <c r="C10" s="30">
        <v>17</v>
      </c>
      <c r="D10" s="30">
        <f>SUM(Tabla3[[#This Row],[Homes]:[Mulleres]])</f>
        <v>26</v>
      </c>
      <c r="G10" s="30" t="s">
        <v>268</v>
      </c>
      <c r="H10" s="30">
        <v>5</v>
      </c>
      <c r="I10" s="30">
        <v>9</v>
      </c>
      <c r="J10" s="30">
        <f>SUM(Tabla4[[#This Row],[PAS_Homes]:[PAS_Mulleres]])</f>
        <v>14</v>
      </c>
      <c r="K10" s="30">
        <v>4</v>
      </c>
      <c r="L10" s="30">
        <v>8</v>
      </c>
      <c r="M10" s="30">
        <f>SUM(Tabla4[[#This Row],[PDI_Homes]:[PDI_Mulleres]])</f>
        <v>12</v>
      </c>
      <c r="N10" s="30">
        <f>Tabla4[[#This Row],[Total PAS]]+Tabla4[[#This Row],[Total PDI]]</f>
        <v>26</v>
      </c>
    </row>
    <row r="11" spans="1:14" x14ac:dyDescent="0.25">
      <c r="A11" s="30" t="s">
        <v>269</v>
      </c>
      <c r="B11" s="30">
        <v>6</v>
      </c>
      <c r="C11" s="30">
        <v>14</v>
      </c>
      <c r="D11" s="30">
        <f>SUM(Tabla3[[#This Row],[Homes]:[Mulleres]])</f>
        <v>20</v>
      </c>
      <c r="G11" s="30" t="s">
        <v>269</v>
      </c>
      <c r="H11" s="30">
        <v>5</v>
      </c>
      <c r="I11" s="30">
        <v>13</v>
      </c>
      <c r="J11" s="30">
        <f>SUM(Tabla4[[#This Row],[PAS_Homes]:[PAS_Mulleres]])</f>
        <v>18</v>
      </c>
      <c r="K11" s="30">
        <v>1</v>
      </c>
      <c r="L11" s="30">
        <v>1</v>
      </c>
      <c r="M11" s="30">
        <f>SUM(Tabla4[[#This Row],[PDI_Homes]:[PDI_Mulleres]])</f>
        <v>2</v>
      </c>
      <c r="N11" s="30">
        <f>Tabla4[[#This Row],[Total PAS]]+Tabla4[[#This Row],[Total PDI]]</f>
        <v>20</v>
      </c>
    </row>
    <row r="12" spans="1:14" x14ac:dyDescent="0.25">
      <c r="A12" s="30" t="s">
        <v>270</v>
      </c>
      <c r="B12" s="30">
        <v>7</v>
      </c>
      <c r="C12" s="30">
        <v>18</v>
      </c>
      <c r="D12" s="30">
        <f>SUM(Tabla3[[#This Row],[Homes]:[Mulleres]])</f>
        <v>25</v>
      </c>
      <c r="G12" s="30" t="s">
        <v>270</v>
      </c>
      <c r="H12" s="30">
        <v>2</v>
      </c>
      <c r="I12" s="30">
        <v>9</v>
      </c>
      <c r="J12" s="30">
        <f>SUM(Tabla4[[#This Row],[PAS_Homes]:[PAS_Mulleres]])</f>
        <v>11</v>
      </c>
      <c r="K12" s="30">
        <v>5</v>
      </c>
      <c r="L12" s="30">
        <v>9</v>
      </c>
      <c r="M12" s="30">
        <f>SUM(Tabla4[[#This Row],[PDI_Homes]:[PDI_Mulleres]])</f>
        <v>14</v>
      </c>
      <c r="N12" s="30">
        <f>Tabla4[[#This Row],[Total PAS]]+Tabla4[[#This Row],[Total PDI]]</f>
        <v>25</v>
      </c>
    </row>
    <row r="13" spans="1:14" x14ac:dyDescent="0.25">
      <c r="A13" s="30" t="s">
        <v>271</v>
      </c>
      <c r="B13" s="30">
        <v>13</v>
      </c>
      <c r="C13" s="30">
        <v>9</v>
      </c>
      <c r="D13" s="30">
        <f>SUM(Tabla3[[#This Row],[Homes]:[Mulleres]])</f>
        <v>22</v>
      </c>
      <c r="G13" s="30" t="s">
        <v>271</v>
      </c>
      <c r="H13" s="30">
        <v>8</v>
      </c>
      <c r="I13" s="30">
        <v>7</v>
      </c>
      <c r="J13" s="30">
        <f>SUM(Tabla4[[#This Row],[PAS_Homes]:[PAS_Mulleres]])</f>
        <v>15</v>
      </c>
      <c r="K13" s="30">
        <v>5</v>
      </c>
      <c r="L13" s="30">
        <v>2</v>
      </c>
      <c r="M13" s="30">
        <f>SUM(Tabla4[[#This Row],[PDI_Homes]:[PDI_Mulleres]])</f>
        <v>7</v>
      </c>
      <c r="N13" s="30">
        <f>Tabla4[[#This Row],[Total PAS]]+Tabla4[[#This Row],[Total PDI]]</f>
        <v>22</v>
      </c>
    </row>
    <row r="14" spans="1:14" x14ac:dyDescent="0.25">
      <c r="A14" s="30" t="s">
        <v>272</v>
      </c>
      <c r="B14" s="30">
        <v>9</v>
      </c>
      <c r="C14" s="30">
        <v>4</v>
      </c>
      <c r="D14" s="30">
        <f>SUM(Tabla3[[#This Row],[Homes]:[Mulleres]])</f>
        <v>13</v>
      </c>
      <c r="G14" s="30" t="s">
        <v>272</v>
      </c>
      <c r="H14" s="30">
        <v>7</v>
      </c>
      <c r="I14" s="30">
        <v>3</v>
      </c>
      <c r="J14" s="30">
        <f>SUM(Tabla4[[#This Row],[PAS_Homes]:[PAS_Mulleres]])</f>
        <v>10</v>
      </c>
      <c r="K14" s="30">
        <v>2</v>
      </c>
      <c r="L14" s="30">
        <v>1</v>
      </c>
      <c r="M14" s="30">
        <f>SUM(Tabla4[[#This Row],[PDI_Homes]:[PDI_Mulleres]])</f>
        <v>3</v>
      </c>
      <c r="N14" s="30">
        <f>Tabla4[[#This Row],[Total PAS]]+Tabla4[[#This Row],[Total PDI]]</f>
        <v>13</v>
      </c>
    </row>
    <row r="15" spans="1:14" x14ac:dyDescent="0.25">
      <c r="A15" s="30" t="s">
        <v>273</v>
      </c>
      <c r="B15" s="30">
        <v>49</v>
      </c>
      <c r="C15" s="30">
        <v>49</v>
      </c>
      <c r="D15" s="30">
        <f>SUM(Tabla3[[#This Row],[Homes]:[Mulleres]])</f>
        <v>98</v>
      </c>
      <c r="G15" s="30" t="s">
        <v>273</v>
      </c>
      <c r="H15" s="30">
        <v>27</v>
      </c>
      <c r="I15" s="30">
        <v>34</v>
      </c>
      <c r="J15" s="30">
        <f>SUM(Tabla4[[#This Row],[PAS_Homes]:[PAS_Mulleres]])</f>
        <v>61</v>
      </c>
      <c r="K15" s="30">
        <v>22</v>
      </c>
      <c r="L15" s="30">
        <v>15</v>
      </c>
      <c r="M15" s="30">
        <f>SUM(Tabla4[[#This Row],[PDI_Homes]:[PDI_Mulleres]])</f>
        <v>37</v>
      </c>
      <c r="N15" s="30">
        <f>Tabla4[[#This Row],[Total PAS]]+Tabla4[[#This Row],[Total PDI]]</f>
        <v>98</v>
      </c>
    </row>
    <row r="16" spans="1:14" x14ac:dyDescent="0.25">
      <c r="A16" s="30" t="s">
        <v>274</v>
      </c>
      <c r="B16" s="30">
        <v>11</v>
      </c>
      <c r="C16" s="30">
        <v>16</v>
      </c>
      <c r="D16" s="30">
        <f>SUM(Tabla3[[#This Row],[Homes]:[Mulleres]])</f>
        <v>27</v>
      </c>
      <c r="G16" s="30" t="s">
        <v>274</v>
      </c>
      <c r="H16" s="30">
        <v>5</v>
      </c>
      <c r="I16" s="30">
        <v>6</v>
      </c>
      <c r="J16" s="30">
        <f>SUM(Tabla4[[#This Row],[PAS_Homes]:[PAS_Mulleres]])</f>
        <v>11</v>
      </c>
      <c r="K16" s="30">
        <v>6</v>
      </c>
      <c r="L16" s="30">
        <v>10</v>
      </c>
      <c r="M16" s="30">
        <f>SUM(Tabla4[[#This Row],[PDI_Homes]:[PDI_Mulleres]])</f>
        <v>16</v>
      </c>
      <c r="N16" s="30">
        <f>Tabla4[[#This Row],[Total PAS]]+Tabla4[[#This Row],[Total PDI]]</f>
        <v>27</v>
      </c>
    </row>
    <row r="17" spans="1:14" x14ac:dyDescent="0.25">
      <c r="A17" s="30" t="s">
        <v>275</v>
      </c>
      <c r="B17" s="30">
        <v>15</v>
      </c>
      <c r="C17" s="30">
        <v>24</v>
      </c>
      <c r="D17" s="30">
        <f>SUM(Tabla3[[#This Row],[Homes]:[Mulleres]])</f>
        <v>39</v>
      </c>
      <c r="G17" s="30" t="s">
        <v>275</v>
      </c>
      <c r="H17" s="30">
        <v>10</v>
      </c>
      <c r="I17" s="30">
        <v>17</v>
      </c>
      <c r="J17" s="30">
        <f>SUM(Tabla4[[#This Row],[PAS_Homes]:[PAS_Mulleres]])</f>
        <v>27</v>
      </c>
      <c r="K17" s="30">
        <v>5</v>
      </c>
      <c r="L17" s="30">
        <v>7</v>
      </c>
      <c r="M17" s="30">
        <f>SUM(Tabla4[[#This Row],[PDI_Homes]:[PDI_Mulleres]])</f>
        <v>12</v>
      </c>
      <c r="N17" s="30">
        <f>Tabla4[[#This Row],[Total PAS]]+Tabla4[[#This Row],[Total PDI]]</f>
        <v>39</v>
      </c>
    </row>
    <row r="18" spans="1:14" x14ac:dyDescent="0.25">
      <c r="A18" s="30" t="s">
        <v>276</v>
      </c>
      <c r="B18" s="30">
        <v>38</v>
      </c>
      <c r="C18" s="30">
        <v>58</v>
      </c>
      <c r="D18" s="30">
        <f>SUM(Tabla3[[#This Row],[Homes]:[Mulleres]])</f>
        <v>96</v>
      </c>
      <c r="G18" s="30" t="s">
        <v>276</v>
      </c>
      <c r="H18" s="30">
        <v>14</v>
      </c>
      <c r="I18" s="30">
        <v>33</v>
      </c>
      <c r="J18" s="30">
        <f>SUM(Tabla4[[#This Row],[PAS_Homes]:[PAS_Mulleres]])</f>
        <v>47</v>
      </c>
      <c r="K18" s="30">
        <v>24</v>
      </c>
      <c r="L18" s="30">
        <v>25</v>
      </c>
      <c r="M18" s="30">
        <f>SUM(Tabla4[[#This Row],[PDI_Homes]:[PDI_Mulleres]])</f>
        <v>49</v>
      </c>
      <c r="N18" s="30">
        <f>Tabla4[[#This Row],[Total PAS]]+Tabla4[[#This Row],[Total PDI]]</f>
        <v>96</v>
      </c>
    </row>
    <row r="19" spans="1:14" x14ac:dyDescent="0.25">
      <c r="A19" s="31" t="s">
        <v>260</v>
      </c>
      <c r="B19" s="31">
        <f>SUBTOTAL(109,B10:B18)</f>
        <v>157</v>
      </c>
      <c r="C19" s="31">
        <f>SUBTOTAL(109,C10:C18)</f>
        <v>209</v>
      </c>
      <c r="D19" s="31">
        <f>SUM(Tabla3[[#This Row],[Homes]:[Mulleres]])</f>
        <v>366</v>
      </c>
      <c r="G19" s="31" t="s">
        <v>91</v>
      </c>
      <c r="H19" s="31">
        <f>SUBTOTAL(109,H10:H18)</f>
        <v>83</v>
      </c>
      <c r="I19" s="31">
        <f>SUBTOTAL(109,I10:I18)</f>
        <v>131</v>
      </c>
      <c r="J19" s="31">
        <f>SUM(Tabla4[[#This Row],[PAS_Homes]:[PAS_Mulleres]])</f>
        <v>214</v>
      </c>
      <c r="K19" s="31">
        <f>SUBTOTAL(109,K10:K18)</f>
        <v>74</v>
      </c>
      <c r="L19" s="31">
        <f>SUBTOTAL(109,L10:L18)</f>
        <v>78</v>
      </c>
      <c r="M19" s="31">
        <f>SUM(Tabla4[[#This Row],[PDI_Homes]:[PDI_Mulleres]])</f>
        <v>152</v>
      </c>
      <c r="N19" s="31">
        <f>Tabla4[[#This Row],[Total PAS]]+Tabla4[[#This Row],[Total PDI]]</f>
        <v>366</v>
      </c>
    </row>
  </sheetData>
  <mergeCells count="2">
    <mergeCell ref="A1:D1"/>
    <mergeCell ref="K1:N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1F67-7791-47C8-A045-740623C68937}">
  <dimension ref="A1:N32"/>
  <sheetViews>
    <sheetView workbookViewId="0">
      <selection sqref="A1:XFD6"/>
    </sheetView>
  </sheetViews>
  <sheetFormatPr baseColWidth="10" defaultRowHeight="15" x14ac:dyDescent="0.25"/>
  <cols>
    <col min="1" max="1" width="77.85546875" style="30" bestFit="1" customWidth="1"/>
    <col min="2" max="3" width="11.42578125" style="30"/>
    <col min="4" max="4" width="16.140625" style="30" customWidth="1"/>
    <col min="5" max="6" width="11.42578125" style="30"/>
    <col min="7" max="7" width="77.85546875" style="30" bestFit="1" customWidth="1"/>
    <col min="8" max="8" width="13.7109375" style="30" customWidth="1"/>
    <col min="9" max="9" width="15.5703125" style="30" customWidth="1"/>
    <col min="10" max="10" width="11.42578125" style="30"/>
    <col min="11" max="11" width="13.28515625" style="30" customWidth="1"/>
    <col min="12" max="12" width="15.140625" style="30" customWidth="1"/>
    <col min="13" max="13" width="11.42578125" style="30"/>
    <col min="14" max="14" width="12.42578125" style="30" customWidth="1"/>
    <col min="15" max="16384" width="11.42578125" style="30"/>
  </cols>
  <sheetData>
    <row r="1" spans="1:14" ht="45.75" customHeight="1" thickBot="1" x14ac:dyDescent="0.35">
      <c r="A1" s="170"/>
      <c r="B1" s="170"/>
      <c r="C1" s="170"/>
      <c r="D1" s="170"/>
      <c r="E1" s="28"/>
      <c r="F1" s="28"/>
      <c r="G1" s="29"/>
      <c r="H1" s="29"/>
      <c r="I1" s="29"/>
      <c r="J1" s="29"/>
      <c r="K1" s="171" t="s">
        <v>0</v>
      </c>
      <c r="L1" s="171"/>
      <c r="M1" s="171"/>
      <c r="N1" s="171"/>
    </row>
    <row r="3" spans="1:14" ht="18.75" x14ac:dyDescent="0.25">
      <c r="A3" s="5" t="s">
        <v>277</v>
      </c>
    </row>
    <row r="5" spans="1:14" x14ac:dyDescent="0.25">
      <c r="A5" s="30" t="s">
        <v>250</v>
      </c>
    </row>
    <row r="6" spans="1:14" x14ac:dyDescent="0.25">
      <c r="A6" s="30" t="s">
        <v>248</v>
      </c>
    </row>
    <row r="9" spans="1:14" x14ac:dyDescent="0.25">
      <c r="A9" s="30" t="s">
        <v>251</v>
      </c>
      <c r="B9" s="30" t="s">
        <v>85</v>
      </c>
      <c r="C9" s="30" t="s">
        <v>88</v>
      </c>
      <c r="D9" s="30" t="s">
        <v>252</v>
      </c>
      <c r="G9" s="30" t="s">
        <v>253</v>
      </c>
      <c r="H9" s="30" t="s">
        <v>254</v>
      </c>
      <c r="I9" s="30" t="s">
        <v>255</v>
      </c>
      <c r="J9" s="30" t="s">
        <v>256</v>
      </c>
      <c r="K9" s="30" t="s">
        <v>257</v>
      </c>
      <c r="L9" s="30" t="s">
        <v>258</v>
      </c>
      <c r="M9" s="30" t="s">
        <v>259</v>
      </c>
      <c r="N9" s="30" t="s">
        <v>260</v>
      </c>
    </row>
    <row r="10" spans="1:14" x14ac:dyDescent="0.25">
      <c r="A10" s="30" t="s">
        <v>278</v>
      </c>
      <c r="B10" s="30">
        <v>2</v>
      </c>
      <c r="C10" s="30">
        <v>10</v>
      </c>
      <c r="D10" s="30">
        <f>SUM(Tabla5[[#This Row],[Homes]:[Mulleres]])</f>
        <v>12</v>
      </c>
      <c r="G10" s="30" t="s">
        <v>278</v>
      </c>
      <c r="I10" s="30">
        <v>6</v>
      </c>
      <c r="J10" s="30">
        <f>SUM(Tabla611[[#This Row],[PAS_Homes]:[PAS_Mulleres]])</f>
        <v>6</v>
      </c>
      <c r="K10" s="30">
        <v>2</v>
      </c>
      <c r="L10" s="30">
        <v>4</v>
      </c>
      <c r="M10" s="30">
        <f>SUM(Tabla611[[#This Row],[PDI_Homes]:[PDI_Mulleres]])</f>
        <v>6</v>
      </c>
      <c r="N10" s="30">
        <f>Tabla611[[#This Row],[Total PAS]]+Tabla611[[#This Row],[Total PDI]]</f>
        <v>12</v>
      </c>
    </row>
    <row r="11" spans="1:14" x14ac:dyDescent="0.25">
      <c r="A11" s="30" t="s">
        <v>279</v>
      </c>
      <c r="B11" s="30">
        <v>5</v>
      </c>
      <c r="C11" s="30">
        <v>26</v>
      </c>
      <c r="D11" s="30">
        <f>SUM(Tabla5[[#This Row],[Homes]:[Mulleres]])</f>
        <v>31</v>
      </c>
      <c r="G11" s="30" t="s">
        <v>279</v>
      </c>
      <c r="H11" s="30">
        <v>3</v>
      </c>
      <c r="I11" s="30">
        <v>15</v>
      </c>
      <c r="J11" s="30">
        <f>SUM(Tabla611[[#This Row],[PAS_Homes]:[PAS_Mulleres]])</f>
        <v>18</v>
      </c>
      <c r="K11" s="30">
        <v>2</v>
      </c>
      <c r="L11" s="30">
        <v>11</v>
      </c>
      <c r="M11" s="30">
        <f>SUM(Tabla611[[#This Row],[PDI_Homes]:[PDI_Mulleres]])</f>
        <v>13</v>
      </c>
      <c r="N11" s="30">
        <f>Tabla611[[#This Row],[Total PAS]]+Tabla611[[#This Row],[Total PDI]]</f>
        <v>31</v>
      </c>
    </row>
    <row r="12" spans="1:14" x14ac:dyDescent="0.25">
      <c r="A12" s="30" t="s">
        <v>280</v>
      </c>
      <c r="B12" s="30">
        <v>6</v>
      </c>
      <c r="C12" s="30">
        <v>31</v>
      </c>
      <c r="D12" s="30">
        <f>SUM(Tabla5[[#This Row],[Homes]:[Mulleres]])</f>
        <v>37</v>
      </c>
      <c r="G12" s="30" t="s">
        <v>280</v>
      </c>
      <c r="H12" s="30">
        <v>3</v>
      </c>
      <c r="I12" s="30">
        <v>18</v>
      </c>
      <c r="J12" s="30">
        <f>SUM(Tabla611[[#This Row],[PAS_Homes]:[PAS_Mulleres]])</f>
        <v>21</v>
      </c>
      <c r="K12" s="30">
        <v>3</v>
      </c>
      <c r="L12" s="30">
        <v>13</v>
      </c>
      <c r="M12" s="30">
        <f>SUM(Tabla611[[#This Row],[PDI_Homes]:[PDI_Mulleres]])</f>
        <v>16</v>
      </c>
      <c r="N12" s="30">
        <f>Tabla611[[#This Row],[Total PAS]]+Tabla611[[#This Row],[Total PDI]]</f>
        <v>37</v>
      </c>
    </row>
    <row r="13" spans="1:14" x14ac:dyDescent="0.25">
      <c r="A13" s="30" t="s">
        <v>281</v>
      </c>
      <c r="B13" s="30">
        <v>5</v>
      </c>
      <c r="C13" s="30">
        <v>27</v>
      </c>
      <c r="D13" s="30">
        <f>SUM(Tabla5[[#This Row],[Homes]:[Mulleres]])</f>
        <v>32</v>
      </c>
      <c r="G13" s="30" t="s">
        <v>281</v>
      </c>
      <c r="H13" s="30">
        <v>4</v>
      </c>
      <c r="I13" s="30">
        <v>20</v>
      </c>
      <c r="J13" s="30">
        <f>SUM(Tabla611[[#This Row],[PAS_Homes]:[PAS_Mulleres]])</f>
        <v>24</v>
      </c>
      <c r="K13" s="30">
        <v>1</v>
      </c>
      <c r="L13" s="30">
        <v>7</v>
      </c>
      <c r="M13" s="30">
        <f>SUM(Tabla611[[#This Row],[PDI_Homes]:[PDI_Mulleres]])</f>
        <v>8</v>
      </c>
      <c r="N13" s="30">
        <f>Tabla611[[#This Row],[Total PAS]]+Tabla611[[#This Row],[Total PDI]]</f>
        <v>32</v>
      </c>
    </row>
    <row r="14" spans="1:14" x14ac:dyDescent="0.25">
      <c r="A14" s="30" t="s">
        <v>282</v>
      </c>
      <c r="B14" s="30">
        <v>2</v>
      </c>
      <c r="C14" s="30">
        <v>19</v>
      </c>
      <c r="D14" s="30">
        <f>SUM(Tabla5[[#This Row],[Homes]:[Mulleres]])</f>
        <v>21</v>
      </c>
      <c r="G14" s="30" t="s">
        <v>282</v>
      </c>
      <c r="H14" s="30">
        <v>2</v>
      </c>
      <c r="I14" s="30">
        <v>14</v>
      </c>
      <c r="J14" s="30">
        <f>SUM(Tabla611[[#This Row],[PAS_Homes]:[PAS_Mulleres]])</f>
        <v>16</v>
      </c>
      <c r="L14" s="30">
        <v>5</v>
      </c>
      <c r="M14" s="30">
        <f>SUM(Tabla611[[#This Row],[PDI_Homes]:[PDI_Mulleres]])</f>
        <v>5</v>
      </c>
      <c r="N14" s="30">
        <f>Tabla611[[#This Row],[Total PAS]]+Tabla611[[#This Row],[Total PDI]]</f>
        <v>21</v>
      </c>
    </row>
    <row r="15" spans="1:14" x14ac:dyDescent="0.25">
      <c r="A15" s="30" t="s">
        <v>283</v>
      </c>
      <c r="B15" s="30">
        <v>6</v>
      </c>
      <c r="C15" s="30">
        <v>12</v>
      </c>
      <c r="D15" s="30">
        <f>SUM(Tabla5[[#This Row],[Homes]:[Mulleres]])</f>
        <v>18</v>
      </c>
      <c r="G15" s="30" t="s">
        <v>283</v>
      </c>
      <c r="H15" s="30">
        <v>4</v>
      </c>
      <c r="I15" s="30">
        <v>10</v>
      </c>
      <c r="J15" s="30">
        <f>SUM(Tabla611[[#This Row],[PAS_Homes]:[PAS_Mulleres]])</f>
        <v>14</v>
      </c>
      <c r="K15" s="30">
        <v>2</v>
      </c>
      <c r="L15" s="30">
        <v>2</v>
      </c>
      <c r="M15" s="30">
        <f>SUM(Tabla611[[#This Row],[PDI_Homes]:[PDI_Mulleres]])</f>
        <v>4</v>
      </c>
      <c r="N15" s="30">
        <f>Tabla611[[#This Row],[Total PAS]]+Tabla611[[#This Row],[Total PDI]]</f>
        <v>18</v>
      </c>
    </row>
    <row r="16" spans="1:14" x14ac:dyDescent="0.25">
      <c r="A16" s="30" t="s">
        <v>284</v>
      </c>
      <c r="B16" s="30">
        <v>3</v>
      </c>
      <c r="C16" s="30">
        <v>12</v>
      </c>
      <c r="D16" s="30">
        <f>SUM(Tabla5[[#This Row],[Homes]:[Mulleres]])</f>
        <v>15</v>
      </c>
      <c r="G16" s="30" t="s">
        <v>284</v>
      </c>
      <c r="H16" s="30">
        <v>3</v>
      </c>
      <c r="I16" s="30">
        <v>10</v>
      </c>
      <c r="J16" s="30">
        <f>SUM(Tabla611[[#This Row],[PAS_Homes]:[PAS_Mulleres]])</f>
        <v>13</v>
      </c>
      <c r="L16" s="30">
        <v>2</v>
      </c>
      <c r="M16" s="30">
        <f>SUM(Tabla611[[#This Row],[PDI_Homes]:[PDI_Mulleres]])</f>
        <v>2</v>
      </c>
      <c r="N16" s="30">
        <f>Tabla611[[#This Row],[Total PAS]]+Tabla611[[#This Row],[Total PDI]]</f>
        <v>15</v>
      </c>
    </row>
    <row r="17" spans="1:14" x14ac:dyDescent="0.25">
      <c r="A17" s="30" t="s">
        <v>285</v>
      </c>
      <c r="B17" s="30">
        <v>1</v>
      </c>
      <c r="C17" s="30">
        <v>21</v>
      </c>
      <c r="D17" s="30">
        <f>SUM(Tabla5[[#This Row],[Homes]:[Mulleres]])</f>
        <v>22</v>
      </c>
      <c r="G17" s="30" t="s">
        <v>285</v>
      </c>
      <c r="H17" s="30">
        <v>1</v>
      </c>
      <c r="I17" s="30">
        <v>7</v>
      </c>
      <c r="J17" s="30">
        <f>SUM(Tabla611[[#This Row],[PAS_Homes]:[PAS_Mulleres]])</f>
        <v>8</v>
      </c>
      <c r="L17" s="30">
        <v>14</v>
      </c>
      <c r="M17" s="30">
        <f>SUM(Tabla611[[#This Row],[PDI_Homes]:[PDI_Mulleres]])</f>
        <v>14</v>
      </c>
      <c r="N17" s="30">
        <f>Tabla611[[#This Row],[Total PAS]]+Tabla611[[#This Row],[Total PDI]]</f>
        <v>22</v>
      </c>
    </row>
    <row r="18" spans="1:14" x14ac:dyDescent="0.25">
      <c r="A18" s="30" t="s">
        <v>286</v>
      </c>
      <c r="B18" s="30">
        <v>2</v>
      </c>
      <c r="C18" s="30">
        <v>12</v>
      </c>
      <c r="D18" s="30">
        <f>SUM(Tabla5[[#This Row],[Homes]:[Mulleres]])</f>
        <v>14</v>
      </c>
      <c r="G18" s="30" t="s">
        <v>286</v>
      </c>
      <c r="I18" s="30">
        <v>6</v>
      </c>
      <c r="J18" s="30">
        <f>SUM(Tabla611[[#This Row],[PAS_Homes]:[PAS_Mulleres]])</f>
        <v>6</v>
      </c>
      <c r="K18" s="30">
        <v>2</v>
      </c>
      <c r="L18" s="30">
        <v>6</v>
      </c>
      <c r="M18" s="30">
        <f>SUM(Tabla611[[#This Row],[PDI_Homes]:[PDI_Mulleres]])</f>
        <v>8</v>
      </c>
      <c r="N18" s="30">
        <f>Tabla611[[#This Row],[Total PAS]]+Tabla611[[#This Row],[Total PDI]]</f>
        <v>14</v>
      </c>
    </row>
    <row r="19" spans="1:14" x14ac:dyDescent="0.25">
      <c r="A19" s="30" t="s">
        <v>287</v>
      </c>
      <c r="B19" s="30">
        <v>3</v>
      </c>
      <c r="C19" s="30">
        <v>8</v>
      </c>
      <c r="D19" s="30">
        <f>SUM(Tabla5[[#This Row],[Homes]:[Mulleres]])</f>
        <v>11</v>
      </c>
      <c r="G19" s="30" t="s">
        <v>287</v>
      </c>
      <c r="H19" s="30">
        <v>3</v>
      </c>
      <c r="I19" s="30">
        <v>7</v>
      </c>
      <c r="J19" s="30">
        <f>SUM(Tabla611[[#This Row],[PAS_Homes]:[PAS_Mulleres]])</f>
        <v>10</v>
      </c>
      <c r="L19" s="30">
        <v>1</v>
      </c>
      <c r="M19" s="30">
        <f>SUM(Tabla611[[#This Row],[PDI_Homes]:[PDI_Mulleres]])</f>
        <v>1</v>
      </c>
      <c r="N19" s="30">
        <f>Tabla611[[#This Row],[Total PAS]]+Tabla611[[#This Row],[Total PDI]]</f>
        <v>11</v>
      </c>
    </row>
    <row r="20" spans="1:14" x14ac:dyDescent="0.25">
      <c r="A20" s="30" t="s">
        <v>288</v>
      </c>
      <c r="B20" s="30">
        <v>4</v>
      </c>
      <c r="C20" s="30">
        <v>20</v>
      </c>
      <c r="D20" s="30">
        <f>SUM(Tabla5[[#This Row],[Homes]:[Mulleres]])</f>
        <v>24</v>
      </c>
      <c r="G20" s="30" t="s">
        <v>288</v>
      </c>
      <c r="H20" s="30">
        <v>4</v>
      </c>
      <c r="I20" s="30">
        <v>15</v>
      </c>
      <c r="J20" s="30">
        <f>SUM(Tabla611[[#This Row],[PAS_Homes]:[PAS_Mulleres]])</f>
        <v>19</v>
      </c>
      <c r="L20" s="30">
        <v>5</v>
      </c>
      <c r="M20" s="30">
        <f>SUM(Tabla611[[#This Row],[PDI_Homes]:[PDI_Mulleres]])</f>
        <v>5</v>
      </c>
      <c r="N20" s="30">
        <f>Tabla611[[#This Row],[Total PAS]]+Tabla611[[#This Row],[Total PDI]]</f>
        <v>24</v>
      </c>
    </row>
    <row r="21" spans="1:14" x14ac:dyDescent="0.25">
      <c r="A21" s="30" t="s">
        <v>289</v>
      </c>
      <c r="B21" s="30">
        <v>3</v>
      </c>
      <c r="C21" s="30">
        <v>20</v>
      </c>
      <c r="D21" s="30">
        <f>SUM(Tabla5[[#This Row],[Homes]:[Mulleres]])</f>
        <v>23</v>
      </c>
      <c r="G21" s="30" t="s">
        <v>289</v>
      </c>
      <c r="H21" s="30">
        <v>2</v>
      </c>
      <c r="I21" s="30">
        <v>14</v>
      </c>
      <c r="J21" s="30">
        <f>SUM(Tabla611[[#This Row],[PAS_Homes]:[PAS_Mulleres]])</f>
        <v>16</v>
      </c>
      <c r="K21" s="30">
        <v>1</v>
      </c>
      <c r="L21" s="30">
        <v>6</v>
      </c>
      <c r="M21" s="30">
        <f>SUM(Tabla611[[#This Row],[PDI_Homes]:[PDI_Mulleres]])</f>
        <v>7</v>
      </c>
      <c r="N21" s="30">
        <f>Tabla611[[#This Row],[Total PAS]]+Tabla611[[#This Row],[Total PDI]]</f>
        <v>23</v>
      </c>
    </row>
    <row r="22" spans="1:14" x14ac:dyDescent="0.25">
      <c r="A22" s="30" t="s">
        <v>290</v>
      </c>
      <c r="B22" s="30">
        <v>8</v>
      </c>
      <c r="C22" s="30">
        <v>19</v>
      </c>
      <c r="D22" s="30">
        <f>SUM(Tabla5[[#This Row],[Homes]:[Mulleres]])</f>
        <v>27</v>
      </c>
      <c r="G22" s="30" t="s">
        <v>290</v>
      </c>
      <c r="H22" s="30">
        <v>6</v>
      </c>
      <c r="I22" s="30">
        <v>15</v>
      </c>
      <c r="J22" s="30">
        <f>SUM(Tabla611[[#This Row],[PAS_Homes]:[PAS_Mulleres]])</f>
        <v>21</v>
      </c>
      <c r="K22" s="30">
        <v>2</v>
      </c>
      <c r="L22" s="30">
        <v>4</v>
      </c>
      <c r="M22" s="30">
        <f>SUM(Tabla611[[#This Row],[PDI_Homes]:[PDI_Mulleres]])</f>
        <v>6</v>
      </c>
      <c r="N22" s="30">
        <f>Tabla611[[#This Row],[Total PAS]]+Tabla611[[#This Row],[Total PDI]]</f>
        <v>27</v>
      </c>
    </row>
    <row r="23" spans="1:14" x14ac:dyDescent="0.25">
      <c r="A23" s="30" t="s">
        <v>291</v>
      </c>
      <c r="B23" s="30">
        <v>8</v>
      </c>
      <c r="C23" s="30">
        <v>27</v>
      </c>
      <c r="D23" s="30">
        <f>SUM(Tabla5[[#This Row],[Homes]:[Mulleres]])</f>
        <v>35</v>
      </c>
      <c r="G23" s="30" t="s">
        <v>291</v>
      </c>
      <c r="H23" s="30">
        <v>6</v>
      </c>
      <c r="I23" s="30">
        <v>23</v>
      </c>
      <c r="J23" s="30">
        <f>SUM(Tabla611[[#This Row],[PAS_Homes]:[PAS_Mulleres]])</f>
        <v>29</v>
      </c>
      <c r="K23" s="30">
        <v>2</v>
      </c>
      <c r="L23" s="30">
        <v>4</v>
      </c>
      <c r="M23" s="30">
        <f>SUM(Tabla611[[#This Row],[PDI_Homes]:[PDI_Mulleres]])</f>
        <v>6</v>
      </c>
      <c r="N23" s="30">
        <f>Tabla611[[#This Row],[Total PAS]]+Tabla611[[#This Row],[Total PDI]]</f>
        <v>35</v>
      </c>
    </row>
    <row r="24" spans="1:14" x14ac:dyDescent="0.25">
      <c r="A24" s="30" t="s">
        <v>292</v>
      </c>
      <c r="B24" s="30">
        <v>4</v>
      </c>
      <c r="C24" s="30">
        <v>29</v>
      </c>
      <c r="D24" s="30">
        <f>SUM(Tabla5[[#This Row],[Homes]:[Mulleres]])</f>
        <v>33</v>
      </c>
      <c r="G24" s="30" t="s">
        <v>292</v>
      </c>
      <c r="H24" s="30">
        <v>3</v>
      </c>
      <c r="I24" s="30">
        <v>17</v>
      </c>
      <c r="J24" s="30">
        <f>SUM(Tabla611[[#This Row],[PAS_Homes]:[PAS_Mulleres]])</f>
        <v>20</v>
      </c>
      <c r="K24" s="30">
        <v>1</v>
      </c>
      <c r="L24" s="30">
        <v>12</v>
      </c>
      <c r="M24" s="30">
        <f>SUM(Tabla611[[#This Row],[PDI_Homes]:[PDI_Mulleres]])</f>
        <v>13</v>
      </c>
      <c r="N24" s="30">
        <f>Tabla611[[#This Row],[Total PAS]]+Tabla611[[#This Row],[Total PDI]]</f>
        <v>33</v>
      </c>
    </row>
    <row r="25" spans="1:14" x14ac:dyDescent="0.25">
      <c r="A25" s="30" t="s">
        <v>293</v>
      </c>
      <c r="B25" s="30">
        <v>5</v>
      </c>
      <c r="C25" s="30">
        <v>16</v>
      </c>
      <c r="D25" s="30">
        <f>SUM(Tabla5[[#This Row],[Homes]:[Mulleres]])</f>
        <v>21</v>
      </c>
      <c r="G25" s="30" t="s">
        <v>293</v>
      </c>
      <c r="H25" s="30">
        <v>3</v>
      </c>
      <c r="I25" s="30">
        <v>11</v>
      </c>
      <c r="J25" s="30">
        <f>SUM(Tabla611[[#This Row],[PAS_Homes]:[PAS_Mulleres]])</f>
        <v>14</v>
      </c>
      <c r="K25" s="30">
        <v>2</v>
      </c>
      <c r="L25" s="30">
        <v>5</v>
      </c>
      <c r="M25" s="30">
        <f>SUM(Tabla611[[#This Row],[PDI_Homes]:[PDI_Mulleres]])</f>
        <v>7</v>
      </c>
      <c r="N25" s="30">
        <f>Tabla611[[#This Row],[Total PAS]]+Tabla611[[#This Row],[Total PDI]]</f>
        <v>21</v>
      </c>
    </row>
    <row r="26" spans="1:14" x14ac:dyDescent="0.25">
      <c r="A26" s="30" t="s">
        <v>294</v>
      </c>
      <c r="B26" s="30">
        <v>2</v>
      </c>
      <c r="C26" s="30">
        <v>23</v>
      </c>
      <c r="D26" s="30">
        <f>SUM(Tabla5[[#This Row],[Homes]:[Mulleres]])</f>
        <v>25</v>
      </c>
      <c r="G26" s="30" t="s">
        <v>294</v>
      </c>
      <c r="H26" s="30">
        <v>2</v>
      </c>
      <c r="I26" s="30">
        <v>18</v>
      </c>
      <c r="J26" s="30">
        <f>SUM(Tabla611[[#This Row],[PAS_Homes]:[PAS_Mulleres]])</f>
        <v>20</v>
      </c>
      <c r="L26" s="30">
        <v>5</v>
      </c>
      <c r="M26" s="30">
        <f>SUM(Tabla611[[#This Row],[PDI_Homes]:[PDI_Mulleres]])</f>
        <v>5</v>
      </c>
      <c r="N26" s="30">
        <f>Tabla611[[#This Row],[Total PAS]]+Tabla611[[#This Row],[Total PDI]]</f>
        <v>25</v>
      </c>
    </row>
    <row r="27" spans="1:14" x14ac:dyDescent="0.25">
      <c r="A27" s="30" t="s">
        <v>295</v>
      </c>
      <c r="B27" s="30">
        <v>3</v>
      </c>
      <c r="C27" s="30">
        <v>17</v>
      </c>
      <c r="D27" s="30">
        <f>SUM(Tabla5[[#This Row],[Homes]:[Mulleres]])</f>
        <v>20</v>
      </c>
      <c r="G27" s="30" t="s">
        <v>295</v>
      </c>
      <c r="H27" s="30">
        <v>3</v>
      </c>
      <c r="I27" s="30">
        <v>13</v>
      </c>
      <c r="J27" s="30">
        <f>SUM(Tabla611[[#This Row],[PAS_Homes]:[PAS_Mulleres]])</f>
        <v>16</v>
      </c>
      <c r="L27" s="30">
        <v>4</v>
      </c>
      <c r="M27" s="30">
        <f>SUM(Tabla611[[#This Row],[PDI_Homes]:[PDI_Mulleres]])</f>
        <v>4</v>
      </c>
      <c r="N27" s="30">
        <f>Tabla611[[#This Row],[Total PAS]]+Tabla611[[#This Row],[Total PDI]]</f>
        <v>20</v>
      </c>
    </row>
    <row r="28" spans="1:14" x14ac:dyDescent="0.25">
      <c r="A28" s="30" t="s">
        <v>296</v>
      </c>
      <c r="B28" s="30">
        <v>6</v>
      </c>
      <c r="C28" s="30">
        <v>22</v>
      </c>
      <c r="D28" s="30">
        <f>SUM(Tabla5[[#This Row],[Homes]:[Mulleres]])</f>
        <v>28</v>
      </c>
      <c r="G28" s="30" t="s">
        <v>296</v>
      </c>
      <c r="H28" s="30">
        <v>4</v>
      </c>
      <c r="I28" s="30">
        <v>16</v>
      </c>
      <c r="J28" s="30">
        <f>SUM(Tabla611[[#This Row],[PAS_Homes]:[PAS_Mulleres]])</f>
        <v>20</v>
      </c>
      <c r="K28" s="30">
        <v>2</v>
      </c>
      <c r="L28" s="30">
        <v>6</v>
      </c>
      <c r="M28" s="30">
        <f>SUM(Tabla611[[#This Row],[PDI_Homes]:[PDI_Mulleres]])</f>
        <v>8</v>
      </c>
      <c r="N28" s="30">
        <f>Tabla611[[#This Row],[Total PAS]]+Tabla611[[#This Row],[Total PDI]]</f>
        <v>28</v>
      </c>
    </row>
    <row r="29" spans="1:14" x14ac:dyDescent="0.25">
      <c r="A29" s="30" t="s">
        <v>297</v>
      </c>
      <c r="B29" s="30">
        <v>3</v>
      </c>
      <c r="C29" s="30">
        <v>26</v>
      </c>
      <c r="D29" s="30">
        <f>SUM(Tabla5[[#This Row],[Homes]:[Mulleres]])</f>
        <v>29</v>
      </c>
      <c r="G29" s="30" t="s">
        <v>297</v>
      </c>
      <c r="H29" s="30">
        <v>3</v>
      </c>
      <c r="I29" s="30">
        <v>19</v>
      </c>
      <c r="J29" s="30">
        <f>SUM(Tabla611[[#This Row],[PAS_Homes]:[PAS_Mulleres]])</f>
        <v>22</v>
      </c>
      <c r="L29" s="30">
        <v>7</v>
      </c>
      <c r="M29" s="30">
        <f>SUM(Tabla611[[#This Row],[PDI_Homes]:[PDI_Mulleres]])</f>
        <v>7</v>
      </c>
      <c r="N29" s="30">
        <f>Tabla611[[#This Row],[Total PAS]]+Tabla611[[#This Row],[Total PDI]]</f>
        <v>29</v>
      </c>
    </row>
    <row r="30" spans="1:14" x14ac:dyDescent="0.25">
      <c r="A30" s="30" t="s">
        <v>298</v>
      </c>
      <c r="B30" s="30">
        <v>6</v>
      </c>
      <c r="C30" s="30">
        <v>22</v>
      </c>
      <c r="D30" s="30">
        <f>SUM(Tabla5[[#This Row],[Homes]:[Mulleres]])</f>
        <v>28</v>
      </c>
      <c r="G30" s="30" t="s">
        <v>298</v>
      </c>
      <c r="H30" s="30">
        <v>4</v>
      </c>
      <c r="I30" s="30">
        <v>12</v>
      </c>
      <c r="J30" s="30">
        <f>SUM(Tabla611[[#This Row],[PAS_Homes]:[PAS_Mulleres]])</f>
        <v>16</v>
      </c>
      <c r="K30" s="30">
        <v>2</v>
      </c>
      <c r="L30" s="30">
        <v>10</v>
      </c>
      <c r="M30" s="30">
        <f>SUM(Tabla611[[#This Row],[PDI_Homes]:[PDI_Mulleres]])</f>
        <v>12</v>
      </c>
      <c r="N30" s="30">
        <f>Tabla611[[#This Row],[Total PAS]]+Tabla611[[#This Row],[Total PDI]]</f>
        <v>28</v>
      </c>
    </row>
    <row r="31" spans="1:14" x14ac:dyDescent="0.25">
      <c r="A31" s="30" t="s">
        <v>299</v>
      </c>
      <c r="B31" s="30">
        <v>2</v>
      </c>
      <c r="C31" s="30">
        <v>18</v>
      </c>
      <c r="D31" s="30">
        <f>SUM(Tabla5[[#This Row],[Homes]:[Mulleres]])</f>
        <v>20</v>
      </c>
      <c r="G31" s="30" t="s">
        <v>299</v>
      </c>
      <c r="H31" s="30">
        <v>2</v>
      </c>
      <c r="I31" s="30">
        <v>15</v>
      </c>
      <c r="J31" s="30">
        <f>SUM(Tabla611[[#This Row],[PAS_Homes]:[PAS_Mulleres]])</f>
        <v>17</v>
      </c>
      <c r="L31" s="30">
        <v>3</v>
      </c>
      <c r="M31" s="30">
        <f>SUM(Tabla611[[#This Row],[PDI_Homes]:[PDI_Mulleres]])</f>
        <v>3</v>
      </c>
      <c r="N31" s="30">
        <f>Tabla611[[#This Row],[Total PAS]]+Tabla611[[#This Row],[Total PDI]]</f>
        <v>20</v>
      </c>
    </row>
    <row r="32" spans="1:14" x14ac:dyDescent="0.25">
      <c r="A32" s="31" t="s">
        <v>260</v>
      </c>
      <c r="B32" s="31">
        <f>SUBTOTAL(109,B10:B31)</f>
        <v>89</v>
      </c>
      <c r="C32" s="31">
        <f>SUBTOTAL(109,C10:C31)</f>
        <v>437</v>
      </c>
      <c r="D32" s="31">
        <f>SUM(Tabla5[[#This Row],[Homes]:[Mulleres]])</f>
        <v>526</v>
      </c>
      <c r="G32" s="31" t="s">
        <v>260</v>
      </c>
      <c r="H32" s="31">
        <f>SUBTOTAL(109,H10:H31)</f>
        <v>65</v>
      </c>
      <c r="I32" s="31">
        <f>SUBTOTAL(109,I10:I31)</f>
        <v>301</v>
      </c>
      <c r="J32" s="31">
        <f>SUM(Tabla611[[#This Row],[PAS_Homes]:[PAS_Mulleres]])</f>
        <v>366</v>
      </c>
      <c r="K32" s="31">
        <f>SUM(K10:K31)</f>
        <v>24</v>
      </c>
      <c r="L32" s="31">
        <f>SUBTOTAL(109,L10:L31)</f>
        <v>136</v>
      </c>
      <c r="M32" s="31">
        <f>SUM(Tabla611[[#This Row],[PDI_Homes]:[PDI_Mulleres]])</f>
        <v>160</v>
      </c>
      <c r="N32" s="31">
        <f>Tabla611[[#This Row],[Total PAS]]+Tabla611[[#This Row],[Total PDI]]</f>
        <v>526</v>
      </c>
    </row>
  </sheetData>
  <mergeCells count="2">
    <mergeCell ref="A1:D1"/>
    <mergeCell ref="K1:N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B7D5-DD25-4B16-A43E-6B406792D639}">
  <dimension ref="A1:E15"/>
  <sheetViews>
    <sheetView workbookViewId="0">
      <selection activeCell="H21" sqref="H21"/>
    </sheetView>
  </sheetViews>
  <sheetFormatPr baseColWidth="10" defaultRowHeight="15" x14ac:dyDescent="0.25"/>
  <cols>
    <col min="1" max="1" width="54.7109375" style="30" customWidth="1"/>
    <col min="2" max="2" width="74.140625" style="30" customWidth="1"/>
    <col min="3" max="3" width="12.85546875" style="30" bestFit="1" customWidth="1"/>
    <col min="4" max="4" width="11.42578125" style="30"/>
    <col min="5" max="5" width="16.140625" style="30" customWidth="1"/>
    <col min="6" max="16384" width="11.42578125" style="30"/>
  </cols>
  <sheetData>
    <row r="1" spans="1:5" ht="45.75" customHeight="1" thickBot="1" x14ac:dyDescent="0.35">
      <c r="A1" s="33"/>
      <c r="B1" s="33"/>
      <c r="C1" s="171" t="s">
        <v>0</v>
      </c>
      <c r="D1" s="171"/>
      <c r="E1" s="171"/>
    </row>
    <row r="3" spans="1:5" ht="18.75" x14ac:dyDescent="0.25">
      <c r="A3" s="5" t="s">
        <v>277</v>
      </c>
    </row>
    <row r="5" spans="1:5" x14ac:dyDescent="0.25">
      <c r="A5" s="30" t="s">
        <v>250</v>
      </c>
    </row>
    <row r="6" spans="1:5" x14ac:dyDescent="0.25">
      <c r="A6" s="30" t="s">
        <v>248</v>
      </c>
    </row>
    <row r="11" spans="1:5" x14ac:dyDescent="0.25">
      <c r="A11" s="30" t="s">
        <v>300</v>
      </c>
      <c r="B11" s="30" t="s">
        <v>251</v>
      </c>
      <c r="C11" s="30" t="s">
        <v>301</v>
      </c>
      <c r="D11" s="30" t="s">
        <v>302</v>
      </c>
      <c r="E11" s="30" t="s">
        <v>252</v>
      </c>
    </row>
    <row r="12" spans="1:5" x14ac:dyDescent="0.25">
      <c r="A12" s="30" t="s">
        <v>303</v>
      </c>
      <c r="B12" s="30" t="s">
        <v>304</v>
      </c>
      <c r="C12" s="30">
        <v>6</v>
      </c>
      <c r="D12" s="30">
        <v>15</v>
      </c>
      <c r="E12" s="30">
        <f>SUM(Tabla712[[#This Row],[PDI Homes]:[PDI Mulleres]])</f>
        <v>21</v>
      </c>
    </row>
    <row r="13" spans="1:5" x14ac:dyDescent="0.25">
      <c r="A13" s="30" t="s">
        <v>305</v>
      </c>
      <c r="B13" s="30" t="s">
        <v>306</v>
      </c>
      <c r="C13" s="30">
        <v>1</v>
      </c>
      <c r="D13" s="30">
        <v>1</v>
      </c>
      <c r="E13" s="30">
        <f>SUM(Tabla712[[#This Row],[PDI Homes]:[PDI Mulleres]])</f>
        <v>2</v>
      </c>
    </row>
    <row r="14" spans="1:5" x14ac:dyDescent="0.25">
      <c r="A14" s="30" t="s">
        <v>305</v>
      </c>
      <c r="B14" s="30" t="s">
        <v>307</v>
      </c>
      <c r="D14" s="30">
        <v>1</v>
      </c>
      <c r="E14" s="30">
        <f>SUM(Tabla712[[#This Row],[PDI Homes]:[PDI Mulleres]])</f>
        <v>1</v>
      </c>
    </row>
    <row r="15" spans="1:5" x14ac:dyDescent="0.25">
      <c r="A15" s="31" t="s">
        <v>260</v>
      </c>
      <c r="B15" s="31"/>
      <c r="C15" s="31">
        <f>SUBTOTAL(109,C12:C14)</f>
        <v>7</v>
      </c>
      <c r="D15" s="31">
        <f>SUBTOTAL(109,D12:D14)</f>
        <v>17</v>
      </c>
      <c r="E15" s="31">
        <f>SUM(Tabla712[[#This Row],[PDI Homes]:[PDI Mulleres]])</f>
        <v>24</v>
      </c>
    </row>
  </sheetData>
  <mergeCells count="1">
    <mergeCell ref="C1:E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2022_Plan formación_PAS</vt:lpstr>
      <vt:lpstr>2022_Formación externa_PAS</vt:lpstr>
      <vt:lpstr>2022_Formación externa_EGAP_PAS</vt:lpstr>
      <vt:lpstr>2022_Formación_PDI</vt:lpstr>
      <vt:lpstr>2022_Grupos_innovación_docente</vt:lpstr>
      <vt:lpstr>ANL</vt:lpstr>
      <vt:lpstr>SPRL</vt:lpstr>
      <vt:lpstr>Unidade de Igualdade</vt:lpstr>
      <vt:lpstr>Outros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2023-02-21T12:28:36Z</dcterms:created>
  <dcterms:modified xsi:type="dcterms:W3CDTF">2024-03-12T09:01:11Z</dcterms:modified>
</cp:coreProperties>
</file>