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"/>
    </mc:Choice>
  </mc:AlternateContent>
  <xr:revisionPtr revIDLastSave="0" documentId="13_ncr:1_{8716EFB0-F811-4B49-8248-5871AD0AF72C}" xr6:coauthVersionLast="47" xr6:coauthVersionMax="47" xr10:uidLastSave="{00000000-0000-0000-0000-000000000000}"/>
  <bookViews>
    <workbookView xWindow="-120" yWindow="-120" windowWidth="29040" windowHeight="15720" xr2:uid="{98C635CA-B319-42C9-B984-B6418297BE0A}"/>
  </bookViews>
  <sheets>
    <sheet name="2024_PI_Datos xerais" sheetId="4" r:id="rId1"/>
    <sheet name="2024_PI_Distribución" sheetId="3" r:id="rId2"/>
    <sheet name="2024_PI Doutor" sheetId="2" r:id="rId3"/>
    <sheet name="2024_PI ao longo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3" i="4" l="1"/>
  <c r="D153" i="4"/>
  <c r="C153" i="4"/>
  <c r="E138" i="4"/>
  <c r="D138" i="4"/>
  <c r="C138" i="4"/>
  <c r="E125" i="4"/>
  <c r="D125" i="4"/>
  <c r="C125" i="4"/>
  <c r="C91" i="4"/>
  <c r="B91" i="4"/>
  <c r="D91" i="4" s="1"/>
  <c r="D90" i="4"/>
  <c r="D89" i="4"/>
  <c r="C83" i="4"/>
  <c r="B83" i="4"/>
  <c r="D83" i="4" s="1"/>
  <c r="D82" i="4"/>
  <c r="D81" i="4"/>
  <c r="D80" i="4"/>
  <c r="D79" i="4"/>
  <c r="D78" i="4"/>
  <c r="D77" i="4"/>
  <c r="D76" i="4"/>
  <c r="D66" i="4"/>
  <c r="C66" i="4"/>
  <c r="B66" i="4"/>
  <c r="D65" i="4"/>
  <c r="D64" i="4"/>
  <c r="D63" i="4"/>
  <c r="D62" i="4"/>
  <c r="D61" i="4"/>
  <c r="C56" i="4"/>
  <c r="B56" i="4"/>
  <c r="D56" i="4" s="1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T37" i="4" s="1"/>
  <c r="C37" i="4"/>
  <c r="B37" i="4"/>
  <c r="T36" i="4"/>
  <c r="T35" i="4"/>
  <c r="T34" i="4"/>
  <c r="E28" i="4"/>
  <c r="C28" i="4"/>
  <c r="B28" i="4"/>
  <c r="D28" i="4" s="1"/>
  <c r="D27" i="4"/>
  <c r="D26" i="4"/>
  <c r="D25" i="4"/>
  <c r="I18" i="4"/>
  <c r="F18" i="4"/>
  <c r="D18" i="4"/>
  <c r="C18" i="4"/>
  <c r="H17" i="4"/>
  <c r="E17" i="4" s="1"/>
  <c r="G17" i="4"/>
  <c r="H16" i="4"/>
  <c r="G16" i="4"/>
  <c r="E16" i="4"/>
  <c r="H15" i="4"/>
  <c r="G15" i="4" s="1"/>
  <c r="H14" i="4"/>
  <c r="G14" i="4"/>
  <c r="E14" i="4"/>
  <c r="H13" i="4"/>
  <c r="G13" i="4"/>
  <c r="E13" i="4"/>
  <c r="H12" i="4"/>
  <c r="E12" i="4" s="1"/>
  <c r="G12" i="4"/>
  <c r="H11" i="4"/>
  <c r="E11" i="4" s="1"/>
  <c r="G11" i="4"/>
  <c r="D14" i="3"/>
  <c r="C14" i="3"/>
  <c r="B14" i="3"/>
  <c r="E14" i="3" s="1"/>
  <c r="E13" i="3"/>
  <c r="E12" i="3"/>
  <c r="E11" i="3"/>
  <c r="G26" i="2"/>
  <c r="F26" i="2"/>
  <c r="H26" i="2" s="1"/>
  <c r="D26" i="2"/>
  <c r="J26" i="2" s="1"/>
  <c r="C26" i="2"/>
  <c r="B26" i="2"/>
  <c r="K26" i="2" s="1"/>
  <c r="H25" i="2"/>
  <c r="D25" i="2"/>
  <c r="H24" i="2"/>
  <c r="I24" i="2" s="1"/>
  <c r="D24" i="2"/>
  <c r="J24" i="2" s="1"/>
  <c r="H23" i="2"/>
  <c r="I23" i="2" s="1"/>
  <c r="D23" i="2"/>
  <c r="J23" i="2" s="1"/>
  <c r="H22" i="2"/>
  <c r="J22" i="2" s="1"/>
  <c r="E22" i="2"/>
  <c r="D22" i="2"/>
  <c r="H21" i="2"/>
  <c r="J21" i="2" s="1"/>
  <c r="E21" i="2"/>
  <c r="D21" i="2"/>
  <c r="H20" i="2"/>
  <c r="I20" i="2" s="1"/>
  <c r="D20" i="2"/>
  <c r="H19" i="2"/>
  <c r="I19" i="2" s="1"/>
  <c r="D19" i="2"/>
  <c r="J19" i="2" s="1"/>
  <c r="H18" i="2"/>
  <c r="I18" i="2" s="1"/>
  <c r="D18" i="2"/>
  <c r="J18" i="2" s="1"/>
  <c r="H17" i="2"/>
  <c r="D17" i="2"/>
  <c r="H16" i="2"/>
  <c r="I16" i="2" s="1"/>
  <c r="D16" i="2"/>
  <c r="J16" i="2" s="1"/>
  <c r="H15" i="2"/>
  <c r="I15" i="2" s="1"/>
  <c r="D15" i="2"/>
  <c r="J15" i="2" s="1"/>
  <c r="H14" i="2"/>
  <c r="J14" i="2" s="1"/>
  <c r="D14" i="2"/>
  <c r="E14" i="2" s="1"/>
  <c r="H13" i="2"/>
  <c r="J13" i="2" s="1"/>
  <c r="E13" i="2"/>
  <c r="D13" i="2"/>
  <c r="H12" i="2"/>
  <c r="I12" i="2" s="1"/>
  <c r="D12" i="2"/>
  <c r="H58" i="1"/>
  <c r="G58" i="1"/>
  <c r="I58" i="1" s="1"/>
  <c r="D58" i="1"/>
  <c r="C58" i="1"/>
  <c r="B58" i="1"/>
  <c r="I57" i="1"/>
  <c r="D57" i="1"/>
  <c r="I56" i="1"/>
  <c r="D56" i="1"/>
  <c r="I55" i="1"/>
  <c r="D55" i="1"/>
  <c r="I54" i="1"/>
  <c r="D54" i="1"/>
  <c r="I53" i="1"/>
  <c r="D53" i="1"/>
  <c r="I52" i="1"/>
  <c r="D52" i="1"/>
  <c r="I51" i="1"/>
  <c r="D51" i="1"/>
  <c r="I50" i="1"/>
  <c r="D50" i="1"/>
  <c r="I49" i="1"/>
  <c r="D49" i="1"/>
  <c r="I48" i="1"/>
  <c r="D48" i="1"/>
  <c r="I47" i="1"/>
  <c r="D47" i="1"/>
  <c r="I46" i="1"/>
  <c r="D46" i="1"/>
  <c r="I45" i="1"/>
  <c r="D45" i="1"/>
  <c r="I44" i="1"/>
  <c r="D44" i="1"/>
  <c r="I43" i="1"/>
  <c r="D43" i="1"/>
  <c r="I42" i="1"/>
  <c r="D42" i="1"/>
  <c r="I41" i="1"/>
  <c r="D41" i="1"/>
  <c r="I40" i="1"/>
  <c r="D40" i="1"/>
  <c r="I39" i="1"/>
  <c r="D39" i="1"/>
  <c r="I38" i="1"/>
  <c r="D38" i="1"/>
  <c r="I37" i="1"/>
  <c r="D37" i="1"/>
  <c r="I36" i="1"/>
  <c r="D36" i="1"/>
  <c r="I35" i="1"/>
  <c r="D35" i="1"/>
  <c r="I34" i="1"/>
  <c r="D34" i="1"/>
  <c r="I33" i="1"/>
  <c r="D33" i="1"/>
  <c r="I32" i="1"/>
  <c r="D32" i="1"/>
  <c r="I31" i="1"/>
  <c r="D31" i="1"/>
  <c r="I30" i="1"/>
  <c r="D30" i="1"/>
  <c r="I29" i="1"/>
  <c r="D29" i="1"/>
  <c r="I28" i="1"/>
  <c r="D28" i="1"/>
  <c r="I27" i="1"/>
  <c r="D27" i="1"/>
  <c r="D20" i="1"/>
  <c r="C20" i="1"/>
  <c r="E19" i="1"/>
  <c r="E18" i="1"/>
  <c r="E17" i="1"/>
  <c r="E16" i="1"/>
  <c r="E15" i="1"/>
  <c r="E14" i="1"/>
  <c r="E13" i="1"/>
  <c r="E12" i="1"/>
  <c r="E15" i="4" l="1"/>
  <c r="H18" i="4"/>
  <c r="E18" i="4" s="1"/>
  <c r="M21" i="2"/>
  <c r="L21" i="2"/>
  <c r="K21" i="2"/>
  <c r="M13" i="2"/>
  <c r="L13" i="2"/>
  <c r="K13" i="2"/>
  <c r="M22" i="2"/>
  <c r="L22" i="2"/>
  <c r="K22" i="2"/>
  <c r="M23" i="2"/>
  <c r="L23" i="2"/>
  <c r="K23" i="2"/>
  <c r="M14" i="2"/>
  <c r="L14" i="2"/>
  <c r="K14" i="2"/>
  <c r="M15" i="2"/>
  <c r="L15" i="2"/>
  <c r="K15" i="2"/>
  <c r="M24" i="2"/>
  <c r="L24" i="2"/>
  <c r="K24" i="2"/>
  <c r="L16" i="2"/>
  <c r="K16" i="2"/>
  <c r="M16" i="2"/>
  <c r="M25" i="2"/>
  <c r="M18" i="2"/>
  <c r="L18" i="2"/>
  <c r="K18" i="2"/>
  <c r="M26" i="2"/>
  <c r="L26" i="2"/>
  <c r="M19" i="2"/>
  <c r="L19" i="2"/>
  <c r="K19" i="2"/>
  <c r="I26" i="2"/>
  <c r="I14" i="2"/>
  <c r="I22" i="2"/>
  <c r="J17" i="2"/>
  <c r="E20" i="2"/>
  <c r="E25" i="2"/>
  <c r="J25" i="2"/>
  <c r="J12" i="2"/>
  <c r="J20" i="2"/>
  <c r="E18" i="2"/>
  <c r="E23" i="2"/>
  <c r="E26" i="2"/>
  <c r="E16" i="2"/>
  <c r="I21" i="2"/>
  <c r="E19" i="2"/>
  <c r="E24" i="2"/>
  <c r="G18" i="4" l="1"/>
  <c r="L17" i="2"/>
  <c r="K17" i="2"/>
  <c r="M17" i="2"/>
  <c r="L20" i="2"/>
  <c r="K20" i="2"/>
  <c r="L12" i="2"/>
  <c r="K12" i="2"/>
  <c r="L25" i="2"/>
  <c r="K25" i="2"/>
  <c r="M12" i="2"/>
  <c r="M20" i="2"/>
</calcChain>
</file>

<file path=xl/sharedStrings.xml><?xml version="1.0" encoding="utf-8"?>
<sst xmlns="http://schemas.openxmlformats.org/spreadsheetml/2006/main" count="456" uniqueCount="179">
  <si>
    <t>Unidade de Análises e Programas</t>
  </si>
  <si>
    <t>Persoal investigador ao longo do ano 2024</t>
  </si>
  <si>
    <t>Fonte: PeopleNet</t>
  </si>
  <si>
    <t>Data do informe: febreiro 2025</t>
  </si>
  <si>
    <t>Só persoal en servizo activo</t>
  </si>
  <si>
    <t>Cálculo da ETC (Equivalencia a tempo completo) = (duración do contrato nun ano/días do ano) x (xornada laboral dun traballador/37,5)</t>
  </si>
  <si>
    <t>ETC por tipo ao longo do ano</t>
  </si>
  <si>
    <t>Categorías de contratación segundo tarefas*</t>
  </si>
  <si>
    <t>Homes</t>
  </si>
  <si>
    <t>Mulleres</t>
  </si>
  <si>
    <t>Total ETC**</t>
  </si>
  <si>
    <t>Persoal contratado con cargo a proxectos</t>
  </si>
  <si>
    <t>Persoal investigador</t>
  </si>
  <si>
    <t>Persoal investigador en formación</t>
  </si>
  <si>
    <t>Persoal técnico de apoio á investigación</t>
  </si>
  <si>
    <t>Persoal de programas de investigación</t>
  </si>
  <si>
    <t>Persoal técnico de programas</t>
  </si>
  <si>
    <t>Programa Oportunius</t>
  </si>
  <si>
    <t>Total</t>
  </si>
  <si>
    <t>*Normativa de contratación do persoal investigador da UVigo, (Consello de Goberno xuño 2022, modificacións en xullo e outubro 2022).</t>
  </si>
  <si>
    <t>**ETC calculada sobre os efectivos ao longo do ano 2024</t>
  </si>
  <si>
    <t>Efectivos ao longo do ano</t>
  </si>
  <si>
    <t>ETC ao longo do ano</t>
  </si>
  <si>
    <t>DIPLOMADO ENXEÑEIRO TECNICO (GRUPO II)</t>
  </si>
  <si>
    <t>INVESTIGADOR</t>
  </si>
  <si>
    <t>INVESTIGADORES "DISTINGUIDOS ESTADO"</t>
  </si>
  <si>
    <t>INVESTIGADORES "DISTINGUIDOS UVIGO"</t>
  </si>
  <si>
    <t>INVESTIGADORES "DISTINGUIDOS XUNTA DE GALICIA"</t>
  </si>
  <si>
    <t>INVESTIGADORES "JUAN DE LA CIERVA"</t>
  </si>
  <si>
    <t>INVESTIGADORES "JUAN DE LA CIERVA-FORMACIÓN"</t>
  </si>
  <si>
    <t>INVESTIGADORES "JUAN DE LA CIERVA-INCORPORACIÓN"</t>
  </si>
  <si>
    <t>INVESTIGADORES "MARGARITA SALAS". (GRUPO I)</t>
  </si>
  <si>
    <t>INVESTIGADORES "MARIA ZAMBRANO". (GRUPO I)</t>
  </si>
  <si>
    <t>INVESTIGADORES "POSDOUTORAL UVIGO"</t>
  </si>
  <si>
    <t>INVESTIGADORES "POSDOUTORAL XUNTA"</t>
  </si>
  <si>
    <t>INVESTIGADORES "PREDOCTORAL ESTATAL"</t>
  </si>
  <si>
    <t>INVESTIGADORES "PREDOUTORAL - FPU"</t>
  </si>
  <si>
    <t>INVESTIGADORES "PREDOUTORAL UVIGO"</t>
  </si>
  <si>
    <t>INVESTIGADORES "PREDOUTORAL XUNTA"</t>
  </si>
  <si>
    <t>INVESTIGADORES "PROGRAMA INVESTIGO". (GRUPO I) - ESTADO</t>
  </si>
  <si>
    <t>INVESTIGADORES "RAMÓN Y CAJAL"</t>
  </si>
  <si>
    <t>LICENCIADO - ENXEÑEIRO (GRUPO I)</t>
  </si>
  <si>
    <t>PERSOAL DE APOIO (GRUPO IV)</t>
  </si>
  <si>
    <t>PERSOAL INVESTIGADOR DOUTOR/A (GRUPO I)</t>
  </si>
  <si>
    <t>PERSOAL INVESTIGADOR EN FORMACIÓN (PREDOUTORAL)</t>
  </si>
  <si>
    <t>PERSOAL INVESTIGADOR TITULACIÓN UNIV. SUPERIOR (GRUPO I)</t>
  </si>
  <si>
    <t>PERSOAL TECNICO - "PROGRAMA INVESTIGO". (GRUPO III) - ESTADO</t>
  </si>
  <si>
    <t>PERSOAL TECNICO APOIO- MEC. GRUPO I</t>
  </si>
  <si>
    <t>PERSOAL TECNICO APOIO- MEC. GRUPO III</t>
  </si>
  <si>
    <t>PROGRAMA "JOVENES INVESTIGADORES". GRUPO I</t>
  </si>
  <si>
    <t>PTAI GRADO MEDIO (GRUPO II)</t>
  </si>
  <si>
    <t>TÉCNICO ESPECIALISTA (BACHARELATO, FP2)</t>
  </si>
  <si>
    <t>TÉCNICO SUPERIOR TIT UNIV SUPERIOR</t>
  </si>
  <si>
    <t>TÉCNICO SUPERIOR TÍTULO DE DOCTOR</t>
  </si>
  <si>
    <t>TOTAL</t>
  </si>
  <si>
    <t>Persoal investigador a 31/12/2024</t>
  </si>
  <si>
    <t>PI doutor pola UVigo e fóra da UVigo</t>
  </si>
  <si>
    <t>Doutores/as pola UVigo</t>
  </si>
  <si>
    <t>Doutores/as fóra da UVigo</t>
  </si>
  <si>
    <t>Total doutores/as</t>
  </si>
  <si>
    <t>% Doutores/as UVigo sobre total doutores/as</t>
  </si>
  <si>
    <t>Total UVigo</t>
  </si>
  <si>
    <t>% Mulleres</t>
  </si>
  <si>
    <t>Total fóra Uvigo</t>
  </si>
  <si>
    <t>Investigadores Programa Oportunius</t>
  </si>
  <si>
    <t>Investigadores "Distinguidos Estado"</t>
  </si>
  <si>
    <t>Investigadores "Distinguidos UVigo"</t>
  </si>
  <si>
    <t>Investigadores "Distinguidos Xunta de Galicia"</t>
  </si>
  <si>
    <t>Investigadores "Juan de la Cierva"</t>
  </si>
  <si>
    <t>Investigadores "Juan de la Cierva-Formación"</t>
  </si>
  <si>
    <t>Investigadores "Juan de la Cierva-Incorporación"</t>
  </si>
  <si>
    <t>Investigadores "Margarita Salas". (Grupo I)</t>
  </si>
  <si>
    <t>Investigadores "Maria Zambrano". (Grupo I)</t>
  </si>
  <si>
    <t>Investigadores "Posdoutoral UVigo"</t>
  </si>
  <si>
    <t>Investigadores "Posdoutoral Xunta"</t>
  </si>
  <si>
    <t>Investigadores "Ramón y Cajal"</t>
  </si>
  <si>
    <t>Persoal Investigador Doutor/A (Grupo I)</t>
  </si>
  <si>
    <t>Programa "Jovenes Investigadores". Grupo I</t>
  </si>
  <si>
    <t>PI por categorías segundo tarefas</t>
  </si>
  <si>
    <t>Ourense</t>
  </si>
  <si>
    <t>Pontevedra</t>
  </si>
  <si>
    <t>Vigo</t>
  </si>
  <si>
    <t>PI por campus e centro de adscrición</t>
  </si>
  <si>
    <t>Centro</t>
  </si>
  <si>
    <t>Categoría segundo tarefas</t>
  </si>
  <si>
    <t>Edificio do Campus da Auga</t>
  </si>
  <si>
    <t xml:space="preserve">Escola de Enxeñaría Aeronáutica e do Espazo </t>
  </si>
  <si>
    <t xml:space="preserve">Escola Superior de Enxeñaría Informática </t>
  </si>
  <si>
    <t xml:space="preserve">Facultade de Ciencias </t>
  </si>
  <si>
    <t xml:space="preserve">Facultade de Ciencias Empresariais e Turismo </t>
  </si>
  <si>
    <t>Facultade de Dereito</t>
  </si>
  <si>
    <t>Facultade de Educación e Traballo Social</t>
  </si>
  <si>
    <t xml:space="preserve">Facultade de Historia </t>
  </si>
  <si>
    <t>Unidade administrativa de Ourense</t>
  </si>
  <si>
    <t>Total Ourense</t>
  </si>
  <si>
    <t>Casa Das Campás</t>
  </si>
  <si>
    <t xml:space="preserve">Escola de Enxeñaría Forestal </t>
  </si>
  <si>
    <t xml:space="preserve">Facultade  de Ciencias da Educacion e do Deporte </t>
  </si>
  <si>
    <t xml:space="preserve">Facultade de Belas Artes </t>
  </si>
  <si>
    <t>Facultade de Comunicación</t>
  </si>
  <si>
    <t>Total Pontevedra</t>
  </si>
  <si>
    <t>CACTI-CINBIO</t>
  </si>
  <si>
    <t>CINTECX</t>
  </si>
  <si>
    <t>Edificio ampliación Telecomunicacións-Minas</t>
  </si>
  <si>
    <t>Edificio Ernestina Otero</t>
  </si>
  <si>
    <t>Edificio Exeria</t>
  </si>
  <si>
    <t>Edificio Filomena Dato</t>
  </si>
  <si>
    <t>Edificio Redeiras</t>
  </si>
  <si>
    <t xml:space="preserve">Escola de Enxeñaría de Minas e Enerxía </t>
  </si>
  <si>
    <t xml:space="preserve">Escola de Enxeñaría de Telecomunicación </t>
  </si>
  <si>
    <t xml:space="preserve">Escola de Enxeñaría Industrial </t>
  </si>
  <si>
    <t>Estacion de Ciencias Mariñas de Toralla</t>
  </si>
  <si>
    <t xml:space="preserve">Facultade de Bioloxía </t>
  </si>
  <si>
    <t xml:space="preserve">Facultade de Ciencias do Mar </t>
  </si>
  <si>
    <t xml:space="preserve">Facultade de Ciencias Económicas e Empresariais </t>
  </si>
  <si>
    <t xml:space="preserve">Facultade de Ciencias Xuridicas e do Traballo </t>
  </si>
  <si>
    <t xml:space="preserve">Facultade de Comercio </t>
  </si>
  <si>
    <t xml:space="preserve">Facultade de Filoloxía e Tradución </t>
  </si>
  <si>
    <t xml:space="preserve">Facultade de Química </t>
  </si>
  <si>
    <t>Total Vigo</t>
  </si>
  <si>
    <t>Etiquetas de fila</t>
  </si>
  <si>
    <t>Promedio de IDADE</t>
  </si>
  <si>
    <t>Mullers</t>
  </si>
  <si>
    <t>Persoal investigador por tipo</t>
  </si>
  <si>
    <t>PI Estranxeiro</t>
  </si>
  <si>
    <t>% Estranxeiros</t>
  </si>
  <si>
    <t>Total xeral</t>
  </si>
  <si>
    <t>**ETC calculada sobre os efectivos a 31/12/2024</t>
  </si>
  <si>
    <t>Total ETC</t>
  </si>
  <si>
    <t>Persoal investigador por sexo
e rango de idade</t>
  </si>
  <si>
    <t>Ata 25 anos</t>
  </si>
  <si>
    <t>De 25 a 34</t>
  </si>
  <si>
    <t>De 35 a 44</t>
  </si>
  <si>
    <t>De 45 a 54</t>
  </si>
  <si>
    <t>De 55 a 64</t>
  </si>
  <si>
    <t>De 65 en adiante</t>
  </si>
  <si>
    <t>PI Postdoutoral</t>
  </si>
  <si>
    <t>INVESTIGADOR/A PROGRAMA OPORTUNIUS</t>
  </si>
  <si>
    <t>PI Predoutoral</t>
  </si>
  <si>
    <t>PI_Técnicos</t>
  </si>
  <si>
    <t>PI_Outros</t>
  </si>
  <si>
    <t>PI por categoría de tarefas_Estranxeiro</t>
  </si>
  <si>
    <t>País_Nacionalidade</t>
  </si>
  <si>
    <t>Alemaña</t>
  </si>
  <si>
    <t>Arxelia</t>
  </si>
  <si>
    <t>Austria</t>
  </si>
  <si>
    <t>Bolivia</t>
  </si>
  <si>
    <t>Brasil</t>
  </si>
  <si>
    <t>China</t>
  </si>
  <si>
    <t>Cuba</t>
  </si>
  <si>
    <t>Ecuador</t>
  </si>
  <si>
    <t>Exipto</t>
  </si>
  <si>
    <t>Estados Unidos</t>
  </si>
  <si>
    <t>Federación Rusa</t>
  </si>
  <si>
    <t>Finlandia</t>
  </si>
  <si>
    <t>Grecia</t>
  </si>
  <si>
    <t>Hungría</t>
  </si>
  <si>
    <t>India</t>
  </si>
  <si>
    <t>Irán</t>
  </si>
  <si>
    <t>Italia</t>
  </si>
  <si>
    <t>México</t>
  </si>
  <si>
    <t>O Salvador</t>
  </si>
  <si>
    <t>Paquistán</t>
  </si>
  <si>
    <t>Países Baixos</t>
  </si>
  <si>
    <t>Portugal</t>
  </si>
  <si>
    <t>Serbia e Montenegro</t>
  </si>
  <si>
    <t>Siria</t>
  </si>
  <si>
    <t>Suiza</t>
  </si>
  <si>
    <t>Venzuela</t>
  </si>
  <si>
    <t>Total Persoal investigador</t>
  </si>
  <si>
    <t>Colombia</t>
  </si>
  <si>
    <t>Iraq</t>
  </si>
  <si>
    <t>Romanía</t>
  </si>
  <si>
    <t>Total Persoal investigador en formación</t>
  </si>
  <si>
    <t>Francia</t>
  </si>
  <si>
    <t>Líbano</t>
  </si>
  <si>
    <t>Perú</t>
  </si>
  <si>
    <t>Tunisia</t>
  </si>
  <si>
    <t>Total Persoal técnico de apoio á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</si>
</sst>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4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i/>
      <sz val="10"/>
      <color theme="1"/>
      <name val="Calibri"/>
      <family val="2"/>
    </font>
    <font>
      <sz val="11"/>
      <color theme="0"/>
      <name val="Calibri"/>
      <family val="2"/>
    </font>
    <font>
      <i/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double">
        <color theme="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1" fillId="6" borderId="0" applyNumberFormat="0" applyBorder="0" applyAlignment="0" applyProtection="0"/>
    <xf numFmtId="0" fontId="4" fillId="0" borderId="0"/>
    <xf numFmtId="0" fontId="1" fillId="0" borderId="0"/>
    <xf numFmtId="0" fontId="3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</cellStyleXfs>
  <cellXfs count="111">
    <xf numFmtId="0" fontId="0" fillId="0" borderId="0" xfId="0"/>
    <xf numFmtId="0" fontId="5" fillId="0" borderId="2" xfId="4" applyFont="1" applyBorder="1" applyAlignment="1">
      <alignment vertical="center" wrapText="1"/>
    </xf>
    <xf numFmtId="0" fontId="5" fillId="0" borderId="2" xfId="4" applyFont="1" applyBorder="1"/>
    <xf numFmtId="0" fontId="5" fillId="0" borderId="2" xfId="4" applyFont="1" applyBorder="1" applyAlignment="1">
      <alignment wrapText="1"/>
    </xf>
    <xf numFmtId="0" fontId="5" fillId="0" borderId="2" xfId="5" applyFont="1" applyBorder="1"/>
    <xf numFmtId="0" fontId="5" fillId="0" borderId="0" xfId="4" applyFont="1"/>
    <xf numFmtId="0" fontId="5" fillId="0" borderId="0" xfId="5" applyFont="1"/>
    <xf numFmtId="0" fontId="7" fillId="0" borderId="0" xfId="5" applyFont="1"/>
    <xf numFmtId="0" fontId="8" fillId="0" borderId="0" xfId="5" applyFont="1"/>
    <xf numFmtId="0" fontId="7" fillId="0" borderId="0" xfId="5" applyFont="1" applyAlignment="1">
      <alignment horizontal="left" vertical="center"/>
    </xf>
    <xf numFmtId="0" fontId="7" fillId="0" borderId="0" xfId="5" applyFont="1" applyAlignment="1">
      <alignment horizontal="left"/>
    </xf>
    <xf numFmtId="0" fontId="9" fillId="2" borderId="3" xfId="6" applyFont="1" applyBorder="1"/>
    <xf numFmtId="0" fontId="9" fillId="2" borderId="0" xfId="6" applyFont="1"/>
    <xf numFmtId="0" fontId="10" fillId="0" borderId="0" xfId="0" applyFont="1"/>
    <xf numFmtId="0" fontId="10" fillId="5" borderId="4" xfId="7" applyFont="1" applyBorder="1"/>
    <xf numFmtId="2" fontId="10" fillId="5" borderId="5" xfId="7" applyNumberFormat="1" applyFont="1" applyBorder="1"/>
    <xf numFmtId="2" fontId="10" fillId="5" borderId="6" xfId="7" applyNumberFormat="1" applyFont="1" applyBorder="1"/>
    <xf numFmtId="0" fontId="10" fillId="5" borderId="7" xfId="7" applyFont="1" applyBorder="1"/>
    <xf numFmtId="0" fontId="10" fillId="5" borderId="8" xfId="7" applyFont="1" applyBorder="1"/>
    <xf numFmtId="0" fontId="10" fillId="6" borderId="4" xfId="3" applyFont="1" applyBorder="1"/>
    <xf numFmtId="2" fontId="10" fillId="6" borderId="5" xfId="3" applyNumberFormat="1" applyFont="1" applyBorder="1"/>
    <xf numFmtId="0" fontId="10" fillId="6" borderId="7" xfId="3" applyFont="1" applyBorder="1"/>
    <xf numFmtId="0" fontId="10" fillId="6" borderId="8" xfId="3" applyFont="1" applyBorder="1"/>
    <xf numFmtId="0" fontId="10" fillId="5" borderId="9" xfId="7" applyFont="1" applyBorder="1"/>
    <xf numFmtId="0" fontId="10" fillId="5" borderId="5" xfId="7" applyFont="1" applyBorder="1"/>
    <xf numFmtId="2" fontId="10" fillId="5" borderId="7" xfId="7" applyNumberFormat="1" applyFont="1" applyBorder="1"/>
    <xf numFmtId="0" fontId="10" fillId="6" borderId="9" xfId="8" applyFont="1" applyBorder="1"/>
    <xf numFmtId="0" fontId="10" fillId="6" borderId="5" xfId="8" applyFont="1" applyBorder="1"/>
    <xf numFmtId="2" fontId="10" fillId="6" borderId="7" xfId="8" applyNumberFormat="1" applyFont="1" applyBorder="1"/>
    <xf numFmtId="2" fontId="10" fillId="6" borderId="4" xfId="8" applyNumberFormat="1" applyFont="1" applyBorder="1"/>
    <xf numFmtId="0" fontId="10" fillId="5" borderId="3" xfId="7" applyFont="1" applyBorder="1"/>
    <xf numFmtId="2" fontId="10" fillId="5" borderId="4" xfId="7" applyNumberFormat="1" applyFont="1" applyBorder="1"/>
    <xf numFmtId="0" fontId="11" fillId="0" borderId="0" xfId="5" applyFont="1"/>
    <xf numFmtId="2" fontId="10" fillId="0" borderId="0" xfId="0" applyNumberFormat="1" applyFont="1"/>
    <xf numFmtId="0" fontId="9" fillId="7" borderId="10" xfId="0" applyFont="1" applyFill="1" applyBorder="1"/>
    <xf numFmtId="0" fontId="9" fillId="7" borderId="11" xfId="0" applyFont="1" applyFill="1" applyBorder="1"/>
    <xf numFmtId="0" fontId="10" fillId="8" borderId="9" xfId="0" applyFont="1" applyFill="1" applyBorder="1"/>
    <xf numFmtId="2" fontId="10" fillId="8" borderId="12" xfId="0" applyNumberFormat="1" applyFont="1" applyFill="1" applyBorder="1"/>
    <xf numFmtId="0" fontId="10" fillId="9" borderId="9" xfId="0" applyFont="1" applyFill="1" applyBorder="1"/>
    <xf numFmtId="2" fontId="10" fillId="9" borderId="12" xfId="0" applyNumberFormat="1" applyFont="1" applyFill="1" applyBorder="1"/>
    <xf numFmtId="0" fontId="10" fillId="8" borderId="6" xfId="0" applyFont="1" applyFill="1" applyBorder="1"/>
    <xf numFmtId="2" fontId="10" fillId="8" borderId="15" xfId="0" applyNumberFormat="1" applyFont="1" applyFill="1" applyBorder="1"/>
    <xf numFmtId="0" fontId="12" fillId="2" borderId="16" xfId="6" applyFont="1" applyBorder="1"/>
    <xf numFmtId="0" fontId="12" fillId="2" borderId="8" xfId="6" applyFont="1" applyBorder="1" applyAlignment="1">
      <alignment horizontal="center" vertical="center"/>
    </xf>
    <xf numFmtId="10" fontId="10" fillId="5" borderId="7" xfId="7" applyNumberFormat="1" applyFont="1" applyBorder="1"/>
    <xf numFmtId="0" fontId="10" fillId="5" borderId="16" xfId="7" applyFont="1" applyBorder="1"/>
    <xf numFmtId="10" fontId="10" fillId="5" borderId="8" xfId="7" applyNumberFormat="1" applyFont="1" applyBorder="1"/>
    <xf numFmtId="2" fontId="10" fillId="5" borderId="8" xfId="7" applyNumberFormat="1" applyFont="1" applyBorder="1"/>
    <xf numFmtId="0" fontId="10" fillId="6" borderId="0" xfId="3" applyFont="1"/>
    <xf numFmtId="10" fontId="10" fillId="6" borderId="0" xfId="3" applyNumberFormat="1" applyFont="1"/>
    <xf numFmtId="2" fontId="10" fillId="6" borderId="0" xfId="3" applyNumberFormat="1" applyFont="1"/>
    <xf numFmtId="10" fontId="10" fillId="5" borderId="5" xfId="7" applyNumberFormat="1" applyFont="1" applyBorder="1"/>
    <xf numFmtId="10" fontId="10" fillId="6" borderId="5" xfId="8" applyNumberFormat="1" applyFont="1" applyBorder="1"/>
    <xf numFmtId="2" fontId="10" fillId="6" borderId="5" xfId="8" applyNumberFormat="1" applyFont="1" applyBorder="1"/>
    <xf numFmtId="0" fontId="12" fillId="2" borderId="3" xfId="6" applyFont="1" applyBorder="1" applyAlignment="1">
      <alignment horizontal="center" vertical="center"/>
    </xf>
    <xf numFmtId="0" fontId="12" fillId="2" borderId="0" xfId="6" applyFont="1" applyAlignment="1">
      <alignment horizontal="center" vertical="center"/>
    </xf>
    <xf numFmtId="0" fontId="12" fillId="2" borderId="15" xfId="6" applyFont="1" applyBorder="1" applyAlignment="1">
      <alignment horizontal="center" vertical="center"/>
    </xf>
    <xf numFmtId="0" fontId="12" fillId="2" borderId="4" xfId="6" applyFont="1" applyBorder="1" applyAlignment="1">
      <alignment horizontal="center" vertical="center"/>
    </xf>
    <xf numFmtId="0" fontId="12" fillId="2" borderId="6" xfId="6" applyFont="1" applyBorder="1" applyAlignment="1">
      <alignment horizontal="center" vertical="center"/>
    </xf>
    <xf numFmtId="0" fontId="10" fillId="5" borderId="0" xfId="7" applyFont="1"/>
    <xf numFmtId="0" fontId="9" fillId="2" borderId="7" xfId="6" applyFont="1" applyBorder="1" applyAlignment="1">
      <alignment horizontal="center" vertical="center"/>
    </xf>
    <xf numFmtId="0" fontId="9" fillId="2" borderId="0" xfId="6" applyFont="1" applyAlignment="1">
      <alignment horizontal="center" vertical="center"/>
    </xf>
    <xf numFmtId="0" fontId="10" fillId="4" borderId="3" xfId="9" applyFont="1" applyBorder="1"/>
    <xf numFmtId="0" fontId="10" fillId="4" borderId="7" xfId="9" applyFont="1" applyBorder="1"/>
    <xf numFmtId="0" fontId="10" fillId="4" borderId="0" xfId="9" applyFont="1"/>
    <xf numFmtId="0" fontId="10" fillId="3" borderId="3" xfId="10" applyFont="1" applyBorder="1"/>
    <xf numFmtId="0" fontId="10" fillId="3" borderId="7" xfId="10" applyFont="1" applyBorder="1"/>
    <xf numFmtId="0" fontId="10" fillId="3" borderId="0" xfId="10" applyFont="1"/>
    <xf numFmtId="0" fontId="13" fillId="2" borderId="3" xfId="6" applyFont="1" applyBorder="1"/>
    <xf numFmtId="0" fontId="13" fillId="2" borderId="7" xfId="6" applyFont="1" applyBorder="1"/>
    <xf numFmtId="0" fontId="14" fillId="0" borderId="1" xfId="2" applyFont="1"/>
    <xf numFmtId="0" fontId="14" fillId="0" borderId="13" xfId="2" applyFont="1" applyBorder="1"/>
    <xf numFmtId="0" fontId="9" fillId="0" borderId="0" xfId="0" applyFont="1"/>
    <xf numFmtId="0" fontId="9" fillId="2" borderId="4" xfId="6" applyFont="1" applyBorder="1" applyAlignment="1">
      <alignment horizontal="center" vertical="center"/>
    </xf>
    <xf numFmtId="0" fontId="10" fillId="5" borderId="0" xfId="7" applyFont="1" applyBorder="1"/>
    <xf numFmtId="0" fontId="13" fillId="2" borderId="0" xfId="6" applyFont="1"/>
    <xf numFmtId="0" fontId="15" fillId="0" borderId="13" xfId="2" applyFont="1" applyBorder="1"/>
    <xf numFmtId="0" fontId="15" fillId="0" borderId="1" xfId="2" applyFont="1"/>
    <xf numFmtId="0" fontId="15" fillId="0" borderId="14" xfId="2" applyFont="1" applyBorder="1"/>
    <xf numFmtId="10" fontId="10" fillId="0" borderId="0" xfId="1" applyNumberFormat="1" applyFont="1"/>
    <xf numFmtId="1" fontId="10" fillId="0" borderId="0" xfId="0" applyNumberFormat="1" applyFont="1"/>
    <xf numFmtId="10" fontId="14" fillId="0" borderId="1" xfId="2" applyNumberFormat="1" applyFont="1"/>
    <xf numFmtId="0" fontId="12" fillId="2" borderId="19" xfId="6" applyFont="1" applyBorder="1" applyAlignment="1">
      <alignment horizontal="center" vertical="center"/>
    </xf>
    <xf numFmtId="0" fontId="12" fillId="2" borderId="20" xfId="6" applyFont="1" applyBorder="1" applyAlignment="1">
      <alignment horizontal="center" vertical="center"/>
    </xf>
    <xf numFmtId="0" fontId="12" fillId="2" borderId="16" xfId="6" applyFont="1" applyBorder="1" applyAlignment="1">
      <alignment horizontal="center" vertical="center"/>
    </xf>
    <xf numFmtId="0" fontId="12" fillId="2" borderId="0" xfId="6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2" xfId="4" applyFont="1" applyBorder="1" applyAlignment="1">
      <alignment horizontal="center" vertical="center" wrapText="1"/>
    </xf>
    <xf numFmtId="0" fontId="10" fillId="5" borderId="3" xfId="7" applyFont="1" applyBorder="1" applyAlignment="1">
      <alignment horizontal="left" vertical="center"/>
    </xf>
    <xf numFmtId="0" fontId="10" fillId="5" borderId="16" xfId="7" applyFont="1" applyBorder="1" applyAlignment="1">
      <alignment horizontal="left" vertical="center"/>
    </xf>
    <xf numFmtId="0" fontId="10" fillId="6" borderId="17" xfId="3" applyFont="1" applyBorder="1" applyAlignment="1">
      <alignment horizontal="left" vertical="center"/>
    </xf>
    <xf numFmtId="0" fontId="10" fillId="6" borderId="0" xfId="3" applyFont="1" applyBorder="1" applyAlignment="1">
      <alignment horizontal="left" vertical="center"/>
    </xf>
    <xf numFmtId="0" fontId="12" fillId="2" borderId="3" xfId="6" applyFont="1" applyBorder="1" applyAlignment="1">
      <alignment horizontal="left" vertical="center" wrapText="1"/>
    </xf>
    <xf numFmtId="0" fontId="12" fillId="2" borderId="3" xfId="6" applyFont="1" applyBorder="1" applyAlignment="1">
      <alignment horizontal="left" vertical="center"/>
    </xf>
    <xf numFmtId="0" fontId="12" fillId="2" borderId="12" xfId="6" applyFont="1" applyBorder="1" applyAlignment="1">
      <alignment horizontal="center" vertical="center"/>
    </xf>
    <xf numFmtId="0" fontId="12" fillId="2" borderId="18" xfId="6" applyFont="1" applyBorder="1" applyAlignment="1">
      <alignment horizontal="center" vertical="center"/>
    </xf>
    <xf numFmtId="0" fontId="12" fillId="2" borderId="9" xfId="6" applyFont="1" applyBorder="1" applyAlignment="1">
      <alignment horizontal="center" vertical="center"/>
    </xf>
    <xf numFmtId="0" fontId="12" fillId="2" borderId="0" xfId="6" applyFont="1" applyBorder="1" applyAlignment="1">
      <alignment horizontal="center" vertical="center"/>
    </xf>
    <xf numFmtId="0" fontId="12" fillId="2" borderId="3" xfId="6" applyFont="1" applyBorder="1" applyAlignment="1">
      <alignment horizontal="center" vertical="center"/>
    </xf>
    <xf numFmtId="0" fontId="10" fillId="6" borderId="0" xfId="3" applyFont="1" applyAlignment="1">
      <alignment horizontal="left" vertical="center"/>
    </xf>
    <xf numFmtId="0" fontId="10" fillId="5" borderId="0" xfId="7" applyFont="1" applyAlignment="1">
      <alignment horizontal="left" vertical="center"/>
    </xf>
    <xf numFmtId="0" fontId="10" fillId="5" borderId="0" xfId="7" applyFont="1" applyBorder="1" applyAlignment="1">
      <alignment horizontal="left" vertical="center"/>
    </xf>
    <xf numFmtId="0" fontId="9" fillId="2" borderId="0" xfId="6" applyFont="1" applyBorder="1" applyAlignment="1">
      <alignment horizontal="left" vertical="center"/>
    </xf>
    <xf numFmtId="0" fontId="9" fillId="2" borderId="0" xfId="6" applyFont="1" applyAlignment="1">
      <alignment horizontal="center" vertical="center"/>
    </xf>
    <xf numFmtId="0" fontId="9" fillId="2" borderId="0" xfId="6" applyFont="1" applyBorder="1" applyAlignment="1">
      <alignment horizontal="center" vertical="center"/>
    </xf>
    <xf numFmtId="0" fontId="10" fillId="5" borderId="4" xfId="7" applyFont="1" applyBorder="1" applyAlignment="1">
      <alignment horizontal="left" vertical="center"/>
    </xf>
    <xf numFmtId="0" fontId="10" fillId="5" borderId="7" xfId="7" applyFont="1" applyBorder="1" applyAlignment="1">
      <alignment horizontal="left" vertical="center"/>
    </xf>
    <xf numFmtId="0" fontId="10" fillId="5" borderId="8" xfId="7" applyFont="1" applyBorder="1" applyAlignment="1">
      <alignment horizontal="left" vertical="center"/>
    </xf>
    <xf numFmtId="0" fontId="10" fillId="6" borderId="4" xfId="3" applyFont="1" applyBorder="1" applyAlignment="1">
      <alignment horizontal="left" vertical="center"/>
    </xf>
    <xf numFmtId="0" fontId="10" fillId="6" borderId="7" xfId="3" applyFont="1" applyBorder="1" applyAlignment="1">
      <alignment horizontal="left" vertical="center"/>
    </xf>
    <xf numFmtId="0" fontId="10" fillId="6" borderId="8" xfId="3" applyFont="1" applyBorder="1" applyAlignment="1">
      <alignment horizontal="left" vertical="center"/>
    </xf>
  </cellXfs>
  <cellStyles count="11">
    <cellStyle name="20% - Énfasis1" xfId="3" builtinId="30"/>
    <cellStyle name="20% - Énfasis1 2" xfId="8" xr:uid="{BB61005C-DAA1-4F29-BBFC-565FA1CEAC92}"/>
    <cellStyle name="20% - Énfasis1 3" xfId="10" xr:uid="{D4EA364F-DA63-4B10-AA07-229DE9FCDCFC}"/>
    <cellStyle name="40% - Énfasis1 2" xfId="7" xr:uid="{6BFFD955-6CAC-41A4-8D35-3C84FA146D46}"/>
    <cellStyle name="40% - Énfasis1 3" xfId="9" xr:uid="{E869C39C-1DC9-43B4-A3A7-12EA35027074}"/>
    <cellStyle name="Énfasis1 2" xfId="6" xr:uid="{D99C4E5A-8E74-4985-B682-026B4C57B1EF}"/>
    <cellStyle name="Normal" xfId="0" builtinId="0"/>
    <cellStyle name="Normal 2" xfId="5" xr:uid="{7AEE5075-610D-4149-9B9C-174AA82DDDE7}"/>
    <cellStyle name="Normal 2 3" xfId="4" xr:uid="{6EE1F6C0-D72B-49CC-98E8-FC70C0E550D0}"/>
    <cellStyle name="Porcentaje" xfId="1" builtinId="5"/>
    <cellStyle name="Total" xfId="2" builtinId="25"/>
  </cellStyles>
  <dxfs count="50"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numFmt numFmtId="2" formatCode="0.0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Persoal investigador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'2024_PI_Datos xerais'!$C$10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'2024_PI_Datos xerais'!$C$18</c:f>
              <c:numCache>
                <c:formatCode>General</c:formatCode>
                <c:ptCount val="1"/>
                <c:pt idx="0">
                  <c:v>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8-46B1-BB62-E096CCF540AC}"/>
            </c:ext>
          </c:extLst>
        </c:ser>
        <c:ser>
          <c:idx val="1"/>
          <c:order val="1"/>
          <c:tx>
            <c:strRef>
              <c:f>'2024_PI_Datos xerais'!$D$10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'2024_PI_Datos xerais'!$D$18</c:f>
              <c:numCache>
                <c:formatCode>General</c:formatCode>
                <c:ptCount val="1"/>
                <c:pt idx="0">
                  <c:v>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58-46B1-BB62-E096CCF540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25874016"/>
        <c:axId val="225876416"/>
      </c:barChart>
      <c:catAx>
        <c:axId val="2258740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5876416"/>
        <c:crosses val="autoZero"/>
        <c:auto val="1"/>
        <c:lblAlgn val="ctr"/>
        <c:lblOffset val="100"/>
        <c:noMultiLvlLbl val="0"/>
      </c:catAx>
      <c:valAx>
        <c:axId val="225876416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587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400" baseline="0"/>
              <a:t>Persoal Investigador Posdoutoral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'2024_PI_Datos xerais'!$B$41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'2024_PI_Datos xerais'!$B$56</c:f>
              <c:numCache>
                <c:formatCode>General</c:formatCode>
                <c:ptCount val="1"/>
                <c:pt idx="0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B-4D83-ADB9-6A2EA4C187DE}"/>
            </c:ext>
          </c:extLst>
        </c:ser>
        <c:ser>
          <c:idx val="1"/>
          <c:order val="1"/>
          <c:tx>
            <c:strRef>
              <c:f>'2024_PI_Datos xerais'!$C$41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'2024_PI_Datos xerais'!$C$56</c:f>
              <c:numCache>
                <c:formatCode>General</c:formatCode>
                <c:ptCount val="1"/>
                <c:pt idx="0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5B-4D83-ADB9-6A2EA4C187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93042576"/>
        <c:axId val="393043536"/>
      </c:barChart>
      <c:catAx>
        <c:axId val="3930425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93043536"/>
        <c:crosses val="autoZero"/>
        <c:auto val="1"/>
        <c:lblAlgn val="ctr"/>
        <c:lblOffset val="100"/>
        <c:noMultiLvlLbl val="0"/>
      </c:catAx>
      <c:valAx>
        <c:axId val="3930435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3042576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400"/>
              <a:t>Persoal Investigador Predoutoral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'2024_PI_Datos xerais'!$B$60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'2024_PI_Datos xerais'!$B$66</c:f>
              <c:numCache>
                <c:formatCode>General</c:formatCode>
                <c:ptCount val="1"/>
                <c:pt idx="0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0-4902-983B-06E66BD8F158}"/>
            </c:ext>
          </c:extLst>
        </c:ser>
        <c:ser>
          <c:idx val="1"/>
          <c:order val="1"/>
          <c:tx>
            <c:strRef>
              <c:f>'2024_PI_Datos xerais'!$C$60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'2024_PI_Datos xerais'!$C$66</c:f>
              <c:numCache>
                <c:formatCode>General</c:formatCode>
                <c:ptCount val="1"/>
                <c:pt idx="0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F0-4902-983B-06E66BD8F1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02327536"/>
        <c:axId val="402328976"/>
      </c:barChart>
      <c:catAx>
        <c:axId val="402327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02328976"/>
        <c:crosses val="autoZero"/>
        <c:auto val="1"/>
        <c:lblAlgn val="ctr"/>
        <c:lblOffset val="100"/>
        <c:noMultiLvlLbl val="0"/>
      </c:catAx>
      <c:valAx>
        <c:axId val="4023289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2327536"/>
        <c:crosses val="autoZero"/>
        <c:crossBetween val="between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400"/>
              <a:t>Persoal Investigador_Técnicos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'2024_PI_Datos xerais'!$B$75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'2024_PI_Datos xerais'!$B$83</c:f>
              <c:numCache>
                <c:formatCode>General</c:formatCode>
                <c:ptCount val="1"/>
                <c:pt idx="0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4-44C2-A61D-DDFCA2BCBF17}"/>
            </c:ext>
          </c:extLst>
        </c:ser>
        <c:ser>
          <c:idx val="1"/>
          <c:order val="1"/>
          <c:tx>
            <c:strRef>
              <c:f>'2024_PI_Datos xerais'!$C$75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'2024_PI_Datos xerais'!$C$83</c:f>
              <c:numCache>
                <c:formatCode>General</c:formatCode>
                <c:ptCount val="1"/>
                <c:pt idx="0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4C2-A61D-DDFCA2BCBF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09031791"/>
        <c:axId val="284525935"/>
      </c:barChart>
      <c:catAx>
        <c:axId val="30903179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84525935"/>
        <c:crosses val="autoZero"/>
        <c:auto val="1"/>
        <c:lblAlgn val="ctr"/>
        <c:lblOffset val="100"/>
        <c:noMultiLvlLbl val="0"/>
      </c:catAx>
      <c:valAx>
        <c:axId val="284525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903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 sz="1400"/>
              <a:t>Persoal</a:t>
            </a:r>
            <a:r>
              <a:rPr lang="es-ES" sz="1400" baseline="0"/>
              <a:t> Investigador_Outros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'2024_PI_Datos xerais'!$B$88</c:f>
              <c:strCache>
                <c:ptCount val="1"/>
                <c:pt idx="0">
                  <c:v>Homes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'2024_PI_Datos xerais'!$B$91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13-42D5-9A58-C4A8A8F973C0}"/>
            </c:ext>
          </c:extLst>
        </c:ser>
        <c:ser>
          <c:idx val="1"/>
          <c:order val="1"/>
          <c:tx>
            <c:strRef>
              <c:f>'2024_PI_Datos xerais'!$C$88</c:f>
              <c:strCache>
                <c:ptCount val="1"/>
                <c:pt idx="0">
                  <c:v>Mulleres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'2024_PI_Datos xerais'!$C$91</c:f>
              <c:numCache>
                <c:formatCode>General</c:formatCode>
                <c:ptCount val="1"/>
                <c:pt idx="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13-42D5-9A58-C4A8A8F973C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18820767"/>
        <c:axId val="918813567"/>
      </c:barChart>
      <c:catAx>
        <c:axId val="91882076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18813567"/>
        <c:crosses val="autoZero"/>
        <c:auto val="1"/>
        <c:lblAlgn val="ctr"/>
        <c:lblOffset val="100"/>
        <c:noMultiLvlLbl val="0"/>
      </c:catAx>
      <c:valAx>
        <c:axId val="91881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188207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Persoal Investigador por campus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'2024_PI_Distribución'!$B$10</c:f>
              <c:strCache>
                <c:ptCount val="1"/>
                <c:pt idx="0">
                  <c:v>Ourense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'2024_PI_Distribución'!$B$14</c:f>
              <c:numCache>
                <c:formatCode>General</c:formatCode>
                <c:ptCount val="1"/>
                <c:pt idx="0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8-4B65-B59A-FBAB1E8C51A7}"/>
            </c:ext>
          </c:extLst>
        </c:ser>
        <c:ser>
          <c:idx val="1"/>
          <c:order val="1"/>
          <c:tx>
            <c:strRef>
              <c:f>'2024_PI_Distribución'!$C$10</c:f>
              <c:strCache>
                <c:ptCount val="1"/>
                <c:pt idx="0">
                  <c:v>Pontevedra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'2024_PI_Distribución'!$C$14</c:f>
              <c:numCache>
                <c:formatCode>General</c:formatCode>
                <c:ptCount val="1"/>
                <c:pt idx="0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8-4B65-B59A-FBAB1E8C51A7}"/>
            </c:ext>
          </c:extLst>
        </c:ser>
        <c:ser>
          <c:idx val="2"/>
          <c:order val="2"/>
          <c:tx>
            <c:strRef>
              <c:f>'2024_PI_Distribución'!$D$10</c:f>
              <c:strCache>
                <c:ptCount val="1"/>
                <c:pt idx="0">
                  <c:v>Vigo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'2024_PI_Distribución'!$D$14</c:f>
              <c:numCache>
                <c:formatCode>General</c:formatCode>
                <c:ptCount val="1"/>
                <c:pt idx="0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8-4B65-B59A-FBAB1E8C51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30036816"/>
        <c:axId val="230038256"/>
      </c:barChart>
      <c:catAx>
        <c:axId val="2300368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30038256"/>
        <c:crosses val="autoZero"/>
        <c:auto val="1"/>
        <c:lblAlgn val="ctr"/>
        <c:lblOffset val="100"/>
        <c:noMultiLvlLbl val="0"/>
      </c:catAx>
      <c:valAx>
        <c:axId val="23003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036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Doutores/as pola UVigo e fóra da UVigo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'2024_PI Doutor'!$D$10:$D$11</c:f>
              <c:strCache>
                <c:ptCount val="2"/>
                <c:pt idx="0">
                  <c:v>Doutores/as pola UVigo</c:v>
                </c:pt>
                <c:pt idx="1">
                  <c:v>Total UVigo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'2024_PI Doutor'!$A$12:$A$25</c:f>
              <c:strCache>
                <c:ptCount val="14"/>
                <c:pt idx="0">
                  <c:v>Investigadores Programa Oportunius</c:v>
                </c:pt>
                <c:pt idx="1">
                  <c:v>Investigadores "Distinguidos Estado"</c:v>
                </c:pt>
                <c:pt idx="2">
                  <c:v>Investigadores "Distinguidos UVigo"</c:v>
                </c:pt>
                <c:pt idx="3">
                  <c:v>Investigadores "Distinguidos Xunta de Galicia"</c:v>
                </c:pt>
                <c:pt idx="4">
                  <c:v>Investigadores "Juan de la Cierva"</c:v>
                </c:pt>
                <c:pt idx="5">
                  <c:v>Investigadores "Juan de la Cierva-Formación"</c:v>
                </c:pt>
                <c:pt idx="6">
                  <c:v>Investigadores "Juan de la Cierva-Incorporación"</c:v>
                </c:pt>
                <c:pt idx="7">
                  <c:v>Investigadores "Margarita Salas". (Grupo I)</c:v>
                </c:pt>
                <c:pt idx="8">
                  <c:v>Investigadores "Maria Zambrano". (Grupo I)</c:v>
                </c:pt>
                <c:pt idx="9">
                  <c:v>Investigadores "Posdoutoral UVigo"</c:v>
                </c:pt>
                <c:pt idx="10">
                  <c:v>Investigadores "Posdoutoral Xunta"</c:v>
                </c:pt>
                <c:pt idx="11">
                  <c:v>Investigadores "Ramón y Cajal"</c:v>
                </c:pt>
                <c:pt idx="12">
                  <c:v>Persoal Investigador Doutor/A (Grupo I)</c:v>
                </c:pt>
                <c:pt idx="13">
                  <c:v>Programa "Jovenes Investigadores". Grupo I</c:v>
                </c:pt>
              </c:strCache>
            </c:strRef>
          </c:cat>
          <c:val>
            <c:numRef>
              <c:f>'2024_PI Doutor'!$D$12:$D$25</c:f>
              <c:numCache>
                <c:formatCode>General</c:formatCode>
                <c:ptCount val="14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20</c:v>
                </c:pt>
                <c:pt idx="8">
                  <c:v>4</c:v>
                </c:pt>
                <c:pt idx="9">
                  <c:v>3</c:v>
                </c:pt>
                <c:pt idx="10">
                  <c:v>30</c:v>
                </c:pt>
                <c:pt idx="11">
                  <c:v>27</c:v>
                </c:pt>
                <c:pt idx="12">
                  <c:v>41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D3-4C9F-8668-B2A8E0C2E329}"/>
            </c:ext>
          </c:extLst>
        </c:ser>
        <c:ser>
          <c:idx val="6"/>
          <c:order val="6"/>
          <c:tx>
            <c:strRef>
              <c:f>'2024_PI Doutor'!$H$10:$H$11</c:f>
              <c:strCache>
                <c:ptCount val="2"/>
                <c:pt idx="0">
                  <c:v>Doutores/as fóra da UVigo</c:v>
                </c:pt>
                <c:pt idx="1">
                  <c:v>Total fóra Uvigo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'2024_PI Doutor'!$A$12:$A$25</c:f>
              <c:strCache>
                <c:ptCount val="14"/>
                <c:pt idx="0">
                  <c:v>Investigadores Programa Oportunius</c:v>
                </c:pt>
                <c:pt idx="1">
                  <c:v>Investigadores "Distinguidos Estado"</c:v>
                </c:pt>
                <c:pt idx="2">
                  <c:v>Investigadores "Distinguidos UVigo"</c:v>
                </c:pt>
                <c:pt idx="3">
                  <c:v>Investigadores "Distinguidos Xunta de Galicia"</c:v>
                </c:pt>
                <c:pt idx="4">
                  <c:v>Investigadores "Juan de la Cierva"</c:v>
                </c:pt>
                <c:pt idx="5">
                  <c:v>Investigadores "Juan de la Cierva-Formación"</c:v>
                </c:pt>
                <c:pt idx="6">
                  <c:v>Investigadores "Juan de la Cierva-Incorporación"</c:v>
                </c:pt>
                <c:pt idx="7">
                  <c:v>Investigadores "Margarita Salas". (Grupo I)</c:v>
                </c:pt>
                <c:pt idx="8">
                  <c:v>Investigadores "Maria Zambrano". (Grupo I)</c:v>
                </c:pt>
                <c:pt idx="9">
                  <c:v>Investigadores "Posdoutoral UVigo"</c:v>
                </c:pt>
                <c:pt idx="10">
                  <c:v>Investigadores "Posdoutoral Xunta"</c:v>
                </c:pt>
                <c:pt idx="11">
                  <c:v>Investigadores "Ramón y Cajal"</c:v>
                </c:pt>
                <c:pt idx="12">
                  <c:v>Persoal Investigador Doutor/A (Grupo I)</c:v>
                </c:pt>
                <c:pt idx="13">
                  <c:v>Programa "Jovenes Investigadores". Grupo I</c:v>
                </c:pt>
              </c:strCache>
            </c:strRef>
          </c:cat>
          <c:val>
            <c:numRef>
              <c:f>'2024_PI Doutor'!$H$12:$H$25</c:f>
              <c:numCache>
                <c:formatCode>General</c:formatCode>
                <c:ptCount val="14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13</c:v>
                </c:pt>
                <c:pt idx="11">
                  <c:v>14</c:v>
                </c:pt>
                <c:pt idx="12">
                  <c:v>33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D3-4C9F-8668-B2A8E0C2E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1852015"/>
        <c:axId val="170185489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'2024_PI Doutor'!$B$10:$B$11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'2024_PI Doutor'!$A$12:$A$25</c15:sqref>
                        </c15:formulaRef>
                      </c:ext>
                    </c:extLst>
                    <c:strCache>
                      <c:ptCount val="14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Cierva-Formación"</c:v>
                      </c:pt>
                      <c:pt idx="6">
                        <c:v>Investigadores "Juan de la Cierva-Incorporación"</c:v>
                      </c:pt>
                      <c:pt idx="7">
                        <c:v>Investigadores "Margarita Salas". (Grupo I)</c:v>
                      </c:pt>
                      <c:pt idx="8">
                        <c:v>Investigadores "Maria Zambrano". (Grupo I)</c:v>
                      </c:pt>
                      <c:pt idx="9">
                        <c:v>Investigadores "Posdoutoral UVigo"</c:v>
                      </c:pt>
                      <c:pt idx="10">
                        <c:v>Investigadores "Posdoutoral Xunta"</c:v>
                      </c:pt>
                      <c:pt idx="11">
                        <c:v>Investigadores "Ramón y Cajal"</c:v>
                      </c:pt>
                      <c:pt idx="12">
                        <c:v>Persoal Investigador Doutor/A (Grupo I)</c:v>
                      </c:pt>
                      <c:pt idx="13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'2024_PI Doutor'!$B$12:$B$25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1">
                        <c:v>3</c:v>
                      </c:pt>
                      <c:pt idx="6">
                        <c:v>2</c:v>
                      </c:pt>
                      <c:pt idx="7">
                        <c:v>11</c:v>
                      </c:pt>
                      <c:pt idx="8">
                        <c:v>2</c:v>
                      </c:pt>
                      <c:pt idx="9">
                        <c:v>1</c:v>
                      </c:pt>
                      <c:pt idx="10">
                        <c:v>15</c:v>
                      </c:pt>
                      <c:pt idx="11">
                        <c:v>13</c:v>
                      </c:pt>
                      <c:pt idx="12">
                        <c:v>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4D3-4C9F-8668-B2A8E0C2E32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Doutor'!$C$10:$C$11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Doutor'!$A$12:$A$25</c15:sqref>
                        </c15:formulaRef>
                      </c:ext>
                    </c:extLst>
                    <c:strCache>
                      <c:ptCount val="14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Cierva-Formación"</c:v>
                      </c:pt>
                      <c:pt idx="6">
                        <c:v>Investigadores "Juan de la Cierva-Incorporación"</c:v>
                      </c:pt>
                      <c:pt idx="7">
                        <c:v>Investigadores "Margarita Salas". (Grupo I)</c:v>
                      </c:pt>
                      <c:pt idx="8">
                        <c:v>Investigadores "Maria Zambrano". (Grupo I)</c:v>
                      </c:pt>
                      <c:pt idx="9">
                        <c:v>Investigadores "Posdoutoral UVigo"</c:v>
                      </c:pt>
                      <c:pt idx="10">
                        <c:v>Investigadores "Posdoutoral Xunta"</c:v>
                      </c:pt>
                      <c:pt idx="11">
                        <c:v>Investigadores "Ramón y Cajal"</c:v>
                      </c:pt>
                      <c:pt idx="12">
                        <c:v>Persoal Investigador Doutor/A (Grupo I)</c:v>
                      </c:pt>
                      <c:pt idx="13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Doutor'!$C$12:$C$25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2">
                        <c:v>2</c:v>
                      </c:pt>
                      <c:pt idx="4">
                        <c:v>3</c:v>
                      </c:pt>
                      <c:pt idx="6">
                        <c:v>1</c:v>
                      </c:pt>
                      <c:pt idx="7">
                        <c:v>9</c:v>
                      </c:pt>
                      <c:pt idx="8">
                        <c:v>2</c:v>
                      </c:pt>
                      <c:pt idx="9">
                        <c:v>2</c:v>
                      </c:pt>
                      <c:pt idx="10">
                        <c:v>15</c:v>
                      </c:pt>
                      <c:pt idx="11">
                        <c:v>14</c:v>
                      </c:pt>
                      <c:pt idx="12">
                        <c:v>17</c:v>
                      </c:pt>
                      <c:pt idx="13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4D3-4C9F-8668-B2A8E0C2E32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Doutor'!$E$10:$E$11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Doutor'!$A$12:$A$25</c15:sqref>
                        </c15:formulaRef>
                      </c:ext>
                    </c:extLst>
                    <c:strCache>
                      <c:ptCount val="14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Cierva-Formación"</c:v>
                      </c:pt>
                      <c:pt idx="6">
                        <c:v>Investigadores "Juan de la Cierva-Incorporación"</c:v>
                      </c:pt>
                      <c:pt idx="7">
                        <c:v>Investigadores "Margarita Salas". (Grupo I)</c:v>
                      </c:pt>
                      <c:pt idx="8">
                        <c:v>Investigadores "Maria Zambrano". (Grupo I)</c:v>
                      </c:pt>
                      <c:pt idx="9">
                        <c:v>Investigadores "Posdoutoral UVigo"</c:v>
                      </c:pt>
                      <c:pt idx="10">
                        <c:v>Investigadores "Posdoutoral Xunta"</c:v>
                      </c:pt>
                      <c:pt idx="11">
                        <c:v>Investigadores "Ramón y Cajal"</c:v>
                      </c:pt>
                      <c:pt idx="12">
                        <c:v>Persoal Investigador Doutor/A (Grupo I)</c:v>
                      </c:pt>
                      <c:pt idx="13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Doutor'!$E$12:$E$25</c15:sqref>
                        </c15:formulaRef>
                      </c:ext>
                    </c:extLst>
                    <c:numCache>
                      <c:formatCode>0.00%</c:formatCode>
                      <c:ptCount val="14"/>
                      <c:pt idx="1">
                        <c:v>0</c:v>
                      </c:pt>
                      <c:pt idx="2">
                        <c:v>1</c:v>
                      </c:pt>
                      <c:pt idx="4">
                        <c:v>1</c:v>
                      </c:pt>
                      <c:pt idx="6">
                        <c:v>0.33333333333333331</c:v>
                      </c:pt>
                      <c:pt idx="7">
                        <c:v>0.45</c:v>
                      </c:pt>
                      <c:pt idx="8">
                        <c:v>0.5</c:v>
                      </c:pt>
                      <c:pt idx="9">
                        <c:v>0.66666666666666663</c:v>
                      </c:pt>
                      <c:pt idx="10">
                        <c:v>0.5</c:v>
                      </c:pt>
                      <c:pt idx="11">
                        <c:v>0.51851851851851849</c:v>
                      </c:pt>
                      <c:pt idx="12">
                        <c:v>0.41463414634146339</c:v>
                      </c:pt>
                      <c:pt idx="13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4D3-4C9F-8668-B2A8E0C2E32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Doutor'!$F$10:$F$11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Doutor'!$A$12:$A$25</c15:sqref>
                        </c15:formulaRef>
                      </c:ext>
                    </c:extLst>
                    <c:strCache>
                      <c:ptCount val="14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Cierva-Formación"</c:v>
                      </c:pt>
                      <c:pt idx="6">
                        <c:v>Investigadores "Juan de la Cierva-Incorporación"</c:v>
                      </c:pt>
                      <c:pt idx="7">
                        <c:v>Investigadores "Margarita Salas". (Grupo I)</c:v>
                      </c:pt>
                      <c:pt idx="8">
                        <c:v>Investigadores "Maria Zambrano". (Grupo I)</c:v>
                      </c:pt>
                      <c:pt idx="9">
                        <c:v>Investigadores "Posdoutoral UVigo"</c:v>
                      </c:pt>
                      <c:pt idx="10">
                        <c:v>Investigadores "Posdoutoral Xunta"</c:v>
                      </c:pt>
                      <c:pt idx="11">
                        <c:v>Investigadores "Ramón y Cajal"</c:v>
                      </c:pt>
                      <c:pt idx="12">
                        <c:v>Persoal Investigador Doutor/A (Grupo I)</c:v>
                      </c:pt>
                      <c:pt idx="13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Doutor'!$F$12:$F$25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8">
                        <c:v>2</c:v>
                      </c:pt>
                      <c:pt idx="9">
                        <c:v>1</c:v>
                      </c:pt>
                      <c:pt idx="10">
                        <c:v>6</c:v>
                      </c:pt>
                      <c:pt idx="11">
                        <c:v>5</c:v>
                      </c:pt>
                      <c:pt idx="12">
                        <c:v>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4D3-4C9F-8668-B2A8E0C2E32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Doutor'!$G$10:$G$11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Doutor'!$A$12:$A$25</c15:sqref>
                        </c15:formulaRef>
                      </c:ext>
                    </c:extLst>
                    <c:strCache>
                      <c:ptCount val="14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Cierva-Formación"</c:v>
                      </c:pt>
                      <c:pt idx="6">
                        <c:v>Investigadores "Juan de la Cierva-Incorporación"</c:v>
                      </c:pt>
                      <c:pt idx="7">
                        <c:v>Investigadores "Margarita Salas". (Grupo I)</c:v>
                      </c:pt>
                      <c:pt idx="8">
                        <c:v>Investigadores "Maria Zambrano". (Grupo I)</c:v>
                      </c:pt>
                      <c:pt idx="9">
                        <c:v>Investigadores "Posdoutoral UVigo"</c:v>
                      </c:pt>
                      <c:pt idx="10">
                        <c:v>Investigadores "Posdoutoral Xunta"</c:v>
                      </c:pt>
                      <c:pt idx="11">
                        <c:v>Investigadores "Ramón y Cajal"</c:v>
                      </c:pt>
                      <c:pt idx="12">
                        <c:v>Persoal Investigador Doutor/A (Grupo I)</c:v>
                      </c:pt>
                      <c:pt idx="13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Doutor'!$G$12:$G$25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2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3</c:v>
                      </c:pt>
                      <c:pt idx="10">
                        <c:v>7</c:v>
                      </c:pt>
                      <c:pt idx="11">
                        <c:v>9</c:v>
                      </c:pt>
                      <c:pt idx="12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4D3-4C9F-8668-B2A8E0C2E32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Doutor'!$I$10:$I$11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% 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Doutor'!$A$12:$A$25</c15:sqref>
                        </c15:formulaRef>
                      </c:ext>
                    </c:extLst>
                    <c:strCache>
                      <c:ptCount val="14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Cierva-Formación"</c:v>
                      </c:pt>
                      <c:pt idx="6">
                        <c:v>Investigadores "Juan de la Cierva-Incorporación"</c:v>
                      </c:pt>
                      <c:pt idx="7">
                        <c:v>Investigadores "Margarita Salas". (Grupo I)</c:v>
                      </c:pt>
                      <c:pt idx="8">
                        <c:v>Investigadores "Maria Zambrano". (Grupo I)</c:v>
                      </c:pt>
                      <c:pt idx="9">
                        <c:v>Investigadores "Posdoutoral UVigo"</c:v>
                      </c:pt>
                      <c:pt idx="10">
                        <c:v>Investigadores "Posdoutoral Xunta"</c:v>
                      </c:pt>
                      <c:pt idx="11">
                        <c:v>Investigadores "Ramón y Cajal"</c:v>
                      </c:pt>
                      <c:pt idx="12">
                        <c:v>Persoal Investigador Doutor/A (Grupo I)</c:v>
                      </c:pt>
                      <c:pt idx="13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Doutor'!$I$12:$I$25</c15:sqref>
                        </c15:formulaRef>
                      </c:ext>
                    </c:extLst>
                    <c:numCache>
                      <c:formatCode>0.00%</c:formatCode>
                      <c:ptCount val="14"/>
                      <c:pt idx="0">
                        <c:v>0.66666666666666663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0.5</c:v>
                      </c:pt>
                      <c:pt idx="7">
                        <c:v>1</c:v>
                      </c:pt>
                      <c:pt idx="8">
                        <c:v>0.6</c:v>
                      </c:pt>
                      <c:pt idx="9">
                        <c:v>0</c:v>
                      </c:pt>
                      <c:pt idx="10">
                        <c:v>0.53846153846153844</c:v>
                      </c:pt>
                      <c:pt idx="11">
                        <c:v>0.6428571428571429</c:v>
                      </c:pt>
                      <c:pt idx="12">
                        <c:v>0.48484848484848486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4D3-4C9F-8668-B2A8E0C2E32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Doutor'!$J$10:$J$11</c15:sqref>
                        </c15:formulaRef>
                      </c:ext>
                    </c:extLst>
                    <c:strCache>
                      <c:ptCount val="2"/>
                      <c:pt idx="0">
                        <c:v>Total doutores/as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Doutor'!$A$12:$A$25</c15:sqref>
                        </c15:formulaRef>
                      </c:ext>
                    </c:extLst>
                    <c:strCache>
                      <c:ptCount val="14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Cierva-Formación"</c:v>
                      </c:pt>
                      <c:pt idx="6">
                        <c:v>Investigadores "Juan de la Cierva-Incorporación"</c:v>
                      </c:pt>
                      <c:pt idx="7">
                        <c:v>Investigadores "Margarita Salas". (Grupo I)</c:v>
                      </c:pt>
                      <c:pt idx="8">
                        <c:v>Investigadores "Maria Zambrano". (Grupo I)</c:v>
                      </c:pt>
                      <c:pt idx="9">
                        <c:v>Investigadores "Posdoutoral UVigo"</c:v>
                      </c:pt>
                      <c:pt idx="10">
                        <c:v>Investigadores "Posdoutoral Xunta"</c:v>
                      </c:pt>
                      <c:pt idx="11">
                        <c:v>Investigadores "Ramón y Cajal"</c:v>
                      </c:pt>
                      <c:pt idx="12">
                        <c:v>Persoal Investigador Doutor/A (Grupo I)</c:v>
                      </c:pt>
                      <c:pt idx="13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Doutor'!$J$12:$J$25</c15:sqref>
                        </c15:formulaRef>
                      </c:ext>
                    </c:extLst>
                    <c:numCache>
                      <c:formatCode>0</c:formatCode>
                      <c:ptCount val="14"/>
                      <c:pt idx="0">
                        <c:v>3</c:v>
                      </c:pt>
                      <c:pt idx="1">
                        <c:v>3</c:v>
                      </c:pt>
                      <c:pt idx="2">
                        <c:v>3</c:v>
                      </c:pt>
                      <c:pt idx="3">
                        <c:v>1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5</c:v>
                      </c:pt>
                      <c:pt idx="7">
                        <c:v>21</c:v>
                      </c:pt>
                      <c:pt idx="8">
                        <c:v>9</c:v>
                      </c:pt>
                      <c:pt idx="9">
                        <c:v>4</c:v>
                      </c:pt>
                      <c:pt idx="10">
                        <c:v>43</c:v>
                      </c:pt>
                      <c:pt idx="11">
                        <c:v>41</c:v>
                      </c:pt>
                      <c:pt idx="12">
                        <c:v>74</c:v>
                      </c:pt>
                      <c:pt idx="13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4D3-4C9F-8668-B2A8E0C2E32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Doutor'!$A$10:$A$11</c15:sqref>
                        </c15:formulaRef>
                      </c:ext>
                    </c:extLst>
                    <c:strCache>
                      <c:ptCount val="2"/>
                      <c:pt idx="0">
                        <c:v>PI doutor pola UVigo e fóra da UVigo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Doutor'!$A$12:$A$25</c15:sqref>
                        </c15:formulaRef>
                      </c:ext>
                    </c:extLst>
                    <c:strCache>
                      <c:ptCount val="14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Cierva-Formación"</c:v>
                      </c:pt>
                      <c:pt idx="6">
                        <c:v>Investigadores "Juan de la Cierva-Incorporación"</c:v>
                      </c:pt>
                      <c:pt idx="7">
                        <c:v>Investigadores "Margarita Salas". (Grupo I)</c:v>
                      </c:pt>
                      <c:pt idx="8">
                        <c:v>Investigadores "Maria Zambrano". (Grupo I)</c:v>
                      </c:pt>
                      <c:pt idx="9">
                        <c:v>Investigadores "Posdoutoral UVigo"</c:v>
                      </c:pt>
                      <c:pt idx="10">
                        <c:v>Investigadores "Posdoutoral Xunta"</c:v>
                      </c:pt>
                      <c:pt idx="11">
                        <c:v>Investigadores "Ramón y Cajal"</c:v>
                      </c:pt>
                      <c:pt idx="12">
                        <c:v>Persoal Investigador Doutor/A (Grupo I)</c:v>
                      </c:pt>
                      <c:pt idx="13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Doutor'!$A$12:$A$25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4D3-4C9F-8668-B2A8E0C2E329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Doutor'!$B$10:$B$11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Doutor'!$A$12:$A$25</c15:sqref>
                        </c15:formulaRef>
                      </c:ext>
                    </c:extLst>
                    <c:strCache>
                      <c:ptCount val="14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Cierva-Formación"</c:v>
                      </c:pt>
                      <c:pt idx="6">
                        <c:v>Investigadores "Juan de la Cierva-Incorporación"</c:v>
                      </c:pt>
                      <c:pt idx="7">
                        <c:v>Investigadores "Margarita Salas". (Grupo I)</c:v>
                      </c:pt>
                      <c:pt idx="8">
                        <c:v>Investigadores "Maria Zambrano". (Grupo I)</c:v>
                      </c:pt>
                      <c:pt idx="9">
                        <c:v>Investigadores "Posdoutoral UVigo"</c:v>
                      </c:pt>
                      <c:pt idx="10">
                        <c:v>Investigadores "Posdoutoral Xunta"</c:v>
                      </c:pt>
                      <c:pt idx="11">
                        <c:v>Investigadores "Ramón y Cajal"</c:v>
                      </c:pt>
                      <c:pt idx="12">
                        <c:v>Persoal Investigador Doutor/A (Grupo I)</c:v>
                      </c:pt>
                      <c:pt idx="13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Doutor'!$B$12:$B$25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1">
                        <c:v>3</c:v>
                      </c:pt>
                      <c:pt idx="6">
                        <c:v>2</c:v>
                      </c:pt>
                      <c:pt idx="7">
                        <c:v>11</c:v>
                      </c:pt>
                      <c:pt idx="8">
                        <c:v>2</c:v>
                      </c:pt>
                      <c:pt idx="9">
                        <c:v>1</c:v>
                      </c:pt>
                      <c:pt idx="10">
                        <c:v>15</c:v>
                      </c:pt>
                      <c:pt idx="11">
                        <c:v>13</c:v>
                      </c:pt>
                      <c:pt idx="12">
                        <c:v>24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4D3-4C9F-8668-B2A8E0C2E329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Doutor'!$C$10:$C$11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Doutor'!$A$12:$A$25</c15:sqref>
                        </c15:formulaRef>
                      </c:ext>
                    </c:extLst>
                    <c:strCache>
                      <c:ptCount val="14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Cierva-Formación"</c:v>
                      </c:pt>
                      <c:pt idx="6">
                        <c:v>Investigadores "Juan de la Cierva-Incorporación"</c:v>
                      </c:pt>
                      <c:pt idx="7">
                        <c:v>Investigadores "Margarita Salas". (Grupo I)</c:v>
                      </c:pt>
                      <c:pt idx="8">
                        <c:v>Investigadores "Maria Zambrano". (Grupo I)</c:v>
                      </c:pt>
                      <c:pt idx="9">
                        <c:v>Investigadores "Posdoutoral UVigo"</c:v>
                      </c:pt>
                      <c:pt idx="10">
                        <c:v>Investigadores "Posdoutoral Xunta"</c:v>
                      </c:pt>
                      <c:pt idx="11">
                        <c:v>Investigadores "Ramón y Cajal"</c:v>
                      </c:pt>
                      <c:pt idx="12">
                        <c:v>Persoal Investigador Doutor/A (Grupo I)</c:v>
                      </c:pt>
                      <c:pt idx="13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Doutor'!$C$12:$C$25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2">
                        <c:v>2</c:v>
                      </c:pt>
                      <c:pt idx="4">
                        <c:v>3</c:v>
                      </c:pt>
                      <c:pt idx="6">
                        <c:v>1</c:v>
                      </c:pt>
                      <c:pt idx="7">
                        <c:v>9</c:v>
                      </c:pt>
                      <c:pt idx="8">
                        <c:v>2</c:v>
                      </c:pt>
                      <c:pt idx="9">
                        <c:v>2</c:v>
                      </c:pt>
                      <c:pt idx="10">
                        <c:v>15</c:v>
                      </c:pt>
                      <c:pt idx="11">
                        <c:v>14</c:v>
                      </c:pt>
                      <c:pt idx="12">
                        <c:v>17</c:v>
                      </c:pt>
                      <c:pt idx="13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04D3-4C9F-8668-B2A8E0C2E329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Doutor'!$D$10:$D$11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Total UVigo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Doutor'!$A$12:$A$25</c15:sqref>
                        </c15:formulaRef>
                      </c:ext>
                    </c:extLst>
                    <c:strCache>
                      <c:ptCount val="14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Cierva-Formación"</c:v>
                      </c:pt>
                      <c:pt idx="6">
                        <c:v>Investigadores "Juan de la Cierva-Incorporación"</c:v>
                      </c:pt>
                      <c:pt idx="7">
                        <c:v>Investigadores "Margarita Salas". (Grupo I)</c:v>
                      </c:pt>
                      <c:pt idx="8">
                        <c:v>Investigadores "Maria Zambrano". (Grupo I)</c:v>
                      </c:pt>
                      <c:pt idx="9">
                        <c:v>Investigadores "Posdoutoral UVigo"</c:v>
                      </c:pt>
                      <c:pt idx="10">
                        <c:v>Investigadores "Posdoutoral Xunta"</c:v>
                      </c:pt>
                      <c:pt idx="11">
                        <c:v>Investigadores "Ramón y Cajal"</c:v>
                      </c:pt>
                      <c:pt idx="12">
                        <c:v>Persoal Investigador Doutor/A (Grupo I)</c:v>
                      </c:pt>
                      <c:pt idx="13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Doutor'!$D$12:$D$25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0</c:v>
                      </c:pt>
                      <c:pt idx="1">
                        <c:v>3</c:v>
                      </c:pt>
                      <c:pt idx="2">
                        <c:v>2</c:v>
                      </c:pt>
                      <c:pt idx="3">
                        <c:v>0</c:v>
                      </c:pt>
                      <c:pt idx="4">
                        <c:v>3</c:v>
                      </c:pt>
                      <c:pt idx="5">
                        <c:v>0</c:v>
                      </c:pt>
                      <c:pt idx="6">
                        <c:v>3</c:v>
                      </c:pt>
                      <c:pt idx="7">
                        <c:v>20</c:v>
                      </c:pt>
                      <c:pt idx="8">
                        <c:v>4</c:v>
                      </c:pt>
                      <c:pt idx="9">
                        <c:v>3</c:v>
                      </c:pt>
                      <c:pt idx="10">
                        <c:v>30</c:v>
                      </c:pt>
                      <c:pt idx="11">
                        <c:v>27</c:v>
                      </c:pt>
                      <c:pt idx="12">
                        <c:v>41</c:v>
                      </c:pt>
                      <c:pt idx="13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04D3-4C9F-8668-B2A8E0C2E329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Doutor'!$E$10:$E$11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Doutor'!$A$12:$A$25</c15:sqref>
                        </c15:formulaRef>
                      </c:ext>
                    </c:extLst>
                    <c:strCache>
                      <c:ptCount val="14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Cierva-Formación"</c:v>
                      </c:pt>
                      <c:pt idx="6">
                        <c:v>Investigadores "Juan de la Cierva-Incorporación"</c:v>
                      </c:pt>
                      <c:pt idx="7">
                        <c:v>Investigadores "Margarita Salas". (Grupo I)</c:v>
                      </c:pt>
                      <c:pt idx="8">
                        <c:v>Investigadores "Maria Zambrano". (Grupo I)</c:v>
                      </c:pt>
                      <c:pt idx="9">
                        <c:v>Investigadores "Posdoutoral UVigo"</c:v>
                      </c:pt>
                      <c:pt idx="10">
                        <c:v>Investigadores "Posdoutoral Xunta"</c:v>
                      </c:pt>
                      <c:pt idx="11">
                        <c:v>Investigadores "Ramón y Cajal"</c:v>
                      </c:pt>
                      <c:pt idx="12">
                        <c:v>Persoal Investigador Doutor/A (Grupo I)</c:v>
                      </c:pt>
                      <c:pt idx="13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Doutor'!$E$12:$E$25</c15:sqref>
                        </c15:formulaRef>
                      </c:ext>
                    </c:extLst>
                    <c:numCache>
                      <c:formatCode>0.00%</c:formatCode>
                      <c:ptCount val="14"/>
                      <c:pt idx="1">
                        <c:v>0</c:v>
                      </c:pt>
                      <c:pt idx="2">
                        <c:v>1</c:v>
                      </c:pt>
                      <c:pt idx="4">
                        <c:v>1</c:v>
                      </c:pt>
                      <c:pt idx="6">
                        <c:v>0.33333333333333331</c:v>
                      </c:pt>
                      <c:pt idx="7">
                        <c:v>0.45</c:v>
                      </c:pt>
                      <c:pt idx="8">
                        <c:v>0.5</c:v>
                      </c:pt>
                      <c:pt idx="9">
                        <c:v>0.66666666666666663</c:v>
                      </c:pt>
                      <c:pt idx="10">
                        <c:v>0.5</c:v>
                      </c:pt>
                      <c:pt idx="11">
                        <c:v>0.51851851851851849</c:v>
                      </c:pt>
                      <c:pt idx="12">
                        <c:v>0.41463414634146339</c:v>
                      </c:pt>
                      <c:pt idx="13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04D3-4C9F-8668-B2A8E0C2E329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Doutor'!$F$10:$F$11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Doutor'!$A$12:$A$25</c15:sqref>
                        </c15:formulaRef>
                      </c:ext>
                    </c:extLst>
                    <c:strCache>
                      <c:ptCount val="14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Cierva-Formación"</c:v>
                      </c:pt>
                      <c:pt idx="6">
                        <c:v>Investigadores "Juan de la Cierva-Incorporación"</c:v>
                      </c:pt>
                      <c:pt idx="7">
                        <c:v>Investigadores "Margarita Salas". (Grupo I)</c:v>
                      </c:pt>
                      <c:pt idx="8">
                        <c:v>Investigadores "Maria Zambrano". (Grupo I)</c:v>
                      </c:pt>
                      <c:pt idx="9">
                        <c:v>Investigadores "Posdoutoral UVigo"</c:v>
                      </c:pt>
                      <c:pt idx="10">
                        <c:v>Investigadores "Posdoutoral Xunta"</c:v>
                      </c:pt>
                      <c:pt idx="11">
                        <c:v>Investigadores "Ramón y Cajal"</c:v>
                      </c:pt>
                      <c:pt idx="12">
                        <c:v>Persoal Investigador Doutor/A (Grupo I)</c:v>
                      </c:pt>
                      <c:pt idx="13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Doutor'!$F$12:$F$25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8">
                        <c:v>2</c:v>
                      </c:pt>
                      <c:pt idx="9">
                        <c:v>1</c:v>
                      </c:pt>
                      <c:pt idx="10">
                        <c:v>6</c:v>
                      </c:pt>
                      <c:pt idx="11">
                        <c:v>5</c:v>
                      </c:pt>
                      <c:pt idx="12">
                        <c:v>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04D3-4C9F-8668-B2A8E0C2E329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Doutor'!$G$10:$G$11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Doutor'!$A$12:$A$25</c15:sqref>
                        </c15:formulaRef>
                      </c:ext>
                    </c:extLst>
                    <c:strCache>
                      <c:ptCount val="14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Cierva-Formación"</c:v>
                      </c:pt>
                      <c:pt idx="6">
                        <c:v>Investigadores "Juan de la Cierva-Incorporación"</c:v>
                      </c:pt>
                      <c:pt idx="7">
                        <c:v>Investigadores "Margarita Salas". (Grupo I)</c:v>
                      </c:pt>
                      <c:pt idx="8">
                        <c:v>Investigadores "Maria Zambrano". (Grupo I)</c:v>
                      </c:pt>
                      <c:pt idx="9">
                        <c:v>Investigadores "Posdoutoral UVigo"</c:v>
                      </c:pt>
                      <c:pt idx="10">
                        <c:v>Investigadores "Posdoutoral Xunta"</c:v>
                      </c:pt>
                      <c:pt idx="11">
                        <c:v>Investigadores "Ramón y Cajal"</c:v>
                      </c:pt>
                      <c:pt idx="12">
                        <c:v>Persoal Investigador Doutor/A (Grupo I)</c:v>
                      </c:pt>
                      <c:pt idx="13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Doutor'!$G$12:$G$25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2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2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3</c:v>
                      </c:pt>
                      <c:pt idx="10">
                        <c:v>7</c:v>
                      </c:pt>
                      <c:pt idx="11">
                        <c:v>9</c:v>
                      </c:pt>
                      <c:pt idx="12">
                        <c:v>16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04D3-4C9F-8668-B2A8E0C2E329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Doutor'!$H$10:$H$11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Total fóra Uvigo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Doutor'!$A$12:$A$25</c15:sqref>
                        </c15:formulaRef>
                      </c:ext>
                    </c:extLst>
                    <c:strCache>
                      <c:ptCount val="14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Cierva-Formación"</c:v>
                      </c:pt>
                      <c:pt idx="6">
                        <c:v>Investigadores "Juan de la Cierva-Incorporación"</c:v>
                      </c:pt>
                      <c:pt idx="7">
                        <c:v>Investigadores "Margarita Salas". (Grupo I)</c:v>
                      </c:pt>
                      <c:pt idx="8">
                        <c:v>Investigadores "Maria Zambrano". (Grupo I)</c:v>
                      </c:pt>
                      <c:pt idx="9">
                        <c:v>Investigadores "Posdoutoral UVigo"</c:v>
                      </c:pt>
                      <c:pt idx="10">
                        <c:v>Investigadores "Posdoutoral Xunta"</c:v>
                      </c:pt>
                      <c:pt idx="11">
                        <c:v>Investigadores "Ramón y Cajal"</c:v>
                      </c:pt>
                      <c:pt idx="12">
                        <c:v>Persoal Investigador Doutor/A (Grupo I)</c:v>
                      </c:pt>
                      <c:pt idx="13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Doutor'!$H$12:$H$25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0">
                        <c:v>3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2</c:v>
                      </c:pt>
                      <c:pt idx="5">
                        <c:v>1</c:v>
                      </c:pt>
                      <c:pt idx="6">
                        <c:v>2</c:v>
                      </c:pt>
                      <c:pt idx="7">
                        <c:v>1</c:v>
                      </c:pt>
                      <c:pt idx="8">
                        <c:v>5</c:v>
                      </c:pt>
                      <c:pt idx="9">
                        <c:v>1</c:v>
                      </c:pt>
                      <c:pt idx="10">
                        <c:v>13</c:v>
                      </c:pt>
                      <c:pt idx="11">
                        <c:v>14</c:v>
                      </c:pt>
                      <c:pt idx="12">
                        <c:v>33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04D3-4C9F-8668-B2A8E0C2E329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Doutor'!$I$10:$I$11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% 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Doutor'!$A$12:$A$25</c15:sqref>
                        </c15:formulaRef>
                      </c:ext>
                    </c:extLst>
                    <c:strCache>
                      <c:ptCount val="14"/>
                      <c:pt idx="0">
                        <c:v>Investigadores Programa Oportunius</c:v>
                      </c:pt>
                      <c:pt idx="1">
                        <c:v>Investigadores "Distinguidos Estado"</c:v>
                      </c:pt>
                      <c:pt idx="2">
                        <c:v>Investigadores "Distinguidos UVigo"</c:v>
                      </c:pt>
                      <c:pt idx="3">
                        <c:v>Investigadores "Distinguidos Xunta de Galicia"</c:v>
                      </c:pt>
                      <c:pt idx="4">
                        <c:v>Investigadores "Juan de la Cierva"</c:v>
                      </c:pt>
                      <c:pt idx="5">
                        <c:v>Investigadores "Juan de la Cierva-Formación"</c:v>
                      </c:pt>
                      <c:pt idx="6">
                        <c:v>Investigadores "Juan de la Cierva-Incorporación"</c:v>
                      </c:pt>
                      <c:pt idx="7">
                        <c:v>Investigadores "Margarita Salas". (Grupo I)</c:v>
                      </c:pt>
                      <c:pt idx="8">
                        <c:v>Investigadores "Maria Zambrano". (Grupo I)</c:v>
                      </c:pt>
                      <c:pt idx="9">
                        <c:v>Investigadores "Posdoutoral UVigo"</c:v>
                      </c:pt>
                      <c:pt idx="10">
                        <c:v>Investigadores "Posdoutoral Xunta"</c:v>
                      </c:pt>
                      <c:pt idx="11">
                        <c:v>Investigadores "Ramón y Cajal"</c:v>
                      </c:pt>
                      <c:pt idx="12">
                        <c:v>Persoal Investigador Doutor/A (Grupo I)</c:v>
                      </c:pt>
                      <c:pt idx="13">
                        <c:v>Programa "Jovenes Investigadores". Grupo I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'2024_PI Doutor'!$I$12:$I$25</c15:sqref>
                        </c15:formulaRef>
                      </c:ext>
                    </c:extLst>
                    <c:numCache>
                      <c:formatCode>0.00%</c:formatCode>
                      <c:ptCount val="14"/>
                      <c:pt idx="0">
                        <c:v>0.66666666666666663</c:v>
                      </c:pt>
                      <c:pt idx="1">
                        <c:v>0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0.5</c:v>
                      </c:pt>
                      <c:pt idx="7">
                        <c:v>1</c:v>
                      </c:pt>
                      <c:pt idx="8">
                        <c:v>0.6</c:v>
                      </c:pt>
                      <c:pt idx="9">
                        <c:v>0</c:v>
                      </c:pt>
                      <c:pt idx="10">
                        <c:v>0.53846153846153844</c:v>
                      </c:pt>
                      <c:pt idx="11">
                        <c:v>0.6428571428571429</c:v>
                      </c:pt>
                      <c:pt idx="12">
                        <c:v>0.48484848484848486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04D3-4C9F-8668-B2A8E0C2E329}"/>
                  </c:ext>
                </c:extLst>
              </c15:ser>
            </c15:filteredBarSeries>
          </c:ext>
        </c:extLst>
      </c:barChart>
      <c:catAx>
        <c:axId val="170185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1854895"/>
        <c:crosses val="autoZero"/>
        <c:auto val="0"/>
        <c:lblAlgn val="ctr"/>
        <c:lblOffset val="100"/>
        <c:noMultiLvlLbl val="0"/>
      </c:catAx>
      <c:valAx>
        <c:axId val="1701854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1852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1</xdr:col>
      <xdr:colOff>409575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453BDCC-2838-4A44-BCA3-B79FF478C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37337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714375</xdr:colOff>
      <xdr:row>10</xdr:row>
      <xdr:rowOff>28575</xdr:rowOff>
    </xdr:from>
    <xdr:to>
      <xdr:col>15</xdr:col>
      <xdr:colOff>247650</xdr:colOff>
      <xdr:row>24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33AB6BC-F46E-4F7D-BD9D-14CFDC97D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742949</xdr:colOff>
      <xdr:row>38</xdr:row>
      <xdr:rowOff>28575</xdr:rowOff>
    </xdr:from>
    <xdr:to>
      <xdr:col>10</xdr:col>
      <xdr:colOff>733424</xdr:colOff>
      <xdr:row>54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1496C05-8AE0-4035-B799-9FBDD9488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742950</xdr:colOff>
      <xdr:row>55</xdr:row>
      <xdr:rowOff>180975</xdr:rowOff>
    </xdr:from>
    <xdr:to>
      <xdr:col>11</xdr:col>
      <xdr:colOff>28575</xdr:colOff>
      <xdr:row>69</xdr:row>
      <xdr:rowOff>114300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DC7EC17-958A-4BD0-ABD6-BCA3C77510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638175</xdr:colOff>
      <xdr:row>70</xdr:row>
      <xdr:rowOff>180975</xdr:rowOff>
    </xdr:from>
    <xdr:to>
      <xdr:col>11</xdr:col>
      <xdr:colOff>19050</xdr:colOff>
      <xdr:row>83</xdr:row>
      <xdr:rowOff>90488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E91D957-F22D-48D8-B467-AF198060F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676275</xdr:colOff>
      <xdr:row>85</xdr:row>
      <xdr:rowOff>38100</xdr:rowOff>
    </xdr:from>
    <xdr:to>
      <xdr:col>11</xdr:col>
      <xdr:colOff>28574</xdr:colOff>
      <xdr:row>95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93788D0-84E0-49F8-A1FD-CC712266E9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123825</xdr:rowOff>
    </xdr:from>
    <xdr:to>
      <xdr:col>1</xdr:col>
      <xdr:colOff>476251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F6B8DBD4-E1A4-4FB5-A14D-204F66C6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123825"/>
          <a:ext cx="298132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742950</xdr:colOff>
      <xdr:row>5</xdr:row>
      <xdr:rowOff>19050</xdr:rowOff>
    </xdr:from>
    <xdr:to>
      <xdr:col>12</xdr:col>
      <xdr:colOff>753733</xdr:colOff>
      <xdr:row>19</xdr:row>
      <xdr:rowOff>60025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AC027AB-C98D-4832-B047-E30D17226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123825</xdr:rowOff>
    </xdr:from>
    <xdr:to>
      <xdr:col>0</xdr:col>
      <xdr:colOff>3619501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4375568-BEAF-4DA4-80E3-9817A436A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123825"/>
          <a:ext cx="302894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28</xdr:row>
      <xdr:rowOff>9525</xdr:rowOff>
    </xdr:from>
    <xdr:to>
      <xdr:col>15</xdr:col>
      <xdr:colOff>238125</xdr:colOff>
      <xdr:row>52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BAD787B-1B7A-4A75-A23D-75429B0CC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0</xdr:col>
      <xdr:colOff>2657476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120F77D8-9672-4CE8-9853-1390B5F23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571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B5E98EE-0EBC-4FCA-9510-31676502DDA2}" name="Tabla11" displayName="Tabla11" ref="A24:E28" totalsRowShown="0" headerRowDxfId="49" dataDxfId="48">
  <autoFilter ref="A24:E28" xr:uid="{12D00161-AECB-4D02-ADD7-ADCAC2CC0179}"/>
  <tableColumns count="5">
    <tableColumn id="1" xr3:uid="{BC4A7409-E1DE-44AD-A7EF-E5C5DFEBC352}" name="PI por categorías segundo tarefas" dataDxfId="47"/>
    <tableColumn id="2" xr3:uid="{BD4CA9A0-DC44-4311-B6B6-07E982F3FF24}" name="Homes" dataDxfId="46"/>
    <tableColumn id="3" xr3:uid="{D0FD8104-FFFB-41E1-AB64-43C3CC92438F}" name="Mulleres" dataDxfId="45"/>
    <tableColumn id="4" xr3:uid="{03A78054-C137-4A09-9122-5F85FDAFE366}" name="Total" dataDxfId="44">
      <calculatedColumnFormula>SUM(Tabla11[[#This Row],[Homes]:[Mulleres]])</calculatedColumnFormula>
    </tableColumn>
    <tableColumn id="5" xr3:uid="{89E5B4AC-5F7D-4913-9310-97D1BEA189AB}" name="Total ETC" dataDxfId="4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372AB59-DDB5-4484-B84F-07EA9CC3B1EE}" name="Tabla13" displayName="Tabla13" ref="A41:D56" totalsRowShown="0" headerRowDxfId="42" dataDxfId="41">
  <autoFilter ref="A41:D56" xr:uid="{2A72E901-2E76-430B-B6F2-EE3C4AD2D8EA}"/>
  <tableColumns count="4">
    <tableColumn id="1" xr3:uid="{3B36ABBD-AA1A-4CB5-8FFF-23D1F88BC4EA}" name="PI Postdoutoral" dataDxfId="40"/>
    <tableColumn id="2" xr3:uid="{1DCB5970-9F23-4A65-92F0-9FC155AA402A}" name="Homes" dataDxfId="39"/>
    <tableColumn id="3" xr3:uid="{B7D53D65-47FB-4AE3-9BD2-A095232598C1}" name="Mulleres" dataDxfId="38"/>
    <tableColumn id="4" xr3:uid="{46C5E8D2-C4EC-4066-9B02-FC10567B0691}" name="Total" dataDxfId="37">
      <calculatedColumnFormula>SUM(Tabla13[[#This Row],[Homes]:[Mulleres]])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6F9609C-51DE-4F25-BDFA-72A8B8002AFF}" name="Tabla14" displayName="Tabla14" ref="A60:D66" totalsRowShown="0" headerRowDxfId="36" dataDxfId="35">
  <autoFilter ref="A60:D66" xr:uid="{1F9C5AEE-5989-4488-B2C2-D02DB0E7534F}"/>
  <tableColumns count="4">
    <tableColumn id="1" xr3:uid="{46D1B051-A96F-46C2-AA3D-4BA0C431F367}" name="PI Predoutoral" dataDxfId="34"/>
    <tableColumn id="2" xr3:uid="{4AFB2D7A-BFCD-48B2-9539-EE73E0CA188B}" name="Homes" dataDxfId="33"/>
    <tableColumn id="3" xr3:uid="{AC051D78-E58E-4106-949A-FDEBEBE45585}" name="Mulleres" dataDxfId="32"/>
    <tableColumn id="4" xr3:uid="{035960EB-E5CD-4AE8-B43F-079007FFCABB}" name="Total" dataDxfId="31">
      <calculatedColumnFormula>SUM(Tabla14[[#This Row],[Homes]:[Mulleres]])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ECEB28B-2319-479E-A69B-CB992C63F4F1}" name="Tabla15" displayName="Tabla15" ref="A75:D83" totalsRowShown="0" headerRowDxfId="30" dataDxfId="29">
  <autoFilter ref="A75:D83" xr:uid="{D11427C3-B97E-4E0A-A068-A8E13A1CBCFF}"/>
  <tableColumns count="4">
    <tableColumn id="1" xr3:uid="{3365E994-A65C-40A6-B229-6C2DB0C8F34B}" name="PI_Técnicos" dataDxfId="28"/>
    <tableColumn id="2" xr3:uid="{BAA80A77-B4FD-40F4-A063-A7A292766F0B}" name="Homes" dataDxfId="27"/>
    <tableColumn id="3" xr3:uid="{8712FF2B-5D0E-4704-8A9F-7524F53D387C}" name="Mulleres" dataDxfId="26"/>
    <tableColumn id="4" xr3:uid="{DCA32F9F-A7C2-4B67-8BB7-D591B4CEC6A8}" name="Total" dataDxfId="25">
      <calculatedColumnFormula>SUM(Tabla15[[#This Row],[Homes]:[Mulleres]])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F660B93-75F2-47D4-A4E9-A5D14E7A3A96}" name="Tabla16" displayName="Tabla16" ref="A88:D91" totalsRowShown="0" headerRowDxfId="24" dataDxfId="23">
  <autoFilter ref="A88:D91" xr:uid="{710B35A0-69B5-4729-B4BE-1D3345CBFAD3}"/>
  <tableColumns count="4">
    <tableColumn id="1" xr3:uid="{E021437D-4042-45C1-94AC-3FCD905D1A35}" name="PI_Outros" dataDxfId="22"/>
    <tableColumn id="2" xr3:uid="{08722FE9-C6E8-4227-B15D-CB19859D72C3}" name="Homes" dataDxfId="21"/>
    <tableColumn id="3" xr3:uid="{5C058B38-659F-42A1-8F16-77B962781FFE}" name="Mulleres" dataDxfId="20"/>
    <tableColumn id="4" xr3:uid="{0A9B7CD0-6690-4648-8F48-7C45D9984125}" name="Total" dataDxfId="19">
      <calculatedColumnFormula>SUM(Tabla16[[#This Row],[Homes]:[Mulleres]])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5334234-E963-499F-823C-F7E0204075DA}" name="Tabla17" displayName="Tabla17" ref="A10:E14" totalsRowShown="0" headerRowDxfId="18" dataDxfId="17">
  <autoFilter ref="A10:E14" xr:uid="{F1583C55-664F-423F-AE32-D8F783C858FB}"/>
  <tableColumns count="5">
    <tableColumn id="1" xr3:uid="{850866F7-805F-44A7-8B3F-26A848F16EF4}" name="PI por categorías segundo tarefas" dataDxfId="16"/>
    <tableColumn id="2" xr3:uid="{26852345-725C-48FB-9E38-BFF1CEFDF575}" name="Ourense" dataDxfId="15"/>
    <tableColumn id="3" xr3:uid="{EB9250F1-5C3D-424E-81F5-E0BD3C0B6361}" name="Pontevedra" dataDxfId="14"/>
    <tableColumn id="4" xr3:uid="{A9C86D94-2B68-4863-B092-23691B0B7F9D}" name="Vigo" dataDxfId="13"/>
    <tableColumn id="5" xr3:uid="{61DBBA0F-EE6F-493E-B0DC-E9261419FF4F}" name="Total" dataDxfId="12">
      <calculatedColumnFormula>SUM(Tabla17[[#This Row],[Ourense]:[Vigo]])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9BB548-8DFD-42D5-B990-E0A8B6D2A438}" name="Tabla3" displayName="Tabla3" ref="A26:D58" totalsRowShown="0" headerRowDxfId="11" dataDxfId="10">
  <autoFilter ref="A26:D58" xr:uid="{F45049D9-2E8B-410E-BD9B-BEC62575D712}"/>
  <tableColumns count="4">
    <tableColumn id="1" xr3:uid="{61398368-4A48-4F45-88F1-21A28FEC4D24}" name="Efectivos ao longo do ano" dataDxfId="9"/>
    <tableColumn id="2" xr3:uid="{CBF45E5F-37FD-4B68-AA74-F37FB7A1C5B3}" name="Homes" dataDxfId="8"/>
    <tableColumn id="3" xr3:uid="{ACEF89A5-1ECE-4D36-8A4B-650816DD7D47}" name="Mulleres" dataDxfId="7"/>
    <tableColumn id="4" xr3:uid="{ACE6AEB8-643F-4C6C-B33E-F6D450B72EB7}" name="Total" dataDxfId="6">
      <calculatedColumnFormula>SUM(Tabla3[[#This Row],[Homes]:[Mulleres]])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B4D18C-6ADA-4D2E-A331-BC121D5A4C49}" name="Tabla5" displayName="Tabla5" ref="F26:I58" totalsRowShown="0" headerRowDxfId="5" dataDxfId="4">
  <autoFilter ref="F26:I58" xr:uid="{A689CA88-8CD6-496B-B09F-EF2056495FBD}"/>
  <tableColumns count="4">
    <tableColumn id="1" xr3:uid="{AB85DF15-C252-49F4-9A96-FD8CAB42F151}" name="ETC ao longo do ano" dataDxfId="3"/>
    <tableColumn id="2" xr3:uid="{0DD4F1C5-6ACC-47B5-BA3F-16134C9DA3BC}" name="Homes" dataDxfId="2"/>
    <tableColumn id="3" xr3:uid="{A5D781CD-A684-499B-89BD-54BA6DC4B823}" name="Mulleres" dataDxfId="1"/>
    <tableColumn id="4" xr3:uid="{B52FFA53-1B0B-4C8D-B8CE-26919BDADF8D}" name="Total" dataDxfId="0">
      <calculatedColumnFormula>SUM(Tabla5[[#This Row],[Homes]:[Mulleres]])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1E107-3FB5-41A0-A5BC-DE4DC3528263}">
  <dimension ref="A1:IT155"/>
  <sheetViews>
    <sheetView tabSelected="1" workbookViewId="0">
      <selection activeCell="H23" sqref="H23"/>
    </sheetView>
  </sheetViews>
  <sheetFormatPr baseColWidth="10" defaultRowHeight="15" x14ac:dyDescent="0.25"/>
  <cols>
    <col min="1" max="1" width="51.140625" style="13" customWidth="1"/>
    <col min="2" max="2" width="40.5703125" style="13" bestFit="1" customWidth="1"/>
    <col min="3" max="5" width="11.42578125" style="13"/>
    <col min="6" max="6" width="13.140625" style="13" bestFit="1" customWidth="1"/>
    <col min="7" max="11" width="11.42578125" style="13"/>
    <col min="12" max="12" width="18.42578125" style="13" bestFit="1" customWidth="1"/>
    <col min="13" max="16384" width="11.42578125" style="13"/>
  </cols>
  <sheetData>
    <row r="1" spans="1:254" s="6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87" t="s">
        <v>0</v>
      </c>
      <c r="N1" s="87"/>
      <c r="O1" s="87"/>
      <c r="P1" s="87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s="7" customFormat="1" ht="12.75" x14ac:dyDescent="0.2"/>
    <row r="3" spans="1:254" s="7" customFormat="1" ht="15.75" x14ac:dyDescent="0.25">
      <c r="A3" s="8" t="s">
        <v>55</v>
      </c>
    </row>
    <row r="4" spans="1:254" s="7" customFormat="1" ht="15.75" x14ac:dyDescent="0.25">
      <c r="A4" s="8" t="s">
        <v>2</v>
      </c>
    </row>
    <row r="5" spans="1:254" s="7" customFormat="1" ht="15.75" x14ac:dyDescent="0.25">
      <c r="A5" s="8" t="s">
        <v>3</v>
      </c>
    </row>
    <row r="6" spans="1:254" s="7" customFormat="1" ht="16.5" thickBot="1" x14ac:dyDescent="0.3">
      <c r="A6" s="8" t="s">
        <v>4</v>
      </c>
      <c r="K6" s="34" t="s">
        <v>120</v>
      </c>
      <c r="L6" s="35" t="s">
        <v>121</v>
      </c>
    </row>
    <row r="7" spans="1:254" s="7" customFormat="1" ht="15.75" thickTop="1" x14ac:dyDescent="0.25">
      <c r="A7" s="7" t="s">
        <v>5</v>
      </c>
      <c r="K7" s="36" t="s">
        <v>8</v>
      </c>
      <c r="L7" s="37">
        <v>33.636647160526657</v>
      </c>
      <c r="M7" s="10"/>
    </row>
    <row r="8" spans="1:254" x14ac:dyDescent="0.25">
      <c r="K8" s="38" t="s">
        <v>122</v>
      </c>
      <c r="L8" s="39">
        <v>34.9572563970018</v>
      </c>
    </row>
    <row r="9" spans="1:254" x14ac:dyDescent="0.25">
      <c r="K9" s="40" t="s">
        <v>18</v>
      </c>
      <c r="L9" s="41">
        <v>34.306429835485346</v>
      </c>
    </row>
    <row r="10" spans="1:254" x14ac:dyDescent="0.25">
      <c r="A10" s="42" t="s">
        <v>123</v>
      </c>
      <c r="B10" s="42" t="s">
        <v>7</v>
      </c>
      <c r="C10" s="43" t="s">
        <v>8</v>
      </c>
      <c r="D10" s="43" t="s">
        <v>9</v>
      </c>
      <c r="E10" s="43" t="s">
        <v>62</v>
      </c>
      <c r="F10" s="43" t="s">
        <v>124</v>
      </c>
      <c r="G10" s="43" t="s">
        <v>125</v>
      </c>
      <c r="H10" s="43" t="s">
        <v>126</v>
      </c>
      <c r="I10" s="43" t="s">
        <v>10</v>
      </c>
    </row>
    <row r="11" spans="1:254" x14ac:dyDescent="0.25">
      <c r="A11" s="88" t="s">
        <v>11</v>
      </c>
      <c r="B11" s="30" t="s">
        <v>12</v>
      </c>
      <c r="C11" s="17">
        <v>140</v>
      </c>
      <c r="D11" s="17">
        <v>118</v>
      </c>
      <c r="E11" s="44">
        <f>D11/H11</f>
        <v>0.4573643410852713</v>
      </c>
      <c r="F11" s="17">
        <v>44</v>
      </c>
      <c r="G11" s="44">
        <f>F11/H11</f>
        <v>0.17054263565891473</v>
      </c>
      <c r="H11" s="17">
        <f>C11+D11</f>
        <v>258</v>
      </c>
      <c r="I11" s="25">
        <v>198.53585063752288</v>
      </c>
    </row>
    <row r="12" spans="1:254" x14ac:dyDescent="0.25">
      <c r="A12" s="88"/>
      <c r="B12" s="30" t="s">
        <v>13</v>
      </c>
      <c r="C12" s="17">
        <v>24</v>
      </c>
      <c r="D12" s="17">
        <v>36</v>
      </c>
      <c r="E12" s="44">
        <f t="shared" ref="E12:E17" si="0">D12/H12</f>
        <v>0.6</v>
      </c>
      <c r="F12" s="17">
        <v>10</v>
      </c>
      <c r="G12" s="44">
        <f t="shared" ref="G12:G17" si="1">F12/H12</f>
        <v>0.16666666666666666</v>
      </c>
      <c r="H12" s="17">
        <f t="shared" ref="H12:H17" si="2">C12+D12</f>
        <v>60</v>
      </c>
      <c r="I12" s="25">
        <v>49.669398907103826</v>
      </c>
    </row>
    <row r="13" spans="1:254" x14ac:dyDescent="0.25">
      <c r="A13" s="89"/>
      <c r="B13" s="45" t="s">
        <v>14</v>
      </c>
      <c r="C13" s="18">
        <v>115</v>
      </c>
      <c r="D13" s="18">
        <v>118</v>
      </c>
      <c r="E13" s="46">
        <f t="shared" si="0"/>
        <v>0.50643776824034337</v>
      </c>
      <c r="F13" s="18">
        <v>17</v>
      </c>
      <c r="G13" s="46">
        <f t="shared" si="1"/>
        <v>7.2961373390557943E-2</v>
      </c>
      <c r="H13" s="18">
        <f t="shared" si="2"/>
        <v>233</v>
      </c>
      <c r="I13" s="47">
        <v>173.94409253187621</v>
      </c>
    </row>
    <row r="14" spans="1:254" x14ac:dyDescent="0.25">
      <c r="A14" s="90" t="s">
        <v>15</v>
      </c>
      <c r="B14" s="48" t="s">
        <v>12</v>
      </c>
      <c r="C14" s="48">
        <v>64</v>
      </c>
      <c r="D14" s="48">
        <v>75</v>
      </c>
      <c r="E14" s="49">
        <f t="shared" si="0"/>
        <v>0.53956834532374098</v>
      </c>
      <c r="F14" s="48">
        <v>15</v>
      </c>
      <c r="G14" s="49">
        <f t="shared" si="1"/>
        <v>0.1079136690647482</v>
      </c>
      <c r="H14" s="48">
        <f t="shared" si="2"/>
        <v>139</v>
      </c>
      <c r="I14" s="50">
        <v>130.47114754098362</v>
      </c>
    </row>
    <row r="15" spans="1:254" x14ac:dyDescent="0.25">
      <c r="A15" s="91"/>
      <c r="B15" s="48" t="s">
        <v>13</v>
      </c>
      <c r="C15" s="48">
        <v>66</v>
      </c>
      <c r="D15" s="48">
        <v>73</v>
      </c>
      <c r="E15" s="49">
        <f t="shared" si="0"/>
        <v>0.52517985611510787</v>
      </c>
      <c r="F15" s="48">
        <v>13</v>
      </c>
      <c r="G15" s="49">
        <f t="shared" si="1"/>
        <v>9.3525179856115109E-2</v>
      </c>
      <c r="H15" s="48">
        <f t="shared" si="2"/>
        <v>139</v>
      </c>
      <c r="I15" s="50">
        <v>126.07034608378873</v>
      </c>
    </row>
    <row r="16" spans="1:254" x14ac:dyDescent="0.25">
      <c r="A16" s="23" t="s">
        <v>16</v>
      </c>
      <c r="B16" s="23" t="s">
        <v>14</v>
      </c>
      <c r="C16" s="24">
        <v>2</v>
      </c>
      <c r="D16" s="24">
        <v>2</v>
      </c>
      <c r="E16" s="51">
        <f t="shared" si="0"/>
        <v>0.5</v>
      </c>
      <c r="F16" s="24">
        <v>1</v>
      </c>
      <c r="G16" s="51">
        <f t="shared" si="1"/>
        <v>0.25</v>
      </c>
      <c r="H16" s="24">
        <f t="shared" si="2"/>
        <v>4</v>
      </c>
      <c r="I16" s="15">
        <v>2.1666666666666665</v>
      </c>
    </row>
    <row r="17" spans="1:20" x14ac:dyDescent="0.25">
      <c r="A17" s="26" t="s">
        <v>17</v>
      </c>
      <c r="B17" s="26" t="s">
        <v>12</v>
      </c>
      <c r="C17" s="27">
        <v>1</v>
      </c>
      <c r="D17" s="27">
        <v>2</v>
      </c>
      <c r="E17" s="52">
        <f t="shared" si="0"/>
        <v>0.66666666666666663</v>
      </c>
      <c r="F17" s="27">
        <v>1</v>
      </c>
      <c r="G17" s="52">
        <f t="shared" si="1"/>
        <v>0.33333333333333331</v>
      </c>
      <c r="H17" s="27">
        <f t="shared" si="2"/>
        <v>3</v>
      </c>
      <c r="I17" s="53">
        <v>3</v>
      </c>
    </row>
    <row r="18" spans="1:20" x14ac:dyDescent="0.25">
      <c r="A18" s="23" t="s">
        <v>18</v>
      </c>
      <c r="B18" s="23"/>
      <c r="C18" s="24">
        <f>SUM(C11:C17)</f>
        <v>412</v>
      </c>
      <c r="D18" s="24">
        <f>SUM(D11:D17)</f>
        <v>424</v>
      </c>
      <c r="E18" s="51">
        <f>D18/H18</f>
        <v>0.50717703349282295</v>
      </c>
      <c r="F18" s="24">
        <f>SUM(F11:F17)</f>
        <v>101</v>
      </c>
      <c r="G18" s="51">
        <f>F18/H18</f>
        <v>0.12081339712918661</v>
      </c>
      <c r="H18" s="24">
        <f>SUM(H11:H17)</f>
        <v>836</v>
      </c>
      <c r="I18" s="15">
        <f>SUM(I11:I17)</f>
        <v>683.85750236794195</v>
      </c>
    </row>
    <row r="20" spans="1:20" x14ac:dyDescent="0.25">
      <c r="A20" s="32" t="s">
        <v>19</v>
      </c>
    </row>
    <row r="21" spans="1:20" x14ac:dyDescent="0.25">
      <c r="A21" s="32" t="s">
        <v>127</v>
      </c>
    </row>
    <row r="24" spans="1:20" x14ac:dyDescent="0.25">
      <c r="A24" s="13" t="s">
        <v>78</v>
      </c>
      <c r="B24" s="13" t="s">
        <v>8</v>
      </c>
      <c r="C24" s="13" t="s">
        <v>9</v>
      </c>
      <c r="D24" s="13" t="s">
        <v>18</v>
      </c>
      <c r="E24" s="13" t="s">
        <v>128</v>
      </c>
    </row>
    <row r="25" spans="1:20" x14ac:dyDescent="0.25">
      <c r="A25" s="13" t="s">
        <v>12</v>
      </c>
      <c r="B25" s="13">
        <v>205</v>
      </c>
      <c r="C25" s="13">
        <v>195</v>
      </c>
      <c r="D25" s="13">
        <f>SUM(Tabla11[[#This Row],[Homes]:[Mulleres]])</f>
        <v>400</v>
      </c>
      <c r="E25" s="33">
        <v>332.00699817850642</v>
      </c>
    </row>
    <row r="26" spans="1:20" x14ac:dyDescent="0.25">
      <c r="A26" s="13" t="s">
        <v>13</v>
      </c>
      <c r="B26" s="13">
        <v>90</v>
      </c>
      <c r="C26" s="13">
        <v>109</v>
      </c>
      <c r="D26" s="13">
        <f>SUM(Tabla11[[#This Row],[Homes]:[Mulleres]])</f>
        <v>199</v>
      </c>
      <c r="E26" s="33">
        <v>175.73974499089249</v>
      </c>
    </row>
    <row r="27" spans="1:20" x14ac:dyDescent="0.25">
      <c r="A27" s="13" t="s">
        <v>14</v>
      </c>
      <c r="B27" s="13">
        <v>117</v>
      </c>
      <c r="C27" s="13">
        <v>120</v>
      </c>
      <c r="D27" s="13">
        <f>SUM(Tabla11[[#This Row],[Homes]:[Mulleres]])</f>
        <v>237</v>
      </c>
      <c r="E27" s="33">
        <v>176.11075919854289</v>
      </c>
    </row>
    <row r="28" spans="1:20" x14ac:dyDescent="0.25">
      <c r="A28" s="13" t="s">
        <v>18</v>
      </c>
      <c r="B28" s="13">
        <f>SUBTOTAL(109,B25:B27)</f>
        <v>412</v>
      </c>
      <c r="C28" s="13">
        <f>SUBTOTAL(109,C25:C27)</f>
        <v>424</v>
      </c>
      <c r="D28" s="13">
        <f>SUM(Tabla11[[#This Row],[Homes]:[Mulleres]])</f>
        <v>836</v>
      </c>
      <c r="E28" s="33">
        <f>SUBTOTAL(109,E25:E27)</f>
        <v>683.85750236794183</v>
      </c>
    </row>
    <row r="32" spans="1:20" x14ac:dyDescent="0.25">
      <c r="A32" s="92" t="s">
        <v>129</v>
      </c>
      <c r="B32" s="94" t="s">
        <v>130</v>
      </c>
      <c r="C32" s="95"/>
      <c r="D32" s="96"/>
      <c r="E32" s="97" t="s">
        <v>131</v>
      </c>
      <c r="F32" s="97"/>
      <c r="G32" s="98"/>
      <c r="H32" s="82" t="s">
        <v>132</v>
      </c>
      <c r="I32" s="83"/>
      <c r="J32" s="84"/>
      <c r="K32" s="83" t="s">
        <v>133</v>
      </c>
      <c r="L32" s="83"/>
      <c r="M32" s="84"/>
      <c r="N32" s="82" t="s">
        <v>134</v>
      </c>
      <c r="O32" s="83"/>
      <c r="P32" s="84"/>
      <c r="Q32" s="82" t="s">
        <v>135</v>
      </c>
      <c r="R32" s="83"/>
      <c r="S32" s="84"/>
      <c r="T32" s="85" t="s">
        <v>18</v>
      </c>
    </row>
    <row r="33" spans="1:20" x14ac:dyDescent="0.25">
      <c r="A33" s="93"/>
      <c r="B33" s="55" t="s">
        <v>8</v>
      </c>
      <c r="C33" s="56" t="s">
        <v>9</v>
      </c>
      <c r="D33" s="57" t="s">
        <v>18</v>
      </c>
      <c r="E33" s="57" t="s">
        <v>8</v>
      </c>
      <c r="F33" s="57" t="s">
        <v>9</v>
      </c>
      <c r="G33" s="58" t="s">
        <v>18</v>
      </c>
      <c r="H33" s="57" t="s">
        <v>8</v>
      </c>
      <c r="I33" s="57" t="s">
        <v>9</v>
      </c>
      <c r="J33" s="54" t="s">
        <v>18</v>
      </c>
      <c r="K33" s="57" t="s">
        <v>8</v>
      </c>
      <c r="L33" s="57" t="s">
        <v>9</v>
      </c>
      <c r="M33" s="54" t="s">
        <v>18</v>
      </c>
      <c r="N33" s="57" t="s">
        <v>8</v>
      </c>
      <c r="O33" s="57" t="s">
        <v>9</v>
      </c>
      <c r="P33" s="54" t="s">
        <v>18</v>
      </c>
      <c r="Q33" s="57" t="s">
        <v>8</v>
      </c>
      <c r="R33" s="57" t="s">
        <v>9</v>
      </c>
      <c r="S33" s="54" t="s">
        <v>18</v>
      </c>
      <c r="T33" s="85"/>
    </row>
    <row r="34" spans="1:20" x14ac:dyDescent="0.25">
      <c r="A34" s="59" t="s">
        <v>12</v>
      </c>
      <c r="B34" s="59">
        <v>18</v>
      </c>
      <c r="C34" s="59">
        <v>10</v>
      </c>
      <c r="D34" s="59">
        <v>28</v>
      </c>
      <c r="E34" s="59">
        <v>90</v>
      </c>
      <c r="F34" s="59">
        <v>77</v>
      </c>
      <c r="G34" s="59">
        <v>167</v>
      </c>
      <c r="H34" s="59">
        <v>62</v>
      </c>
      <c r="I34" s="59">
        <v>82</v>
      </c>
      <c r="J34" s="59">
        <v>144</v>
      </c>
      <c r="K34" s="59">
        <v>27</v>
      </c>
      <c r="L34" s="59">
        <v>22</v>
      </c>
      <c r="M34" s="59">
        <v>49</v>
      </c>
      <c r="N34" s="59">
        <v>7</v>
      </c>
      <c r="O34" s="59">
        <v>4</v>
      </c>
      <c r="P34" s="59">
        <v>11</v>
      </c>
      <c r="Q34" s="59">
        <v>1</v>
      </c>
      <c r="R34" s="59"/>
      <c r="S34" s="59">
        <v>1</v>
      </c>
      <c r="T34" s="59">
        <f>D34+G34+J34+M34+P34+S34</f>
        <v>400</v>
      </c>
    </row>
    <row r="35" spans="1:20" x14ac:dyDescent="0.25">
      <c r="A35" s="48" t="s">
        <v>13</v>
      </c>
      <c r="B35" s="48">
        <v>7</v>
      </c>
      <c r="C35" s="48">
        <v>10</v>
      </c>
      <c r="D35" s="48">
        <v>17</v>
      </c>
      <c r="E35" s="48">
        <v>79</v>
      </c>
      <c r="F35" s="48">
        <v>89</v>
      </c>
      <c r="G35" s="48">
        <v>168</v>
      </c>
      <c r="H35" s="48">
        <v>3</v>
      </c>
      <c r="I35" s="48">
        <v>7</v>
      </c>
      <c r="J35" s="48">
        <v>10</v>
      </c>
      <c r="K35" s="48">
        <v>1</v>
      </c>
      <c r="L35" s="48">
        <v>3</v>
      </c>
      <c r="M35" s="48">
        <v>4</v>
      </c>
      <c r="N35" s="48"/>
      <c r="O35" s="48"/>
      <c r="P35" s="48"/>
      <c r="Q35" s="48"/>
      <c r="R35" s="48"/>
      <c r="S35" s="48"/>
      <c r="T35" s="48">
        <f t="shared" ref="T35:T37" si="3">D35+G35+J35+M35+P35+S35</f>
        <v>199</v>
      </c>
    </row>
    <row r="36" spans="1:20" x14ac:dyDescent="0.25">
      <c r="A36" s="59" t="s">
        <v>14</v>
      </c>
      <c r="B36" s="59">
        <v>27</v>
      </c>
      <c r="C36" s="59">
        <v>12</v>
      </c>
      <c r="D36" s="59">
        <v>39</v>
      </c>
      <c r="E36" s="59">
        <v>50</v>
      </c>
      <c r="F36" s="59">
        <v>47</v>
      </c>
      <c r="G36" s="59">
        <v>97</v>
      </c>
      <c r="H36" s="59">
        <v>16</v>
      </c>
      <c r="I36" s="59">
        <v>32</v>
      </c>
      <c r="J36" s="59">
        <v>48</v>
      </c>
      <c r="K36" s="59">
        <v>20</v>
      </c>
      <c r="L36" s="59">
        <v>25</v>
      </c>
      <c r="M36" s="59">
        <v>45</v>
      </c>
      <c r="N36" s="59">
        <v>4</v>
      </c>
      <c r="O36" s="59">
        <v>3</v>
      </c>
      <c r="P36" s="59">
        <v>7</v>
      </c>
      <c r="Q36" s="59"/>
      <c r="R36" s="59">
        <v>1</v>
      </c>
      <c r="S36" s="59">
        <v>1</v>
      </c>
      <c r="T36" s="59">
        <f t="shared" si="3"/>
        <v>237</v>
      </c>
    </row>
    <row r="37" spans="1:20" x14ac:dyDescent="0.25">
      <c r="A37" s="48" t="s">
        <v>18</v>
      </c>
      <c r="B37" s="48">
        <f>SUM(B34:B36)</f>
        <v>52</v>
      </c>
      <c r="C37" s="48">
        <f t="shared" ref="C37:S37" si="4">SUM(C34:C36)</f>
        <v>32</v>
      </c>
      <c r="D37" s="48">
        <f t="shared" si="4"/>
        <v>84</v>
      </c>
      <c r="E37" s="48">
        <f t="shared" si="4"/>
        <v>219</v>
      </c>
      <c r="F37" s="48">
        <f t="shared" si="4"/>
        <v>213</v>
      </c>
      <c r="G37" s="48">
        <f t="shared" si="4"/>
        <v>432</v>
      </c>
      <c r="H37" s="48">
        <f t="shared" si="4"/>
        <v>81</v>
      </c>
      <c r="I37" s="48">
        <f t="shared" si="4"/>
        <v>121</v>
      </c>
      <c r="J37" s="48">
        <f t="shared" si="4"/>
        <v>202</v>
      </c>
      <c r="K37" s="48">
        <f t="shared" si="4"/>
        <v>48</v>
      </c>
      <c r="L37" s="48">
        <f t="shared" si="4"/>
        <v>50</v>
      </c>
      <c r="M37" s="48">
        <f t="shared" si="4"/>
        <v>98</v>
      </c>
      <c r="N37" s="48">
        <f t="shared" si="4"/>
        <v>11</v>
      </c>
      <c r="O37" s="48">
        <f t="shared" si="4"/>
        <v>7</v>
      </c>
      <c r="P37" s="48">
        <f t="shared" si="4"/>
        <v>18</v>
      </c>
      <c r="Q37" s="48">
        <f t="shared" si="4"/>
        <v>1</v>
      </c>
      <c r="R37" s="48">
        <f t="shared" si="4"/>
        <v>1</v>
      </c>
      <c r="S37" s="48">
        <f t="shared" si="4"/>
        <v>2</v>
      </c>
      <c r="T37" s="48">
        <f t="shared" si="3"/>
        <v>836</v>
      </c>
    </row>
    <row r="41" spans="1:20" x14ac:dyDescent="0.25">
      <c r="A41" s="13" t="s">
        <v>136</v>
      </c>
      <c r="B41" s="13" t="s">
        <v>8</v>
      </c>
      <c r="C41" s="13" t="s">
        <v>9</v>
      </c>
      <c r="D41" s="13" t="s">
        <v>18</v>
      </c>
    </row>
    <row r="42" spans="1:20" x14ac:dyDescent="0.25">
      <c r="A42" s="13" t="s">
        <v>137</v>
      </c>
      <c r="B42" s="13">
        <v>1</v>
      </c>
      <c r="C42" s="13">
        <v>2</v>
      </c>
      <c r="D42" s="13">
        <f>SUM(Tabla13[[#This Row],[Homes]:[Mulleres]])</f>
        <v>3</v>
      </c>
    </row>
    <row r="43" spans="1:20" x14ac:dyDescent="0.25">
      <c r="A43" s="13" t="s">
        <v>25</v>
      </c>
      <c r="B43" s="13">
        <v>3</v>
      </c>
      <c r="D43" s="13">
        <f>SUM(Tabla13[[#This Row],[Homes]:[Mulleres]])</f>
        <v>3</v>
      </c>
    </row>
    <row r="44" spans="1:20" x14ac:dyDescent="0.25">
      <c r="A44" s="13" t="s">
        <v>26</v>
      </c>
      <c r="C44" s="13">
        <v>3</v>
      </c>
      <c r="D44" s="13">
        <f>SUM(Tabla13[[#This Row],[Homes]:[Mulleres]])</f>
        <v>3</v>
      </c>
    </row>
    <row r="45" spans="1:20" x14ac:dyDescent="0.25">
      <c r="A45" s="13" t="s">
        <v>27</v>
      </c>
      <c r="C45" s="13">
        <v>1</v>
      </c>
      <c r="D45" s="13">
        <f>SUM(Tabla13[[#This Row],[Homes]:[Mulleres]])</f>
        <v>1</v>
      </c>
    </row>
    <row r="46" spans="1:20" x14ac:dyDescent="0.25">
      <c r="A46" s="13" t="s">
        <v>28</v>
      </c>
      <c r="C46" s="13">
        <v>5</v>
      </c>
      <c r="D46" s="13">
        <f>SUM(Tabla13[[#This Row],[Homes]:[Mulleres]])</f>
        <v>5</v>
      </c>
    </row>
    <row r="47" spans="1:20" x14ac:dyDescent="0.25">
      <c r="A47" s="13" t="s">
        <v>29</v>
      </c>
      <c r="B47" s="13">
        <v>1</v>
      </c>
      <c r="D47" s="13">
        <f>SUM(Tabla13[[#This Row],[Homes]:[Mulleres]])</f>
        <v>1</v>
      </c>
    </row>
    <row r="48" spans="1:20" x14ac:dyDescent="0.25">
      <c r="A48" s="13" t="s">
        <v>30</v>
      </c>
      <c r="B48" s="13">
        <v>3</v>
      </c>
      <c r="C48" s="13">
        <v>2</v>
      </c>
      <c r="D48" s="13">
        <f>SUM(Tabla13[[#This Row],[Homes]:[Mulleres]])</f>
        <v>5</v>
      </c>
    </row>
    <row r="49" spans="1:4" x14ac:dyDescent="0.25">
      <c r="A49" s="13" t="s">
        <v>31</v>
      </c>
      <c r="B49" s="13">
        <v>11</v>
      </c>
      <c r="C49" s="13">
        <v>10</v>
      </c>
      <c r="D49" s="13">
        <f>SUM(Tabla13[[#This Row],[Homes]:[Mulleres]])</f>
        <v>21</v>
      </c>
    </row>
    <row r="50" spans="1:4" x14ac:dyDescent="0.25">
      <c r="A50" s="13" t="s">
        <v>32</v>
      </c>
      <c r="B50" s="13">
        <v>4</v>
      </c>
      <c r="C50" s="13">
        <v>5</v>
      </c>
      <c r="D50" s="13">
        <f>SUM(Tabla13[[#This Row],[Homes]:[Mulleres]])</f>
        <v>9</v>
      </c>
    </row>
    <row r="51" spans="1:4" x14ac:dyDescent="0.25">
      <c r="A51" s="13" t="s">
        <v>33</v>
      </c>
      <c r="B51" s="13">
        <v>2</v>
      </c>
      <c r="C51" s="13">
        <v>2</v>
      </c>
      <c r="D51" s="13">
        <f>SUM(Tabla13[[#This Row],[Homes]:[Mulleres]])</f>
        <v>4</v>
      </c>
    </row>
    <row r="52" spans="1:4" x14ac:dyDescent="0.25">
      <c r="A52" s="13" t="s">
        <v>34</v>
      </c>
      <c r="B52" s="13">
        <v>21</v>
      </c>
      <c r="C52" s="13">
        <v>23</v>
      </c>
      <c r="D52" s="13">
        <f>SUM(Tabla13[[#This Row],[Homes]:[Mulleres]])</f>
        <v>44</v>
      </c>
    </row>
    <row r="53" spans="1:4" x14ac:dyDescent="0.25">
      <c r="A53" s="13" t="s">
        <v>40</v>
      </c>
      <c r="B53" s="13">
        <v>18</v>
      </c>
      <c r="C53" s="13">
        <v>23</v>
      </c>
      <c r="D53" s="13">
        <f>SUM(Tabla13[[#This Row],[Homes]:[Mulleres]])</f>
        <v>41</v>
      </c>
    </row>
    <row r="54" spans="1:4" x14ac:dyDescent="0.25">
      <c r="A54" s="13" t="s">
        <v>43</v>
      </c>
      <c r="B54" s="13">
        <v>41</v>
      </c>
      <c r="C54" s="13">
        <v>34</v>
      </c>
      <c r="D54" s="13">
        <f>SUM(Tabla13[[#This Row],[Homes]:[Mulleres]])</f>
        <v>75</v>
      </c>
    </row>
    <row r="55" spans="1:4" x14ac:dyDescent="0.25">
      <c r="A55" s="13" t="s">
        <v>49</v>
      </c>
      <c r="C55" s="13">
        <v>1</v>
      </c>
      <c r="D55" s="13">
        <f>SUM(Tabla13[[#This Row],[Homes]:[Mulleres]])</f>
        <v>1</v>
      </c>
    </row>
    <row r="56" spans="1:4" x14ac:dyDescent="0.25">
      <c r="A56" s="13" t="s">
        <v>18</v>
      </c>
      <c r="B56" s="13">
        <f>SUBTOTAL(109,B42:B55)</f>
        <v>105</v>
      </c>
      <c r="C56" s="13">
        <f>SUBTOTAL(109,C42:C55)</f>
        <v>111</v>
      </c>
      <c r="D56" s="13">
        <f>SUM(Tabla13[[#This Row],[Homes]:[Mulleres]])</f>
        <v>216</v>
      </c>
    </row>
    <row r="60" spans="1:4" x14ac:dyDescent="0.25">
      <c r="A60" s="13" t="s">
        <v>138</v>
      </c>
      <c r="B60" s="13" t="s">
        <v>8</v>
      </c>
      <c r="C60" s="13" t="s">
        <v>9</v>
      </c>
      <c r="D60" s="13" t="s">
        <v>18</v>
      </c>
    </row>
    <row r="61" spans="1:4" x14ac:dyDescent="0.25">
      <c r="A61" s="13" t="s">
        <v>35</v>
      </c>
      <c r="B61" s="13">
        <v>22</v>
      </c>
      <c r="C61" s="13">
        <v>24</v>
      </c>
      <c r="D61" s="13">
        <f>SUM(Tabla14[[#This Row],[Homes]:[Mulleres]])</f>
        <v>46</v>
      </c>
    </row>
    <row r="62" spans="1:4" x14ac:dyDescent="0.25">
      <c r="A62" s="13" t="s">
        <v>36</v>
      </c>
      <c r="B62" s="13">
        <v>13</v>
      </c>
      <c r="C62" s="13">
        <v>11</v>
      </c>
      <c r="D62" s="13">
        <f>SUM(Tabla14[[#This Row],[Homes]:[Mulleres]])</f>
        <v>24</v>
      </c>
    </row>
    <row r="63" spans="1:4" x14ac:dyDescent="0.25">
      <c r="A63" s="13" t="s">
        <v>37</v>
      </c>
      <c r="B63" s="13">
        <v>9</v>
      </c>
      <c r="C63" s="13">
        <v>13</v>
      </c>
      <c r="D63" s="13">
        <f>SUM(Tabla14[[#This Row],[Homes]:[Mulleres]])</f>
        <v>22</v>
      </c>
    </row>
    <row r="64" spans="1:4" x14ac:dyDescent="0.25">
      <c r="A64" s="13" t="s">
        <v>38</v>
      </c>
      <c r="B64" s="13">
        <v>22</v>
      </c>
      <c r="C64" s="13">
        <v>25</v>
      </c>
      <c r="D64" s="13">
        <f>SUM(Tabla14[[#This Row],[Homes]:[Mulleres]])</f>
        <v>47</v>
      </c>
    </row>
    <row r="65" spans="1:4" x14ac:dyDescent="0.25">
      <c r="A65" s="13" t="s">
        <v>44</v>
      </c>
      <c r="B65" s="13">
        <v>24</v>
      </c>
      <c r="C65" s="13">
        <v>36</v>
      </c>
      <c r="D65" s="13">
        <f>SUM(Tabla14[[#This Row],[Homes]:[Mulleres]])</f>
        <v>60</v>
      </c>
    </row>
    <row r="66" spans="1:4" x14ac:dyDescent="0.25">
      <c r="A66" s="13" t="s">
        <v>18</v>
      </c>
      <c r="B66" s="13">
        <f>SUBTOTAL(109,B61:B65)</f>
        <v>90</v>
      </c>
      <c r="C66" s="13">
        <f>SUBTOTAL(109,C61:C65)</f>
        <v>109</v>
      </c>
      <c r="D66" s="13">
        <f>SUM(Tabla14[[#This Row],[Homes]:[Mulleres]])</f>
        <v>199</v>
      </c>
    </row>
    <row r="75" spans="1:4" x14ac:dyDescent="0.25">
      <c r="A75" s="13" t="s">
        <v>139</v>
      </c>
      <c r="B75" s="13" t="s">
        <v>8</v>
      </c>
      <c r="C75" s="13" t="s">
        <v>9</v>
      </c>
      <c r="D75" s="13" t="s">
        <v>18</v>
      </c>
    </row>
    <row r="76" spans="1:4" x14ac:dyDescent="0.25">
      <c r="A76" s="13" t="s">
        <v>42</v>
      </c>
      <c r="C76" s="13">
        <v>2</v>
      </c>
      <c r="D76" s="13">
        <f>SUM(Tabla15[[#This Row],[Homes]:[Mulleres]])</f>
        <v>2</v>
      </c>
    </row>
    <row r="77" spans="1:4" x14ac:dyDescent="0.25">
      <c r="A77" s="13" t="s">
        <v>47</v>
      </c>
      <c r="C77" s="13">
        <v>2</v>
      </c>
      <c r="D77" s="13">
        <f>SUM(Tabla15[[#This Row],[Homes]:[Mulleres]])</f>
        <v>2</v>
      </c>
    </row>
    <row r="78" spans="1:4" x14ac:dyDescent="0.25">
      <c r="A78" s="13" t="s">
        <v>48</v>
      </c>
      <c r="B78" s="13">
        <v>2</v>
      </c>
      <c r="D78" s="13">
        <f>SUM(Tabla15[[#This Row],[Homes]:[Mulleres]])</f>
        <v>2</v>
      </c>
    </row>
    <row r="79" spans="1:4" x14ac:dyDescent="0.25">
      <c r="A79" s="13" t="s">
        <v>50</v>
      </c>
      <c r="B79" s="13">
        <v>41</v>
      </c>
      <c r="C79" s="13">
        <v>32</v>
      </c>
      <c r="D79" s="13">
        <f>SUM(Tabla15[[#This Row],[Homes]:[Mulleres]])</f>
        <v>73</v>
      </c>
    </row>
    <row r="80" spans="1:4" x14ac:dyDescent="0.25">
      <c r="A80" s="13" t="s">
        <v>51</v>
      </c>
      <c r="B80" s="13">
        <v>44</v>
      </c>
      <c r="C80" s="13">
        <v>26</v>
      </c>
      <c r="D80" s="13">
        <f>SUM(Tabla15[[#This Row],[Homes]:[Mulleres]])</f>
        <v>70</v>
      </c>
    </row>
    <row r="81" spans="1:4" x14ac:dyDescent="0.25">
      <c r="A81" s="13" t="s">
        <v>52</v>
      </c>
      <c r="B81" s="13">
        <v>27</v>
      </c>
      <c r="C81" s="13">
        <v>53</v>
      </c>
      <c r="D81" s="13">
        <f>SUM(Tabla15[[#This Row],[Homes]:[Mulleres]])</f>
        <v>80</v>
      </c>
    </row>
    <row r="82" spans="1:4" x14ac:dyDescent="0.25">
      <c r="A82" s="13" t="s">
        <v>53</v>
      </c>
      <c r="B82" s="13">
        <v>3</v>
      </c>
      <c r="C82" s="13">
        <v>5</v>
      </c>
      <c r="D82" s="13">
        <f>SUM(Tabla15[[#This Row],[Homes]:[Mulleres]])</f>
        <v>8</v>
      </c>
    </row>
    <row r="83" spans="1:4" x14ac:dyDescent="0.25">
      <c r="A83" s="13" t="s">
        <v>18</v>
      </c>
      <c r="B83" s="13">
        <f>SUBTOTAL(109,B76:B82)</f>
        <v>117</v>
      </c>
      <c r="C83" s="13">
        <f>SUBTOTAL(109,C76:C82)</f>
        <v>120</v>
      </c>
      <c r="D83" s="13">
        <f>SUM(Tabla15[[#This Row],[Homes]:[Mulleres]])</f>
        <v>237</v>
      </c>
    </row>
    <row r="88" spans="1:4" x14ac:dyDescent="0.25">
      <c r="A88" s="13" t="s">
        <v>140</v>
      </c>
      <c r="B88" s="13" t="s">
        <v>8</v>
      </c>
      <c r="C88" s="13" t="s">
        <v>9</v>
      </c>
      <c r="D88" s="13" t="s">
        <v>18</v>
      </c>
    </row>
    <row r="89" spans="1:4" x14ac:dyDescent="0.25">
      <c r="A89" s="13" t="s">
        <v>41</v>
      </c>
      <c r="B89" s="13">
        <v>1</v>
      </c>
      <c r="C89" s="13">
        <v>1</v>
      </c>
      <c r="D89" s="13">
        <f>SUM(Tabla16[[#This Row],[Homes]:[Mulleres]])</f>
        <v>2</v>
      </c>
    </row>
    <row r="90" spans="1:4" x14ac:dyDescent="0.25">
      <c r="A90" s="13" t="s">
        <v>45</v>
      </c>
      <c r="B90" s="13">
        <v>99</v>
      </c>
      <c r="C90" s="13">
        <v>83</v>
      </c>
      <c r="D90" s="13">
        <f>SUM(Tabla16[[#This Row],[Homes]:[Mulleres]])</f>
        <v>182</v>
      </c>
    </row>
    <row r="91" spans="1:4" x14ac:dyDescent="0.25">
      <c r="A91" s="13" t="s">
        <v>18</v>
      </c>
      <c r="B91" s="13">
        <f>SUBTOTAL(109,B89:B90)</f>
        <v>100</v>
      </c>
      <c r="C91" s="13">
        <f>SUBTOTAL(109,C89:C90)</f>
        <v>84</v>
      </c>
      <c r="D91" s="13">
        <f>SUM(Tabla16[[#This Row],[Homes]:[Mulleres]])</f>
        <v>184</v>
      </c>
    </row>
    <row r="98" spans="1:5" x14ac:dyDescent="0.25">
      <c r="A98" s="11" t="s">
        <v>141</v>
      </c>
      <c r="B98" s="11" t="s">
        <v>142</v>
      </c>
      <c r="C98" s="60" t="s">
        <v>8</v>
      </c>
      <c r="D98" s="60" t="s">
        <v>9</v>
      </c>
      <c r="E98" s="61" t="s">
        <v>18</v>
      </c>
    </row>
    <row r="99" spans="1:5" x14ac:dyDescent="0.25">
      <c r="A99" s="86" t="s">
        <v>12</v>
      </c>
      <c r="B99" s="62" t="s">
        <v>143</v>
      </c>
      <c r="C99" s="63">
        <v>1</v>
      </c>
      <c r="D99" s="63">
        <v>3</v>
      </c>
      <c r="E99" s="64">
        <v>4</v>
      </c>
    </row>
    <row r="100" spans="1:5" x14ac:dyDescent="0.25">
      <c r="A100" s="86"/>
      <c r="B100" s="65" t="s">
        <v>144</v>
      </c>
      <c r="C100" s="66"/>
      <c r="D100" s="66">
        <v>1</v>
      </c>
      <c r="E100" s="67">
        <v>1</v>
      </c>
    </row>
    <row r="101" spans="1:5" x14ac:dyDescent="0.25">
      <c r="A101" s="86"/>
      <c r="B101" s="62" t="s">
        <v>145</v>
      </c>
      <c r="C101" s="63">
        <v>2</v>
      </c>
      <c r="D101" s="63"/>
      <c r="E101" s="64">
        <v>2</v>
      </c>
    </row>
    <row r="102" spans="1:5" x14ac:dyDescent="0.25">
      <c r="A102" s="86"/>
      <c r="B102" s="65" t="s">
        <v>146</v>
      </c>
      <c r="C102" s="66">
        <v>1</v>
      </c>
      <c r="D102" s="66"/>
      <c r="E102" s="67">
        <v>1</v>
      </c>
    </row>
    <row r="103" spans="1:5" x14ac:dyDescent="0.25">
      <c r="A103" s="86"/>
      <c r="B103" s="62" t="s">
        <v>147</v>
      </c>
      <c r="C103" s="63">
        <v>3</v>
      </c>
      <c r="D103" s="63">
        <v>1</v>
      </c>
      <c r="E103" s="64">
        <v>4</v>
      </c>
    </row>
    <row r="104" spans="1:5" x14ac:dyDescent="0.25">
      <c r="A104" s="86"/>
      <c r="B104" s="65" t="s">
        <v>148</v>
      </c>
      <c r="C104" s="66">
        <v>1</v>
      </c>
      <c r="D104" s="66">
        <v>2</v>
      </c>
      <c r="E104" s="67">
        <v>3</v>
      </c>
    </row>
    <row r="105" spans="1:5" x14ac:dyDescent="0.25">
      <c r="A105" s="86"/>
      <c r="B105" s="62" t="s">
        <v>149</v>
      </c>
      <c r="C105" s="63">
        <v>1</v>
      </c>
      <c r="D105" s="63"/>
      <c r="E105" s="64">
        <v>1</v>
      </c>
    </row>
    <row r="106" spans="1:5" x14ac:dyDescent="0.25">
      <c r="A106" s="86"/>
      <c r="B106" s="65" t="s">
        <v>150</v>
      </c>
      <c r="C106" s="66">
        <v>1</v>
      </c>
      <c r="D106" s="66"/>
      <c r="E106" s="67">
        <v>1</v>
      </c>
    </row>
    <row r="107" spans="1:5" x14ac:dyDescent="0.25">
      <c r="A107" s="86"/>
      <c r="B107" s="62" t="s">
        <v>151</v>
      </c>
      <c r="C107" s="63">
        <v>1</v>
      </c>
      <c r="D107" s="63">
        <v>1</v>
      </c>
      <c r="E107" s="64">
        <v>2</v>
      </c>
    </row>
    <row r="108" spans="1:5" x14ac:dyDescent="0.25">
      <c r="A108" s="86"/>
      <c r="B108" s="65" t="s">
        <v>152</v>
      </c>
      <c r="C108" s="66"/>
      <c r="D108" s="66">
        <v>1</v>
      </c>
      <c r="E108" s="67">
        <v>1</v>
      </c>
    </row>
    <row r="109" spans="1:5" x14ac:dyDescent="0.25">
      <c r="A109" s="86"/>
      <c r="B109" s="62" t="s">
        <v>153</v>
      </c>
      <c r="C109" s="63">
        <v>4</v>
      </c>
      <c r="D109" s="63"/>
      <c r="E109" s="64">
        <v>4</v>
      </c>
    </row>
    <row r="110" spans="1:5" x14ac:dyDescent="0.25">
      <c r="A110" s="86"/>
      <c r="B110" s="65" t="s">
        <v>154</v>
      </c>
      <c r="C110" s="66"/>
      <c r="D110" s="66">
        <v>1</v>
      </c>
      <c r="E110" s="67">
        <v>1</v>
      </c>
    </row>
    <row r="111" spans="1:5" x14ac:dyDescent="0.25">
      <c r="A111" s="86"/>
      <c r="B111" s="62" t="s">
        <v>155</v>
      </c>
      <c r="C111" s="63">
        <v>2</v>
      </c>
      <c r="D111" s="63">
        <v>1</v>
      </c>
      <c r="E111" s="64">
        <v>3</v>
      </c>
    </row>
    <row r="112" spans="1:5" x14ac:dyDescent="0.25">
      <c r="A112" s="86"/>
      <c r="B112" s="65" t="s">
        <v>156</v>
      </c>
      <c r="C112" s="66"/>
      <c r="D112" s="66">
        <v>1</v>
      </c>
      <c r="E112" s="67">
        <v>1</v>
      </c>
    </row>
    <row r="113" spans="1:5" x14ac:dyDescent="0.25">
      <c r="A113" s="86"/>
      <c r="B113" s="62" t="s">
        <v>157</v>
      </c>
      <c r="C113" s="63">
        <v>6</v>
      </c>
      <c r="D113" s="63">
        <v>1</v>
      </c>
      <c r="E113" s="64">
        <v>7</v>
      </c>
    </row>
    <row r="114" spans="1:5" x14ac:dyDescent="0.25">
      <c r="A114" s="86"/>
      <c r="B114" s="65" t="s">
        <v>158</v>
      </c>
      <c r="C114" s="66">
        <v>2</v>
      </c>
      <c r="D114" s="66"/>
      <c r="E114" s="67">
        <v>2</v>
      </c>
    </row>
    <row r="115" spans="1:5" x14ac:dyDescent="0.25">
      <c r="A115" s="86"/>
      <c r="B115" s="62" t="s">
        <v>159</v>
      </c>
      <c r="C115" s="63">
        <v>3</v>
      </c>
      <c r="D115" s="63">
        <v>2</v>
      </c>
      <c r="E115" s="64">
        <v>5</v>
      </c>
    </row>
    <row r="116" spans="1:5" x14ac:dyDescent="0.25">
      <c r="A116" s="86"/>
      <c r="B116" s="65" t="s">
        <v>160</v>
      </c>
      <c r="C116" s="66"/>
      <c r="D116" s="66">
        <v>1</v>
      </c>
      <c r="E116" s="67">
        <v>1</v>
      </c>
    </row>
    <row r="117" spans="1:5" x14ac:dyDescent="0.25">
      <c r="A117" s="86"/>
      <c r="B117" s="62" t="s">
        <v>161</v>
      </c>
      <c r="C117" s="63">
        <v>1</v>
      </c>
      <c r="D117" s="63"/>
      <c r="E117" s="64">
        <v>1</v>
      </c>
    </row>
    <row r="118" spans="1:5" x14ac:dyDescent="0.25">
      <c r="A118" s="86"/>
      <c r="B118" s="65" t="s">
        <v>162</v>
      </c>
      <c r="C118" s="66"/>
      <c r="D118" s="66">
        <v>1</v>
      </c>
      <c r="E118" s="67">
        <v>1</v>
      </c>
    </row>
    <row r="119" spans="1:5" x14ac:dyDescent="0.25">
      <c r="A119" s="86"/>
      <c r="B119" s="62" t="s">
        <v>163</v>
      </c>
      <c r="C119" s="63"/>
      <c r="D119" s="63">
        <v>1</v>
      </c>
      <c r="E119" s="64">
        <v>1</v>
      </c>
    </row>
    <row r="120" spans="1:5" x14ac:dyDescent="0.25">
      <c r="A120" s="86"/>
      <c r="B120" s="65" t="s">
        <v>164</v>
      </c>
      <c r="C120" s="66">
        <v>4</v>
      </c>
      <c r="D120" s="66">
        <v>4</v>
      </c>
      <c r="E120" s="67">
        <v>8</v>
      </c>
    </row>
    <row r="121" spans="1:5" x14ac:dyDescent="0.25">
      <c r="A121" s="86"/>
      <c r="B121" s="62" t="s">
        <v>165</v>
      </c>
      <c r="C121" s="63"/>
      <c r="D121" s="63">
        <v>1</v>
      </c>
      <c r="E121" s="64">
        <v>1</v>
      </c>
    </row>
    <row r="122" spans="1:5" x14ac:dyDescent="0.25">
      <c r="A122" s="86"/>
      <c r="B122" s="65" t="s">
        <v>166</v>
      </c>
      <c r="C122" s="66">
        <v>1</v>
      </c>
      <c r="D122" s="66"/>
      <c r="E122" s="67">
        <v>1</v>
      </c>
    </row>
    <row r="123" spans="1:5" x14ac:dyDescent="0.25">
      <c r="A123" s="86"/>
      <c r="B123" s="62" t="s">
        <v>167</v>
      </c>
      <c r="C123" s="63">
        <v>2</v>
      </c>
      <c r="D123" s="63"/>
      <c r="E123" s="64">
        <v>2</v>
      </c>
    </row>
    <row r="124" spans="1:5" x14ac:dyDescent="0.25">
      <c r="A124" s="86"/>
      <c r="B124" s="65" t="s">
        <v>168</v>
      </c>
      <c r="C124" s="66"/>
      <c r="D124" s="66">
        <v>1</v>
      </c>
      <c r="E124" s="67">
        <v>1</v>
      </c>
    </row>
    <row r="125" spans="1:5" x14ac:dyDescent="0.25">
      <c r="A125" s="68" t="s">
        <v>169</v>
      </c>
      <c r="B125" s="68"/>
      <c r="C125" s="69">
        <f>SUM(C99:C124)</f>
        <v>36</v>
      </c>
      <c r="D125" s="69">
        <f t="shared" ref="D125:E125" si="5">SUM(D99:D124)</f>
        <v>24</v>
      </c>
      <c r="E125" s="69">
        <f t="shared" si="5"/>
        <v>60</v>
      </c>
    </row>
    <row r="126" spans="1:5" x14ac:dyDescent="0.25">
      <c r="A126" s="86" t="s">
        <v>13</v>
      </c>
      <c r="B126" s="62" t="s">
        <v>170</v>
      </c>
      <c r="C126" s="63"/>
      <c r="D126" s="63">
        <v>1</v>
      </c>
      <c r="E126" s="64">
        <v>1</v>
      </c>
    </row>
    <row r="127" spans="1:5" x14ac:dyDescent="0.25">
      <c r="A127" s="86"/>
      <c r="B127" s="65" t="s">
        <v>149</v>
      </c>
      <c r="C127" s="66"/>
      <c r="D127" s="66">
        <v>4</v>
      </c>
      <c r="E127" s="67">
        <v>4</v>
      </c>
    </row>
    <row r="128" spans="1:5" x14ac:dyDescent="0.25">
      <c r="A128" s="86"/>
      <c r="B128" s="62" t="s">
        <v>150</v>
      </c>
      <c r="C128" s="63">
        <v>1</v>
      </c>
      <c r="D128" s="63"/>
      <c r="E128" s="64">
        <v>1</v>
      </c>
    </row>
    <row r="129" spans="1:5" x14ac:dyDescent="0.25">
      <c r="A129" s="86"/>
      <c r="B129" s="65" t="s">
        <v>151</v>
      </c>
      <c r="C129" s="66">
        <v>1</v>
      </c>
      <c r="D129" s="66"/>
      <c r="E129" s="67">
        <v>1</v>
      </c>
    </row>
    <row r="130" spans="1:5" x14ac:dyDescent="0.25">
      <c r="A130" s="86"/>
      <c r="B130" s="62" t="s">
        <v>153</v>
      </c>
      <c r="C130" s="63"/>
      <c r="D130" s="63">
        <v>1</v>
      </c>
      <c r="E130" s="64">
        <v>1</v>
      </c>
    </row>
    <row r="131" spans="1:5" x14ac:dyDescent="0.25">
      <c r="A131" s="86"/>
      <c r="B131" s="65" t="s">
        <v>157</v>
      </c>
      <c r="C131" s="66">
        <v>1</v>
      </c>
      <c r="D131" s="66">
        <v>1</v>
      </c>
      <c r="E131" s="67">
        <v>2</v>
      </c>
    </row>
    <row r="132" spans="1:5" x14ac:dyDescent="0.25">
      <c r="A132" s="86"/>
      <c r="B132" s="62" t="s">
        <v>158</v>
      </c>
      <c r="C132" s="63">
        <v>1</v>
      </c>
      <c r="D132" s="63">
        <v>3</v>
      </c>
      <c r="E132" s="64">
        <v>4</v>
      </c>
    </row>
    <row r="133" spans="1:5" x14ac:dyDescent="0.25">
      <c r="A133" s="86"/>
      <c r="B133" s="65" t="s">
        <v>171</v>
      </c>
      <c r="C133" s="66">
        <v>1</v>
      </c>
      <c r="D133" s="66"/>
      <c r="E133" s="67">
        <v>1</v>
      </c>
    </row>
    <row r="134" spans="1:5" x14ac:dyDescent="0.25">
      <c r="A134" s="86"/>
      <c r="B134" s="62" t="s">
        <v>159</v>
      </c>
      <c r="C134" s="63">
        <v>2</v>
      </c>
      <c r="D134" s="63">
        <v>1</v>
      </c>
      <c r="E134" s="64">
        <v>3</v>
      </c>
    </row>
    <row r="135" spans="1:5" x14ac:dyDescent="0.25">
      <c r="A135" s="86"/>
      <c r="B135" s="65" t="s">
        <v>162</v>
      </c>
      <c r="C135" s="66">
        <v>2</v>
      </c>
      <c r="D135" s="66"/>
      <c r="E135" s="67">
        <v>2</v>
      </c>
    </row>
    <row r="136" spans="1:5" x14ac:dyDescent="0.25">
      <c r="A136" s="86"/>
      <c r="B136" s="62" t="s">
        <v>164</v>
      </c>
      <c r="C136" s="63">
        <v>1</v>
      </c>
      <c r="D136" s="63">
        <v>1</v>
      </c>
      <c r="E136" s="64">
        <v>2</v>
      </c>
    </row>
    <row r="137" spans="1:5" x14ac:dyDescent="0.25">
      <c r="A137" s="86"/>
      <c r="B137" s="65" t="s">
        <v>172</v>
      </c>
      <c r="C137" s="66"/>
      <c r="D137" s="66">
        <v>1</v>
      </c>
      <c r="E137" s="67">
        <v>1</v>
      </c>
    </row>
    <row r="138" spans="1:5" x14ac:dyDescent="0.25">
      <c r="A138" s="68" t="s">
        <v>173</v>
      </c>
      <c r="B138" s="68"/>
      <c r="C138" s="69">
        <f>SUM(C126:C137)</f>
        <v>10</v>
      </c>
      <c r="D138" s="69">
        <f t="shared" ref="D138:E138" si="6">SUM(D126:D137)</f>
        <v>13</v>
      </c>
      <c r="E138" s="69">
        <f t="shared" si="6"/>
        <v>23</v>
      </c>
    </row>
    <row r="139" spans="1:5" x14ac:dyDescent="0.25">
      <c r="A139" s="86" t="s">
        <v>14</v>
      </c>
      <c r="B139" s="62" t="s">
        <v>144</v>
      </c>
      <c r="C139" s="63"/>
      <c r="D139" s="63">
        <v>2</v>
      </c>
      <c r="E139" s="64">
        <v>2</v>
      </c>
    </row>
    <row r="140" spans="1:5" x14ac:dyDescent="0.25">
      <c r="A140" s="86"/>
      <c r="B140" s="65" t="s">
        <v>153</v>
      </c>
      <c r="C140" s="66"/>
      <c r="D140" s="66">
        <v>1</v>
      </c>
      <c r="E140" s="67">
        <v>1</v>
      </c>
    </row>
    <row r="141" spans="1:5" x14ac:dyDescent="0.25">
      <c r="A141" s="86"/>
      <c r="B141" s="62" t="s">
        <v>174</v>
      </c>
      <c r="C141" s="63">
        <v>1</v>
      </c>
      <c r="D141" s="63">
        <v>1</v>
      </c>
      <c r="E141" s="64">
        <v>2</v>
      </c>
    </row>
    <row r="142" spans="1:5" x14ac:dyDescent="0.25">
      <c r="A142" s="86"/>
      <c r="B142" s="65" t="s">
        <v>155</v>
      </c>
      <c r="C142" s="66"/>
      <c r="D142" s="66">
        <v>1</v>
      </c>
      <c r="E142" s="67">
        <v>1</v>
      </c>
    </row>
    <row r="143" spans="1:5" x14ac:dyDescent="0.25">
      <c r="A143" s="86"/>
      <c r="B143" s="62" t="s">
        <v>157</v>
      </c>
      <c r="C143" s="63">
        <v>1</v>
      </c>
      <c r="D143" s="63"/>
      <c r="E143" s="64">
        <v>1</v>
      </c>
    </row>
    <row r="144" spans="1:5" x14ac:dyDescent="0.25">
      <c r="A144" s="86"/>
      <c r="B144" s="65" t="s">
        <v>158</v>
      </c>
      <c r="C144" s="66">
        <v>1</v>
      </c>
      <c r="D144" s="66">
        <v>1</v>
      </c>
      <c r="E144" s="67">
        <v>2</v>
      </c>
    </row>
    <row r="145" spans="1:5" x14ac:dyDescent="0.25">
      <c r="A145" s="86"/>
      <c r="B145" s="62" t="s">
        <v>159</v>
      </c>
      <c r="C145" s="63"/>
      <c r="D145" s="63">
        <v>1</v>
      </c>
      <c r="E145" s="64">
        <v>1</v>
      </c>
    </row>
    <row r="146" spans="1:5" x14ac:dyDescent="0.25">
      <c r="A146" s="86"/>
      <c r="B146" s="65" t="s">
        <v>175</v>
      </c>
      <c r="C146" s="66"/>
      <c r="D146" s="66">
        <v>1</v>
      </c>
      <c r="E146" s="67">
        <v>1</v>
      </c>
    </row>
    <row r="147" spans="1:5" x14ac:dyDescent="0.25">
      <c r="A147" s="86"/>
      <c r="B147" s="62" t="s">
        <v>161</v>
      </c>
      <c r="C147" s="63"/>
      <c r="D147" s="63">
        <v>1</v>
      </c>
      <c r="E147" s="64">
        <v>1</v>
      </c>
    </row>
    <row r="148" spans="1:5" x14ac:dyDescent="0.25">
      <c r="A148" s="86"/>
      <c r="B148" s="65" t="s">
        <v>162</v>
      </c>
      <c r="C148" s="66">
        <v>1</v>
      </c>
      <c r="D148" s="66"/>
      <c r="E148" s="67">
        <v>1</v>
      </c>
    </row>
    <row r="149" spans="1:5" x14ac:dyDescent="0.25">
      <c r="A149" s="86"/>
      <c r="B149" s="62" t="s">
        <v>176</v>
      </c>
      <c r="C149" s="63"/>
      <c r="D149" s="63">
        <v>1</v>
      </c>
      <c r="E149" s="64">
        <v>1</v>
      </c>
    </row>
    <row r="150" spans="1:5" x14ac:dyDescent="0.25">
      <c r="A150" s="86"/>
      <c r="B150" s="65" t="s">
        <v>164</v>
      </c>
      <c r="C150" s="66"/>
      <c r="D150" s="66">
        <v>2</v>
      </c>
      <c r="E150" s="67">
        <v>2</v>
      </c>
    </row>
    <row r="151" spans="1:5" x14ac:dyDescent="0.25">
      <c r="A151" s="86"/>
      <c r="B151" s="62" t="s">
        <v>172</v>
      </c>
      <c r="C151" s="63"/>
      <c r="D151" s="63">
        <v>1</v>
      </c>
      <c r="E151" s="64">
        <v>1</v>
      </c>
    </row>
    <row r="152" spans="1:5" x14ac:dyDescent="0.25">
      <c r="A152" s="86"/>
      <c r="B152" s="65" t="s">
        <v>177</v>
      </c>
      <c r="C152" s="66"/>
      <c r="D152" s="66">
        <v>1</v>
      </c>
      <c r="E152" s="67">
        <v>1</v>
      </c>
    </row>
    <row r="153" spans="1:5" x14ac:dyDescent="0.25">
      <c r="A153" s="68" t="s">
        <v>178</v>
      </c>
      <c r="B153" s="68"/>
      <c r="C153" s="69">
        <f>SUM(C139:C152)</f>
        <v>4</v>
      </c>
      <c r="D153" s="69">
        <f t="shared" ref="D153:E153" si="7">SUM(D139:D152)</f>
        <v>14</v>
      </c>
      <c r="E153" s="69">
        <f t="shared" si="7"/>
        <v>18</v>
      </c>
    </row>
    <row r="154" spans="1:5" ht="19.5" thickBot="1" x14ac:dyDescent="0.35">
      <c r="A154" s="70" t="s">
        <v>18</v>
      </c>
      <c r="B154" s="71"/>
      <c r="C154" s="70">
        <v>50</v>
      </c>
      <c r="D154" s="70">
        <v>51</v>
      </c>
      <c r="E154" s="70">
        <v>101</v>
      </c>
    </row>
    <row r="155" spans="1:5" ht="15.75" thickTop="1" x14ac:dyDescent="0.25"/>
  </sheetData>
  <mergeCells count="14">
    <mergeCell ref="M1:P1"/>
    <mergeCell ref="A11:A13"/>
    <mergeCell ref="A14:A15"/>
    <mergeCell ref="A32:A33"/>
    <mergeCell ref="B32:D32"/>
    <mergeCell ref="E32:G32"/>
    <mergeCell ref="H32:J32"/>
    <mergeCell ref="K32:M32"/>
    <mergeCell ref="N32:P32"/>
    <mergeCell ref="Q32:S32"/>
    <mergeCell ref="T32:T33"/>
    <mergeCell ref="A99:A124"/>
    <mergeCell ref="A126:A137"/>
    <mergeCell ref="A139:A152"/>
  </mergeCells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BA187-866D-428D-9C31-FF55C6ED4F87}">
  <dimension ref="A1:IT102"/>
  <sheetViews>
    <sheetView workbookViewId="0">
      <selection sqref="A1:XFD1048576"/>
    </sheetView>
  </sheetViews>
  <sheetFormatPr baseColWidth="10" defaultRowHeight="15" x14ac:dyDescent="0.25"/>
  <cols>
    <col min="1" max="1" width="38.85546875" style="13" customWidth="1"/>
    <col min="2" max="2" width="45.5703125" style="13" bestFit="1" customWidth="1"/>
    <col min="3" max="3" width="36.85546875" style="13" bestFit="1" customWidth="1"/>
    <col min="4" max="4" width="11.42578125" style="13"/>
    <col min="5" max="5" width="14.7109375" style="13" customWidth="1"/>
    <col min="6" max="16384" width="11.42578125" style="13"/>
  </cols>
  <sheetData>
    <row r="1" spans="1:254" s="6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87" t="s">
        <v>0</v>
      </c>
      <c r="N1" s="87"/>
      <c r="O1" s="87"/>
      <c r="P1" s="87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s="7" customFormat="1" ht="12.75" x14ac:dyDescent="0.2"/>
    <row r="3" spans="1:254" s="7" customFormat="1" ht="15.75" x14ac:dyDescent="0.25">
      <c r="A3" s="8" t="s">
        <v>55</v>
      </c>
    </row>
    <row r="4" spans="1:254" s="7" customFormat="1" ht="15.75" x14ac:dyDescent="0.25">
      <c r="A4" s="8" t="s">
        <v>2</v>
      </c>
    </row>
    <row r="5" spans="1:254" s="7" customFormat="1" ht="15.75" x14ac:dyDescent="0.25">
      <c r="A5" s="8" t="s">
        <v>3</v>
      </c>
    </row>
    <row r="6" spans="1:254" s="7" customFormat="1" ht="15.75" x14ac:dyDescent="0.25">
      <c r="A6" s="8" t="s">
        <v>4</v>
      </c>
      <c r="K6" s="72"/>
      <c r="L6" s="72"/>
    </row>
    <row r="7" spans="1:254" s="7" customFormat="1" x14ac:dyDescent="0.25">
      <c r="A7" s="7" t="s">
        <v>5</v>
      </c>
      <c r="K7" s="13"/>
      <c r="L7" s="33"/>
      <c r="M7" s="10"/>
    </row>
    <row r="10" spans="1:254" x14ac:dyDescent="0.25">
      <c r="A10" s="13" t="s">
        <v>78</v>
      </c>
      <c r="B10" s="13" t="s">
        <v>79</v>
      </c>
      <c r="C10" s="13" t="s">
        <v>80</v>
      </c>
      <c r="D10" s="13" t="s">
        <v>81</v>
      </c>
      <c r="E10" s="13" t="s">
        <v>18</v>
      </c>
    </row>
    <row r="11" spans="1:254" x14ac:dyDescent="0.25">
      <c r="A11" s="13" t="s">
        <v>12</v>
      </c>
      <c r="B11" s="13">
        <v>78</v>
      </c>
      <c r="C11" s="13">
        <v>13</v>
      </c>
      <c r="D11" s="13">
        <v>309</v>
      </c>
      <c r="E11" s="13">
        <f>SUM(Tabla17[[#This Row],[Ourense]:[Vigo]])</f>
        <v>400</v>
      </c>
    </row>
    <row r="12" spans="1:254" x14ac:dyDescent="0.25">
      <c r="A12" s="13" t="s">
        <v>13</v>
      </c>
      <c r="B12" s="13">
        <v>46</v>
      </c>
      <c r="C12" s="13">
        <v>11</v>
      </c>
      <c r="D12" s="13">
        <v>142</v>
      </c>
      <c r="E12" s="13">
        <f>SUM(Tabla17[[#This Row],[Ourense]:[Vigo]])</f>
        <v>199</v>
      </c>
    </row>
    <row r="13" spans="1:254" x14ac:dyDescent="0.25">
      <c r="A13" s="13" t="s">
        <v>14</v>
      </c>
      <c r="B13" s="13">
        <v>52</v>
      </c>
      <c r="C13" s="13">
        <v>12</v>
      </c>
      <c r="D13" s="13">
        <v>173</v>
      </c>
      <c r="E13" s="13">
        <f>SUM(Tabla17[[#This Row],[Ourense]:[Vigo]])</f>
        <v>237</v>
      </c>
    </row>
    <row r="14" spans="1:254" x14ac:dyDescent="0.25">
      <c r="A14" s="13" t="s">
        <v>18</v>
      </c>
      <c r="B14" s="13">
        <f>SUBTOTAL(109,B11:B13)</f>
        <v>176</v>
      </c>
      <c r="C14" s="13">
        <f>SUBTOTAL(109,C11:C13)</f>
        <v>36</v>
      </c>
      <c r="D14" s="13">
        <f>SUBTOTAL(109,D11:D13)</f>
        <v>624</v>
      </c>
      <c r="E14" s="13">
        <f>SUM(Tabla17[[#This Row],[Ourense]:[Vigo]])</f>
        <v>836</v>
      </c>
    </row>
    <row r="21" spans="1:6" x14ac:dyDescent="0.25">
      <c r="A21" s="11" t="s">
        <v>82</v>
      </c>
      <c r="B21" s="12" t="s">
        <v>83</v>
      </c>
      <c r="C21" s="12" t="s">
        <v>84</v>
      </c>
      <c r="D21" s="61" t="s">
        <v>8</v>
      </c>
      <c r="E21" s="73" t="s">
        <v>9</v>
      </c>
      <c r="F21" s="61" t="s">
        <v>18</v>
      </c>
    </row>
    <row r="22" spans="1:6" x14ac:dyDescent="0.25">
      <c r="A22" s="86" t="s">
        <v>79</v>
      </c>
      <c r="B22" s="101" t="s">
        <v>85</v>
      </c>
      <c r="C22" s="74" t="s">
        <v>12</v>
      </c>
      <c r="D22" s="74">
        <v>3</v>
      </c>
      <c r="E22" s="74">
        <v>1</v>
      </c>
      <c r="F22" s="74">
        <v>4</v>
      </c>
    </row>
    <row r="23" spans="1:6" x14ac:dyDescent="0.25">
      <c r="A23" s="86"/>
      <c r="B23" s="101"/>
      <c r="C23" s="74" t="s">
        <v>13</v>
      </c>
      <c r="D23" s="74">
        <v>1</v>
      </c>
      <c r="E23" s="74">
        <v>5</v>
      </c>
      <c r="F23" s="74">
        <v>6</v>
      </c>
    </row>
    <row r="24" spans="1:6" x14ac:dyDescent="0.25">
      <c r="A24" s="86"/>
      <c r="B24" s="101"/>
      <c r="C24" s="74" t="s">
        <v>14</v>
      </c>
      <c r="D24" s="74">
        <v>2</v>
      </c>
      <c r="E24" s="74">
        <v>3</v>
      </c>
      <c r="F24" s="74">
        <v>5</v>
      </c>
    </row>
    <row r="25" spans="1:6" x14ac:dyDescent="0.25">
      <c r="A25" s="86"/>
      <c r="B25" s="99" t="s">
        <v>86</v>
      </c>
      <c r="C25" s="48" t="s">
        <v>12</v>
      </c>
      <c r="D25" s="48">
        <v>2</v>
      </c>
      <c r="E25" s="48">
        <v>2</v>
      </c>
      <c r="F25" s="48">
        <v>4</v>
      </c>
    </row>
    <row r="26" spans="1:6" x14ac:dyDescent="0.25">
      <c r="A26" s="86"/>
      <c r="B26" s="99"/>
      <c r="C26" s="48" t="s">
        <v>13</v>
      </c>
      <c r="D26" s="48">
        <v>1</v>
      </c>
      <c r="E26" s="48"/>
      <c r="F26" s="48">
        <v>1</v>
      </c>
    </row>
    <row r="27" spans="1:6" x14ac:dyDescent="0.25">
      <c r="A27" s="86"/>
      <c r="B27" s="99"/>
      <c r="C27" s="48" t="s">
        <v>14</v>
      </c>
      <c r="D27" s="48">
        <v>6</v>
      </c>
      <c r="E27" s="48">
        <v>2</v>
      </c>
      <c r="F27" s="48">
        <v>8</v>
      </c>
    </row>
    <row r="28" spans="1:6" x14ac:dyDescent="0.25">
      <c r="A28" s="86"/>
      <c r="B28" s="100" t="s">
        <v>87</v>
      </c>
      <c r="C28" s="59" t="s">
        <v>12</v>
      </c>
      <c r="D28" s="59"/>
      <c r="E28" s="59">
        <v>2</v>
      </c>
      <c r="F28" s="59">
        <v>2</v>
      </c>
    </row>
    <row r="29" spans="1:6" x14ac:dyDescent="0.25">
      <c r="A29" s="86"/>
      <c r="B29" s="100"/>
      <c r="C29" s="59" t="s">
        <v>13</v>
      </c>
      <c r="D29" s="59">
        <v>1</v>
      </c>
      <c r="E29" s="59"/>
      <c r="F29" s="59">
        <v>1</v>
      </c>
    </row>
    <row r="30" spans="1:6" x14ac:dyDescent="0.25">
      <c r="A30" s="86"/>
      <c r="B30" s="100"/>
      <c r="C30" s="59" t="s">
        <v>14</v>
      </c>
      <c r="D30" s="59">
        <v>2</v>
      </c>
      <c r="E30" s="59"/>
      <c r="F30" s="59">
        <v>2</v>
      </c>
    </row>
    <row r="31" spans="1:6" x14ac:dyDescent="0.25">
      <c r="A31" s="86"/>
      <c r="B31" s="99" t="s">
        <v>88</v>
      </c>
      <c r="C31" s="48" t="s">
        <v>12</v>
      </c>
      <c r="D31" s="48">
        <v>21</v>
      </c>
      <c r="E31" s="48">
        <v>33</v>
      </c>
      <c r="F31" s="48">
        <v>54</v>
      </c>
    </row>
    <row r="32" spans="1:6" x14ac:dyDescent="0.25">
      <c r="A32" s="86"/>
      <c r="B32" s="99"/>
      <c r="C32" s="48" t="s">
        <v>13</v>
      </c>
      <c r="D32" s="48">
        <v>11</v>
      </c>
      <c r="E32" s="48">
        <v>17</v>
      </c>
      <c r="F32" s="48">
        <v>28</v>
      </c>
    </row>
    <row r="33" spans="1:6" x14ac:dyDescent="0.25">
      <c r="A33" s="86"/>
      <c r="B33" s="99"/>
      <c r="C33" s="48" t="s">
        <v>14</v>
      </c>
      <c r="D33" s="48">
        <v>12</v>
      </c>
      <c r="E33" s="48">
        <v>19</v>
      </c>
      <c r="F33" s="48">
        <v>31</v>
      </c>
    </row>
    <row r="34" spans="1:6" x14ac:dyDescent="0.25">
      <c r="A34" s="86"/>
      <c r="B34" s="100" t="s">
        <v>89</v>
      </c>
      <c r="C34" s="59" t="s">
        <v>12</v>
      </c>
      <c r="D34" s="59">
        <v>1</v>
      </c>
      <c r="E34" s="59">
        <v>1</v>
      </c>
      <c r="F34" s="59">
        <v>2</v>
      </c>
    </row>
    <row r="35" spans="1:6" x14ac:dyDescent="0.25">
      <c r="A35" s="86"/>
      <c r="B35" s="100"/>
      <c r="C35" s="59" t="s">
        <v>13</v>
      </c>
      <c r="D35" s="59"/>
      <c r="E35" s="59">
        <v>1</v>
      </c>
      <c r="F35" s="59">
        <v>1</v>
      </c>
    </row>
    <row r="36" spans="1:6" x14ac:dyDescent="0.25">
      <c r="A36" s="86"/>
      <c r="B36" s="48" t="s">
        <v>90</v>
      </c>
      <c r="C36" s="48" t="s">
        <v>13</v>
      </c>
      <c r="D36" s="48"/>
      <c r="E36" s="48">
        <v>2</v>
      </c>
      <c r="F36" s="48">
        <v>2</v>
      </c>
    </row>
    <row r="37" spans="1:6" x14ac:dyDescent="0.25">
      <c r="A37" s="86"/>
      <c r="B37" s="100" t="s">
        <v>91</v>
      </c>
      <c r="C37" s="59" t="s">
        <v>12</v>
      </c>
      <c r="D37" s="59"/>
      <c r="E37" s="59">
        <v>3</v>
      </c>
      <c r="F37" s="59">
        <v>3</v>
      </c>
    </row>
    <row r="38" spans="1:6" x14ac:dyDescent="0.25">
      <c r="A38" s="86"/>
      <c r="B38" s="100"/>
      <c r="C38" s="59" t="s">
        <v>13</v>
      </c>
      <c r="D38" s="59">
        <v>1</v>
      </c>
      <c r="E38" s="59">
        <v>3</v>
      </c>
      <c r="F38" s="59">
        <v>4</v>
      </c>
    </row>
    <row r="39" spans="1:6" x14ac:dyDescent="0.25">
      <c r="A39" s="86"/>
      <c r="B39" s="100"/>
      <c r="C39" s="59" t="s">
        <v>14</v>
      </c>
      <c r="D39" s="59">
        <v>2</v>
      </c>
      <c r="E39" s="59">
        <v>1</v>
      </c>
      <c r="F39" s="59">
        <v>3</v>
      </c>
    </row>
    <row r="40" spans="1:6" x14ac:dyDescent="0.25">
      <c r="A40" s="86"/>
      <c r="B40" s="99" t="s">
        <v>92</v>
      </c>
      <c r="C40" s="48" t="s">
        <v>12</v>
      </c>
      <c r="D40" s="48">
        <v>4</v>
      </c>
      <c r="E40" s="48">
        <v>5</v>
      </c>
      <c r="F40" s="48">
        <v>9</v>
      </c>
    </row>
    <row r="41" spans="1:6" x14ac:dyDescent="0.25">
      <c r="A41" s="86"/>
      <c r="B41" s="99"/>
      <c r="C41" s="48" t="s">
        <v>13</v>
      </c>
      <c r="D41" s="48">
        <v>3</v>
      </c>
      <c r="E41" s="48"/>
      <c r="F41" s="48">
        <v>3</v>
      </c>
    </row>
    <row r="42" spans="1:6" x14ac:dyDescent="0.25">
      <c r="A42" s="86"/>
      <c r="B42" s="99"/>
      <c r="C42" s="48" t="s">
        <v>14</v>
      </c>
      <c r="D42" s="48"/>
      <c r="E42" s="48">
        <v>2</v>
      </c>
      <c r="F42" s="48">
        <v>2</v>
      </c>
    </row>
    <row r="43" spans="1:6" x14ac:dyDescent="0.25">
      <c r="A43" s="86"/>
      <c r="B43" s="59" t="s">
        <v>93</v>
      </c>
      <c r="C43" s="59" t="s">
        <v>14</v>
      </c>
      <c r="D43" s="59">
        <v>1</v>
      </c>
      <c r="E43" s="59"/>
      <c r="F43" s="59">
        <v>1</v>
      </c>
    </row>
    <row r="44" spans="1:6" x14ac:dyDescent="0.25">
      <c r="A44" s="68" t="s">
        <v>94</v>
      </c>
      <c r="B44" s="75"/>
      <c r="C44" s="69"/>
      <c r="D44" s="75">
        <v>74</v>
      </c>
      <c r="E44" s="69">
        <v>102</v>
      </c>
      <c r="F44" s="75">
        <v>176</v>
      </c>
    </row>
    <row r="45" spans="1:6" x14ac:dyDescent="0.25">
      <c r="A45" s="86" t="s">
        <v>80</v>
      </c>
      <c r="B45" s="100" t="s">
        <v>95</v>
      </c>
      <c r="C45" s="59" t="s">
        <v>12</v>
      </c>
      <c r="D45" s="59">
        <v>3</v>
      </c>
      <c r="E45" s="59">
        <v>4</v>
      </c>
      <c r="F45" s="59">
        <v>7</v>
      </c>
    </row>
    <row r="46" spans="1:6" x14ac:dyDescent="0.25">
      <c r="A46" s="86"/>
      <c r="B46" s="100"/>
      <c r="C46" s="59" t="s">
        <v>14</v>
      </c>
      <c r="D46" s="59">
        <v>2</v>
      </c>
      <c r="E46" s="59">
        <v>3</v>
      </c>
      <c r="F46" s="59">
        <v>5</v>
      </c>
    </row>
    <row r="47" spans="1:6" x14ac:dyDescent="0.25">
      <c r="A47" s="86"/>
      <c r="B47" s="99" t="s">
        <v>96</v>
      </c>
      <c r="C47" s="48" t="s">
        <v>12</v>
      </c>
      <c r="D47" s="48"/>
      <c r="E47" s="48">
        <v>4</v>
      </c>
      <c r="F47" s="48">
        <v>4</v>
      </c>
    </row>
    <row r="48" spans="1:6" x14ac:dyDescent="0.25">
      <c r="A48" s="86"/>
      <c r="B48" s="99"/>
      <c r="C48" s="48" t="s">
        <v>13</v>
      </c>
      <c r="D48" s="48">
        <v>2</v>
      </c>
      <c r="E48" s="48">
        <v>2</v>
      </c>
      <c r="F48" s="48">
        <v>4</v>
      </c>
    </row>
    <row r="49" spans="1:6" x14ac:dyDescent="0.25">
      <c r="A49" s="86"/>
      <c r="B49" s="99"/>
      <c r="C49" s="48" t="s">
        <v>14</v>
      </c>
      <c r="D49" s="48">
        <v>4</v>
      </c>
      <c r="E49" s="48">
        <v>2</v>
      </c>
      <c r="F49" s="48">
        <v>6</v>
      </c>
    </row>
    <row r="50" spans="1:6" x14ac:dyDescent="0.25">
      <c r="A50" s="86"/>
      <c r="B50" s="100" t="s">
        <v>97</v>
      </c>
      <c r="C50" s="59" t="s">
        <v>12</v>
      </c>
      <c r="D50" s="59">
        <v>1</v>
      </c>
      <c r="E50" s="59">
        <v>1</v>
      </c>
      <c r="F50" s="59">
        <v>2</v>
      </c>
    </row>
    <row r="51" spans="1:6" x14ac:dyDescent="0.25">
      <c r="A51" s="86"/>
      <c r="B51" s="100"/>
      <c r="C51" s="59" t="s">
        <v>13</v>
      </c>
      <c r="D51" s="59">
        <v>1</v>
      </c>
      <c r="E51" s="59">
        <v>3</v>
      </c>
      <c r="F51" s="59">
        <v>4</v>
      </c>
    </row>
    <row r="52" spans="1:6" x14ac:dyDescent="0.25">
      <c r="A52" s="86"/>
      <c r="B52" s="48" t="s">
        <v>98</v>
      </c>
      <c r="C52" s="48" t="s">
        <v>13</v>
      </c>
      <c r="D52" s="48">
        <v>1</v>
      </c>
      <c r="E52" s="48">
        <v>2</v>
      </c>
      <c r="F52" s="48">
        <v>3</v>
      </c>
    </row>
    <row r="53" spans="1:6" x14ac:dyDescent="0.25">
      <c r="A53" s="86"/>
      <c r="B53" s="59" t="s">
        <v>99</v>
      </c>
      <c r="C53" s="59" t="s">
        <v>14</v>
      </c>
      <c r="D53" s="59"/>
      <c r="E53" s="59">
        <v>1</v>
      </c>
      <c r="F53" s="59">
        <v>1</v>
      </c>
    </row>
    <row r="54" spans="1:6" x14ac:dyDescent="0.25">
      <c r="A54" s="68" t="s">
        <v>100</v>
      </c>
      <c r="B54" s="75"/>
      <c r="C54" s="69"/>
      <c r="D54" s="75">
        <v>14</v>
      </c>
      <c r="E54" s="69">
        <v>22</v>
      </c>
      <c r="F54" s="75">
        <v>36</v>
      </c>
    </row>
    <row r="55" spans="1:6" x14ac:dyDescent="0.25">
      <c r="A55" s="86" t="s">
        <v>81</v>
      </c>
      <c r="B55" s="100" t="s">
        <v>101</v>
      </c>
      <c r="C55" s="59" t="s">
        <v>12</v>
      </c>
      <c r="D55" s="59">
        <v>28</v>
      </c>
      <c r="E55" s="59">
        <v>31</v>
      </c>
      <c r="F55" s="59">
        <v>59</v>
      </c>
    </row>
    <row r="56" spans="1:6" x14ac:dyDescent="0.25">
      <c r="A56" s="86"/>
      <c r="B56" s="100"/>
      <c r="C56" s="59" t="s">
        <v>13</v>
      </c>
      <c r="D56" s="59">
        <v>10</v>
      </c>
      <c r="E56" s="59">
        <v>16</v>
      </c>
      <c r="F56" s="59">
        <v>26</v>
      </c>
    </row>
    <row r="57" spans="1:6" x14ac:dyDescent="0.25">
      <c r="A57" s="86"/>
      <c r="B57" s="100"/>
      <c r="C57" s="59" t="s">
        <v>14</v>
      </c>
      <c r="D57" s="59">
        <v>12</v>
      </c>
      <c r="E57" s="59">
        <v>18</v>
      </c>
      <c r="F57" s="59">
        <v>30</v>
      </c>
    </row>
    <row r="58" spans="1:6" x14ac:dyDescent="0.25">
      <c r="A58" s="86"/>
      <c r="B58" s="99" t="s">
        <v>102</v>
      </c>
      <c r="C58" s="48" t="s">
        <v>12</v>
      </c>
      <c r="D58" s="48">
        <v>1</v>
      </c>
      <c r="E58" s="48">
        <v>2</v>
      </c>
      <c r="F58" s="48">
        <v>3</v>
      </c>
    </row>
    <row r="59" spans="1:6" x14ac:dyDescent="0.25">
      <c r="A59" s="86"/>
      <c r="B59" s="99"/>
      <c r="C59" s="48" t="s">
        <v>13</v>
      </c>
      <c r="D59" s="48">
        <v>2</v>
      </c>
      <c r="E59" s="48"/>
      <c r="F59" s="48">
        <v>2</v>
      </c>
    </row>
    <row r="60" spans="1:6" x14ac:dyDescent="0.25">
      <c r="A60" s="86"/>
      <c r="B60" s="99"/>
      <c r="C60" s="48" t="s">
        <v>14</v>
      </c>
      <c r="D60" s="48">
        <v>3</v>
      </c>
      <c r="E60" s="48">
        <v>2</v>
      </c>
      <c r="F60" s="48">
        <v>5</v>
      </c>
    </row>
    <row r="61" spans="1:6" x14ac:dyDescent="0.25">
      <c r="A61" s="86"/>
      <c r="B61" s="100" t="s">
        <v>103</v>
      </c>
      <c r="C61" s="59" t="s">
        <v>12</v>
      </c>
      <c r="D61" s="59">
        <v>1</v>
      </c>
      <c r="E61" s="59"/>
      <c r="F61" s="59">
        <v>1</v>
      </c>
    </row>
    <row r="62" spans="1:6" x14ac:dyDescent="0.25">
      <c r="A62" s="86"/>
      <c r="B62" s="100"/>
      <c r="C62" s="59" t="s">
        <v>14</v>
      </c>
      <c r="D62" s="59">
        <v>1</v>
      </c>
      <c r="E62" s="59"/>
      <c r="F62" s="59">
        <v>1</v>
      </c>
    </row>
    <row r="63" spans="1:6" x14ac:dyDescent="0.25">
      <c r="A63" s="86"/>
      <c r="B63" s="48" t="s">
        <v>104</v>
      </c>
      <c r="C63" s="48" t="s">
        <v>12</v>
      </c>
      <c r="D63" s="48"/>
      <c r="E63" s="48">
        <v>1</v>
      </c>
      <c r="F63" s="48">
        <v>1</v>
      </c>
    </row>
    <row r="64" spans="1:6" x14ac:dyDescent="0.25">
      <c r="A64" s="86"/>
      <c r="B64" s="100" t="s">
        <v>105</v>
      </c>
      <c r="C64" s="59" t="s">
        <v>12</v>
      </c>
      <c r="D64" s="59"/>
      <c r="E64" s="59">
        <v>1</v>
      </c>
      <c r="F64" s="59">
        <v>1</v>
      </c>
    </row>
    <row r="65" spans="1:6" x14ac:dyDescent="0.25">
      <c r="A65" s="86"/>
      <c r="B65" s="100"/>
      <c r="C65" s="59" t="s">
        <v>14</v>
      </c>
      <c r="D65" s="59">
        <v>1</v>
      </c>
      <c r="E65" s="59">
        <v>3</v>
      </c>
      <c r="F65" s="59">
        <v>4</v>
      </c>
    </row>
    <row r="66" spans="1:6" x14ac:dyDescent="0.25">
      <c r="A66" s="86"/>
      <c r="B66" s="99" t="s">
        <v>106</v>
      </c>
      <c r="C66" s="48" t="s">
        <v>12</v>
      </c>
      <c r="D66" s="48">
        <v>6</v>
      </c>
      <c r="E66" s="48">
        <v>2</v>
      </c>
      <c r="F66" s="48">
        <v>8</v>
      </c>
    </row>
    <row r="67" spans="1:6" x14ac:dyDescent="0.25">
      <c r="A67" s="86"/>
      <c r="B67" s="99"/>
      <c r="C67" s="48" t="s">
        <v>14</v>
      </c>
      <c r="D67" s="48">
        <v>4</v>
      </c>
      <c r="E67" s="48">
        <v>13</v>
      </c>
      <c r="F67" s="48">
        <v>17</v>
      </c>
    </row>
    <row r="68" spans="1:6" x14ac:dyDescent="0.25">
      <c r="A68" s="86"/>
      <c r="B68" s="59" t="s">
        <v>107</v>
      </c>
      <c r="C68" s="59" t="s">
        <v>14</v>
      </c>
      <c r="D68" s="59"/>
      <c r="E68" s="59">
        <v>3</v>
      </c>
      <c r="F68" s="59">
        <v>3</v>
      </c>
    </row>
    <row r="69" spans="1:6" x14ac:dyDescent="0.25">
      <c r="A69" s="86"/>
      <c r="B69" s="99" t="s">
        <v>108</v>
      </c>
      <c r="C69" s="48" t="s">
        <v>12</v>
      </c>
      <c r="D69" s="48">
        <v>11</v>
      </c>
      <c r="E69" s="48">
        <v>5</v>
      </c>
      <c r="F69" s="48">
        <v>16</v>
      </c>
    </row>
    <row r="70" spans="1:6" x14ac:dyDescent="0.25">
      <c r="A70" s="86"/>
      <c r="B70" s="99"/>
      <c r="C70" s="48" t="s">
        <v>13</v>
      </c>
      <c r="D70" s="48">
        <v>6</v>
      </c>
      <c r="E70" s="48">
        <v>4</v>
      </c>
      <c r="F70" s="48">
        <v>10</v>
      </c>
    </row>
    <row r="71" spans="1:6" x14ac:dyDescent="0.25">
      <c r="A71" s="86"/>
      <c r="B71" s="99"/>
      <c r="C71" s="48" t="s">
        <v>14</v>
      </c>
      <c r="D71" s="48">
        <v>2</v>
      </c>
      <c r="E71" s="48">
        <v>1</v>
      </c>
      <c r="F71" s="48">
        <v>3</v>
      </c>
    </row>
    <row r="72" spans="1:6" x14ac:dyDescent="0.25">
      <c r="A72" s="86"/>
      <c r="B72" s="100" t="s">
        <v>109</v>
      </c>
      <c r="C72" s="59" t="s">
        <v>12</v>
      </c>
      <c r="D72" s="59">
        <v>58</v>
      </c>
      <c r="E72" s="59">
        <v>15</v>
      </c>
      <c r="F72" s="59">
        <v>73</v>
      </c>
    </row>
    <row r="73" spans="1:6" x14ac:dyDescent="0.25">
      <c r="A73" s="86"/>
      <c r="B73" s="100"/>
      <c r="C73" s="59" t="s">
        <v>13</v>
      </c>
      <c r="D73" s="59">
        <v>10</v>
      </c>
      <c r="E73" s="59">
        <v>4</v>
      </c>
      <c r="F73" s="59">
        <v>14</v>
      </c>
    </row>
    <row r="74" spans="1:6" x14ac:dyDescent="0.25">
      <c r="A74" s="86"/>
      <c r="B74" s="100"/>
      <c r="C74" s="59" t="s">
        <v>14</v>
      </c>
      <c r="D74" s="59">
        <v>28</v>
      </c>
      <c r="E74" s="59">
        <v>14</v>
      </c>
      <c r="F74" s="59">
        <v>42</v>
      </c>
    </row>
    <row r="75" spans="1:6" x14ac:dyDescent="0.25">
      <c r="A75" s="86"/>
      <c r="B75" s="99" t="s">
        <v>110</v>
      </c>
      <c r="C75" s="48" t="s">
        <v>12</v>
      </c>
      <c r="D75" s="48">
        <v>22</v>
      </c>
      <c r="E75" s="48">
        <v>18</v>
      </c>
      <c r="F75" s="48">
        <v>40</v>
      </c>
    </row>
    <row r="76" spans="1:6" x14ac:dyDescent="0.25">
      <c r="A76" s="86"/>
      <c r="B76" s="99"/>
      <c r="C76" s="48" t="s">
        <v>13</v>
      </c>
      <c r="D76" s="48">
        <v>13</v>
      </c>
      <c r="E76" s="48">
        <v>10</v>
      </c>
      <c r="F76" s="48">
        <v>23</v>
      </c>
    </row>
    <row r="77" spans="1:6" x14ac:dyDescent="0.25">
      <c r="A77" s="86"/>
      <c r="B77" s="99"/>
      <c r="C77" s="48" t="s">
        <v>14</v>
      </c>
      <c r="D77" s="48">
        <v>24</v>
      </c>
      <c r="E77" s="48">
        <v>9</v>
      </c>
      <c r="F77" s="48">
        <v>33</v>
      </c>
    </row>
    <row r="78" spans="1:6" x14ac:dyDescent="0.25">
      <c r="A78" s="86"/>
      <c r="B78" s="100" t="s">
        <v>111</v>
      </c>
      <c r="C78" s="59" t="s">
        <v>12</v>
      </c>
      <c r="D78" s="59">
        <v>5</v>
      </c>
      <c r="E78" s="59">
        <v>6</v>
      </c>
      <c r="F78" s="59">
        <v>11</v>
      </c>
    </row>
    <row r="79" spans="1:6" x14ac:dyDescent="0.25">
      <c r="A79" s="86"/>
      <c r="B79" s="100"/>
      <c r="C79" s="59" t="s">
        <v>13</v>
      </c>
      <c r="D79" s="59"/>
      <c r="E79" s="59">
        <v>2</v>
      </c>
      <c r="F79" s="59">
        <v>2</v>
      </c>
    </row>
    <row r="80" spans="1:6" x14ac:dyDescent="0.25">
      <c r="A80" s="86"/>
      <c r="B80" s="100"/>
      <c r="C80" s="59" t="s">
        <v>14</v>
      </c>
      <c r="D80" s="59">
        <v>4</v>
      </c>
      <c r="E80" s="59">
        <v>1</v>
      </c>
      <c r="F80" s="59">
        <v>5</v>
      </c>
    </row>
    <row r="81" spans="1:6" x14ac:dyDescent="0.25">
      <c r="A81" s="86"/>
      <c r="B81" s="99" t="s">
        <v>112</v>
      </c>
      <c r="C81" s="48" t="s">
        <v>12</v>
      </c>
      <c r="D81" s="48">
        <v>14</v>
      </c>
      <c r="E81" s="48">
        <v>19</v>
      </c>
      <c r="F81" s="48">
        <v>33</v>
      </c>
    </row>
    <row r="82" spans="1:6" x14ac:dyDescent="0.25">
      <c r="A82" s="86"/>
      <c r="B82" s="99"/>
      <c r="C82" s="48" t="s">
        <v>13</v>
      </c>
      <c r="D82" s="48">
        <v>7</v>
      </c>
      <c r="E82" s="48">
        <v>9</v>
      </c>
      <c r="F82" s="48">
        <v>16</v>
      </c>
    </row>
    <row r="83" spans="1:6" x14ac:dyDescent="0.25">
      <c r="A83" s="86"/>
      <c r="B83" s="99"/>
      <c r="C83" s="48" t="s">
        <v>14</v>
      </c>
      <c r="D83" s="48">
        <v>3</v>
      </c>
      <c r="E83" s="48">
        <v>10</v>
      </c>
      <c r="F83" s="48">
        <v>13</v>
      </c>
    </row>
    <row r="84" spans="1:6" x14ac:dyDescent="0.25">
      <c r="A84" s="86"/>
      <c r="B84" s="100" t="s">
        <v>113</v>
      </c>
      <c r="C84" s="59" t="s">
        <v>12</v>
      </c>
      <c r="D84" s="59">
        <v>9</v>
      </c>
      <c r="E84" s="59">
        <v>16</v>
      </c>
      <c r="F84" s="59">
        <v>25</v>
      </c>
    </row>
    <row r="85" spans="1:6" x14ac:dyDescent="0.25">
      <c r="A85" s="86"/>
      <c r="B85" s="100"/>
      <c r="C85" s="59" t="s">
        <v>13</v>
      </c>
      <c r="D85" s="59">
        <v>2</v>
      </c>
      <c r="E85" s="59">
        <v>6</v>
      </c>
      <c r="F85" s="59">
        <v>8</v>
      </c>
    </row>
    <row r="86" spans="1:6" x14ac:dyDescent="0.25">
      <c r="A86" s="86"/>
      <c r="B86" s="100"/>
      <c r="C86" s="59" t="s">
        <v>14</v>
      </c>
      <c r="D86" s="59">
        <v>2</v>
      </c>
      <c r="E86" s="59">
        <v>4</v>
      </c>
      <c r="F86" s="59">
        <v>6</v>
      </c>
    </row>
    <row r="87" spans="1:6" x14ac:dyDescent="0.25">
      <c r="A87" s="86"/>
      <c r="B87" s="99" t="s">
        <v>114</v>
      </c>
      <c r="C87" s="48" t="s">
        <v>12</v>
      </c>
      <c r="D87" s="48">
        <v>10</v>
      </c>
      <c r="E87" s="48">
        <v>7</v>
      </c>
      <c r="F87" s="48">
        <v>17</v>
      </c>
    </row>
    <row r="88" spans="1:6" x14ac:dyDescent="0.25">
      <c r="A88" s="86"/>
      <c r="B88" s="99"/>
      <c r="C88" s="48" t="s">
        <v>13</v>
      </c>
      <c r="D88" s="48">
        <v>6</v>
      </c>
      <c r="E88" s="48">
        <v>2</v>
      </c>
      <c r="F88" s="48">
        <v>8</v>
      </c>
    </row>
    <row r="89" spans="1:6" x14ac:dyDescent="0.25">
      <c r="A89" s="86"/>
      <c r="B89" s="99"/>
      <c r="C89" s="48" t="s">
        <v>14</v>
      </c>
      <c r="D89" s="48">
        <v>1</v>
      </c>
      <c r="E89" s="48">
        <v>6</v>
      </c>
      <c r="F89" s="48">
        <v>7</v>
      </c>
    </row>
    <row r="90" spans="1:6" x14ac:dyDescent="0.25">
      <c r="A90" s="86"/>
      <c r="B90" s="100" t="s">
        <v>115</v>
      </c>
      <c r="C90" s="59" t="s">
        <v>13</v>
      </c>
      <c r="D90" s="59">
        <v>1</v>
      </c>
      <c r="E90" s="59">
        <v>3</v>
      </c>
      <c r="F90" s="59">
        <v>4</v>
      </c>
    </row>
    <row r="91" spans="1:6" x14ac:dyDescent="0.25">
      <c r="A91" s="86"/>
      <c r="B91" s="100"/>
      <c r="C91" s="59" t="s">
        <v>14</v>
      </c>
      <c r="D91" s="59">
        <v>1</v>
      </c>
      <c r="E91" s="59"/>
      <c r="F91" s="59">
        <v>1</v>
      </c>
    </row>
    <row r="92" spans="1:6" x14ac:dyDescent="0.25">
      <c r="A92" s="86"/>
      <c r="B92" s="99" t="s">
        <v>116</v>
      </c>
      <c r="C92" s="48" t="s">
        <v>12</v>
      </c>
      <c r="D92" s="48"/>
      <c r="E92" s="48">
        <v>2</v>
      </c>
      <c r="F92" s="48">
        <v>2</v>
      </c>
    </row>
    <row r="93" spans="1:6" x14ac:dyDescent="0.25">
      <c r="A93" s="86"/>
      <c r="B93" s="99"/>
      <c r="C93" s="48" t="s">
        <v>14</v>
      </c>
      <c r="D93" s="48"/>
      <c r="E93" s="48">
        <v>1</v>
      </c>
      <c r="F93" s="48">
        <v>1</v>
      </c>
    </row>
    <row r="94" spans="1:6" x14ac:dyDescent="0.25">
      <c r="A94" s="86"/>
      <c r="B94" s="100" t="s">
        <v>117</v>
      </c>
      <c r="C94" s="59" t="s">
        <v>12</v>
      </c>
      <c r="D94" s="59">
        <v>1</v>
      </c>
      <c r="E94" s="59">
        <v>4</v>
      </c>
      <c r="F94" s="59">
        <v>5</v>
      </c>
    </row>
    <row r="95" spans="1:6" x14ac:dyDescent="0.25">
      <c r="A95" s="86"/>
      <c r="B95" s="100"/>
      <c r="C95" s="59" t="s">
        <v>13</v>
      </c>
      <c r="D95" s="59">
        <v>7</v>
      </c>
      <c r="E95" s="59">
        <v>10</v>
      </c>
      <c r="F95" s="59">
        <v>17</v>
      </c>
    </row>
    <row r="96" spans="1:6" x14ac:dyDescent="0.25">
      <c r="A96" s="86"/>
      <c r="B96" s="100"/>
      <c r="C96" s="59" t="s">
        <v>14</v>
      </c>
      <c r="D96" s="59"/>
      <c r="E96" s="59">
        <v>1</v>
      </c>
      <c r="F96" s="59">
        <v>1</v>
      </c>
    </row>
    <row r="97" spans="1:6" x14ac:dyDescent="0.25">
      <c r="A97" s="86"/>
      <c r="B97" s="99" t="s">
        <v>118</v>
      </c>
      <c r="C97" s="48" t="s">
        <v>12</v>
      </c>
      <c r="D97" s="48">
        <v>4</v>
      </c>
      <c r="E97" s="48">
        <v>10</v>
      </c>
      <c r="F97" s="48">
        <v>14</v>
      </c>
    </row>
    <row r="98" spans="1:6" x14ac:dyDescent="0.25">
      <c r="A98" s="86"/>
      <c r="B98" s="99"/>
      <c r="C98" s="48" t="s">
        <v>13</v>
      </c>
      <c r="D98" s="48">
        <v>4</v>
      </c>
      <c r="E98" s="48">
        <v>8</v>
      </c>
      <c r="F98" s="48">
        <v>12</v>
      </c>
    </row>
    <row r="99" spans="1:6" x14ac:dyDescent="0.25">
      <c r="A99" s="86"/>
      <c r="B99" s="99"/>
      <c r="C99" s="48" t="s">
        <v>14</v>
      </c>
      <c r="D99" s="48"/>
      <c r="E99" s="48">
        <v>1</v>
      </c>
      <c r="F99" s="48">
        <v>1</v>
      </c>
    </row>
    <row r="100" spans="1:6" x14ac:dyDescent="0.25">
      <c r="A100" s="68" t="s">
        <v>119</v>
      </c>
      <c r="B100" s="75"/>
      <c r="C100" s="69"/>
      <c r="D100" s="75">
        <v>324</v>
      </c>
      <c r="E100" s="69">
        <v>300</v>
      </c>
      <c r="F100" s="75">
        <v>624</v>
      </c>
    </row>
    <row r="101" spans="1:6" ht="21.75" thickBot="1" x14ac:dyDescent="0.4">
      <c r="A101" s="76" t="s">
        <v>18</v>
      </c>
      <c r="B101" s="77"/>
      <c r="C101" s="78"/>
      <c r="D101" s="77">
        <v>412</v>
      </c>
      <c r="E101" s="77">
        <v>424</v>
      </c>
      <c r="F101" s="77">
        <v>836</v>
      </c>
    </row>
    <row r="102" spans="1:6" ht="15.75" thickTop="1" x14ac:dyDescent="0.25"/>
  </sheetData>
  <mergeCells count="30">
    <mergeCell ref="M1:P1"/>
    <mergeCell ref="A22:A43"/>
    <mergeCell ref="B22:B24"/>
    <mergeCell ref="B25:B27"/>
    <mergeCell ref="B28:B30"/>
    <mergeCell ref="B31:B33"/>
    <mergeCell ref="B34:B35"/>
    <mergeCell ref="B37:B39"/>
    <mergeCell ref="B40:B42"/>
    <mergeCell ref="B84:B86"/>
    <mergeCell ref="A45:A53"/>
    <mergeCell ref="B45:B46"/>
    <mergeCell ref="B47:B49"/>
    <mergeCell ref="B50:B51"/>
    <mergeCell ref="A55:A99"/>
    <mergeCell ref="B55:B57"/>
    <mergeCell ref="B58:B60"/>
    <mergeCell ref="B61:B62"/>
    <mergeCell ref="B64:B65"/>
    <mergeCell ref="B66:B67"/>
    <mergeCell ref="B69:B71"/>
    <mergeCell ref="B72:B74"/>
    <mergeCell ref="B75:B77"/>
    <mergeCell ref="B78:B80"/>
    <mergeCell ref="B81:B83"/>
    <mergeCell ref="B87:B89"/>
    <mergeCell ref="B90:B91"/>
    <mergeCell ref="B92:B93"/>
    <mergeCell ref="B94:B96"/>
    <mergeCell ref="B97:B99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6435B-CBD8-4BD5-AF79-2C3D062B2270}">
  <dimension ref="A1:IT27"/>
  <sheetViews>
    <sheetView workbookViewId="0">
      <selection activeCell="Q13" sqref="Q13"/>
    </sheetView>
  </sheetViews>
  <sheetFormatPr baseColWidth="10" defaultRowHeight="15" x14ac:dyDescent="0.25"/>
  <cols>
    <col min="1" max="1" width="46.7109375" style="13" customWidth="1"/>
    <col min="2" max="7" width="11.42578125" style="13"/>
    <col min="8" max="8" width="15" style="13" bestFit="1" customWidth="1"/>
    <col min="9" max="9" width="11.42578125" style="13"/>
    <col min="10" max="10" width="16.7109375" style="13" bestFit="1" customWidth="1"/>
    <col min="11" max="11" width="18.5703125" style="13" customWidth="1"/>
    <col min="12" max="12" width="17.7109375" style="13" customWidth="1"/>
    <col min="13" max="13" width="17.5703125" style="13" customWidth="1"/>
    <col min="14" max="16384" width="11.42578125" style="13"/>
  </cols>
  <sheetData>
    <row r="1" spans="1:254" s="6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87" t="s">
        <v>0</v>
      </c>
      <c r="N1" s="87"/>
      <c r="O1" s="87"/>
      <c r="P1" s="87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4" s="7" customFormat="1" ht="12.75" x14ac:dyDescent="0.2"/>
    <row r="3" spans="1:254" s="7" customFormat="1" ht="15.75" x14ac:dyDescent="0.25">
      <c r="A3" s="8" t="s">
        <v>55</v>
      </c>
    </row>
    <row r="4" spans="1:254" s="7" customFormat="1" ht="15.75" x14ac:dyDescent="0.25">
      <c r="A4" s="8" t="s">
        <v>2</v>
      </c>
    </row>
    <row r="5" spans="1:254" s="7" customFormat="1" ht="15.75" x14ac:dyDescent="0.25">
      <c r="A5" s="8" t="s">
        <v>3</v>
      </c>
    </row>
    <row r="6" spans="1:254" s="7" customFormat="1" ht="15.75" x14ac:dyDescent="0.25">
      <c r="A6" s="8" t="s">
        <v>4</v>
      </c>
      <c r="K6" s="72"/>
      <c r="L6" s="72"/>
    </row>
    <row r="7" spans="1:254" s="7" customFormat="1" x14ac:dyDescent="0.25">
      <c r="A7" s="7" t="s">
        <v>5</v>
      </c>
      <c r="K7" s="13"/>
      <c r="L7" s="33"/>
      <c r="M7" s="10"/>
    </row>
    <row r="10" spans="1:254" x14ac:dyDescent="0.25">
      <c r="A10" s="102" t="s">
        <v>56</v>
      </c>
      <c r="B10" s="103" t="s">
        <v>57</v>
      </c>
      <c r="C10" s="103"/>
      <c r="D10" s="103"/>
      <c r="E10" s="103"/>
      <c r="F10" s="103" t="s">
        <v>58</v>
      </c>
      <c r="G10" s="103"/>
      <c r="H10" s="103"/>
      <c r="I10" s="103"/>
      <c r="J10" s="104" t="s">
        <v>59</v>
      </c>
      <c r="K10" s="103" t="s">
        <v>60</v>
      </c>
      <c r="L10" s="103"/>
      <c r="M10" s="103"/>
    </row>
    <row r="11" spans="1:254" x14ac:dyDescent="0.25">
      <c r="A11" s="102"/>
      <c r="B11" s="61" t="s">
        <v>8</v>
      </c>
      <c r="C11" s="61" t="s">
        <v>9</v>
      </c>
      <c r="D11" s="61" t="s">
        <v>61</v>
      </c>
      <c r="E11" s="61" t="s">
        <v>62</v>
      </c>
      <c r="F11" s="61" t="s">
        <v>8</v>
      </c>
      <c r="G11" s="61" t="s">
        <v>9</v>
      </c>
      <c r="H11" s="61" t="s">
        <v>63</v>
      </c>
      <c r="I11" s="61" t="s">
        <v>62</v>
      </c>
      <c r="J11" s="104"/>
      <c r="K11" s="61" t="s">
        <v>8</v>
      </c>
      <c r="L11" s="61" t="s">
        <v>9</v>
      </c>
      <c r="M11" s="61" t="s">
        <v>18</v>
      </c>
    </row>
    <row r="12" spans="1:254" x14ac:dyDescent="0.25">
      <c r="A12" s="13" t="s">
        <v>64</v>
      </c>
      <c r="D12" s="13">
        <f>SUM(B12:C12)</f>
        <v>0</v>
      </c>
      <c r="F12" s="13">
        <v>1</v>
      </c>
      <c r="G12" s="13">
        <v>2</v>
      </c>
      <c r="H12" s="13">
        <f>SUM(F12:G12)</f>
        <v>3</v>
      </c>
      <c r="I12" s="79">
        <f>G12/H12</f>
        <v>0.66666666666666663</v>
      </c>
      <c r="J12" s="80">
        <f>D12+H12</f>
        <v>3</v>
      </c>
      <c r="K12" s="79">
        <f>B12/J12</f>
        <v>0</v>
      </c>
      <c r="L12" s="79">
        <f>C12/J12</f>
        <v>0</v>
      </c>
      <c r="M12" s="79">
        <f>D12/J12</f>
        <v>0</v>
      </c>
    </row>
    <row r="13" spans="1:254" x14ac:dyDescent="0.25">
      <c r="A13" s="13" t="s">
        <v>65</v>
      </c>
      <c r="B13" s="13">
        <v>3</v>
      </c>
      <c r="D13" s="13">
        <f t="shared" ref="D13:D26" si="0">SUM(B13:C13)</f>
        <v>3</v>
      </c>
      <c r="E13" s="79">
        <f>C13/D13</f>
        <v>0</v>
      </c>
      <c r="H13" s="13">
        <f t="shared" ref="H13:H26" si="1">SUM(F13:G13)</f>
        <v>0</v>
      </c>
      <c r="I13" s="79">
        <v>0</v>
      </c>
      <c r="J13" s="80">
        <f t="shared" ref="J13:J26" si="2">D13+H13</f>
        <v>3</v>
      </c>
      <c r="K13" s="79">
        <f t="shared" ref="K13:K26" si="3">B13/J13</f>
        <v>1</v>
      </c>
      <c r="L13" s="79">
        <f t="shared" ref="L13:L26" si="4">C13/J13</f>
        <v>0</v>
      </c>
      <c r="M13" s="79">
        <f t="shared" ref="M13:M26" si="5">D13/J13</f>
        <v>1</v>
      </c>
    </row>
    <row r="14" spans="1:254" x14ac:dyDescent="0.25">
      <c r="A14" s="13" t="s">
        <v>66</v>
      </c>
      <c r="C14" s="13">
        <v>2</v>
      </c>
      <c r="D14" s="13">
        <f t="shared" si="0"/>
        <v>2</v>
      </c>
      <c r="E14" s="79">
        <f t="shared" ref="E14:E26" si="6">C14/D14</f>
        <v>1</v>
      </c>
      <c r="G14" s="13">
        <v>1</v>
      </c>
      <c r="H14" s="13">
        <f t="shared" si="1"/>
        <v>1</v>
      </c>
      <c r="I14" s="79">
        <f t="shared" ref="I14:I26" si="7">G14/H14</f>
        <v>1</v>
      </c>
      <c r="J14" s="80">
        <f t="shared" si="2"/>
        <v>3</v>
      </c>
      <c r="K14" s="79">
        <f t="shared" si="3"/>
        <v>0</v>
      </c>
      <c r="L14" s="79">
        <f t="shared" si="4"/>
        <v>0.66666666666666663</v>
      </c>
      <c r="M14" s="79">
        <f t="shared" si="5"/>
        <v>0.66666666666666663</v>
      </c>
    </row>
    <row r="15" spans="1:254" x14ac:dyDescent="0.25">
      <c r="A15" s="13" t="s">
        <v>67</v>
      </c>
      <c r="D15" s="13">
        <f t="shared" si="0"/>
        <v>0</v>
      </c>
      <c r="E15" s="79"/>
      <c r="G15" s="13">
        <v>1</v>
      </c>
      <c r="H15" s="13">
        <f t="shared" si="1"/>
        <v>1</v>
      </c>
      <c r="I15" s="79">
        <f t="shared" si="7"/>
        <v>1</v>
      </c>
      <c r="J15" s="80">
        <f t="shared" si="2"/>
        <v>1</v>
      </c>
      <c r="K15" s="79">
        <f t="shared" si="3"/>
        <v>0</v>
      </c>
      <c r="L15" s="79">
        <f t="shared" si="4"/>
        <v>0</v>
      </c>
      <c r="M15" s="79">
        <f t="shared" si="5"/>
        <v>0</v>
      </c>
    </row>
    <row r="16" spans="1:254" x14ac:dyDescent="0.25">
      <c r="A16" s="13" t="s">
        <v>68</v>
      </c>
      <c r="C16" s="13">
        <v>3</v>
      </c>
      <c r="D16" s="13">
        <f t="shared" si="0"/>
        <v>3</v>
      </c>
      <c r="E16" s="79">
        <f t="shared" si="6"/>
        <v>1</v>
      </c>
      <c r="G16" s="13">
        <v>2</v>
      </c>
      <c r="H16" s="13">
        <f t="shared" si="1"/>
        <v>2</v>
      </c>
      <c r="I16" s="79">
        <f t="shared" si="7"/>
        <v>1</v>
      </c>
      <c r="J16" s="80">
        <f t="shared" si="2"/>
        <v>5</v>
      </c>
      <c r="K16" s="79">
        <f t="shared" si="3"/>
        <v>0</v>
      </c>
      <c r="L16" s="79">
        <f t="shared" si="4"/>
        <v>0.6</v>
      </c>
      <c r="M16" s="79">
        <f t="shared" si="5"/>
        <v>0.6</v>
      </c>
    </row>
    <row r="17" spans="1:13" x14ac:dyDescent="0.25">
      <c r="A17" s="13" t="s">
        <v>69</v>
      </c>
      <c r="D17" s="13">
        <f t="shared" si="0"/>
        <v>0</v>
      </c>
      <c r="E17" s="79"/>
      <c r="F17" s="13">
        <v>1</v>
      </c>
      <c r="H17" s="13">
        <f t="shared" si="1"/>
        <v>1</v>
      </c>
      <c r="I17" s="79">
        <v>0</v>
      </c>
      <c r="J17" s="80">
        <f t="shared" si="2"/>
        <v>1</v>
      </c>
      <c r="K17" s="79">
        <f t="shared" si="3"/>
        <v>0</v>
      </c>
      <c r="L17" s="79">
        <f t="shared" si="4"/>
        <v>0</v>
      </c>
      <c r="M17" s="79">
        <f t="shared" si="5"/>
        <v>0</v>
      </c>
    </row>
    <row r="18" spans="1:13" x14ac:dyDescent="0.25">
      <c r="A18" s="13" t="s">
        <v>70</v>
      </c>
      <c r="B18" s="13">
        <v>2</v>
      </c>
      <c r="C18" s="13">
        <v>1</v>
      </c>
      <c r="D18" s="13">
        <f t="shared" si="0"/>
        <v>3</v>
      </c>
      <c r="E18" s="79">
        <f t="shared" si="6"/>
        <v>0.33333333333333331</v>
      </c>
      <c r="F18" s="13">
        <v>1</v>
      </c>
      <c r="G18" s="13">
        <v>1</v>
      </c>
      <c r="H18" s="13">
        <f t="shared" si="1"/>
        <v>2</v>
      </c>
      <c r="I18" s="79">
        <f t="shared" si="7"/>
        <v>0.5</v>
      </c>
      <c r="J18" s="80">
        <f t="shared" si="2"/>
        <v>5</v>
      </c>
      <c r="K18" s="79">
        <f t="shared" si="3"/>
        <v>0.4</v>
      </c>
      <c r="L18" s="79">
        <f t="shared" si="4"/>
        <v>0.2</v>
      </c>
      <c r="M18" s="79">
        <f t="shared" si="5"/>
        <v>0.6</v>
      </c>
    </row>
    <row r="19" spans="1:13" x14ac:dyDescent="0.25">
      <c r="A19" s="13" t="s">
        <v>71</v>
      </c>
      <c r="B19" s="13">
        <v>11</v>
      </c>
      <c r="C19" s="13">
        <v>9</v>
      </c>
      <c r="D19" s="13">
        <f t="shared" si="0"/>
        <v>20</v>
      </c>
      <c r="E19" s="79">
        <f t="shared" si="6"/>
        <v>0.45</v>
      </c>
      <c r="G19" s="13">
        <v>1</v>
      </c>
      <c r="H19" s="13">
        <f t="shared" si="1"/>
        <v>1</v>
      </c>
      <c r="I19" s="79">
        <f t="shared" si="7"/>
        <v>1</v>
      </c>
      <c r="J19" s="80">
        <f t="shared" si="2"/>
        <v>21</v>
      </c>
      <c r="K19" s="79">
        <f t="shared" si="3"/>
        <v>0.52380952380952384</v>
      </c>
      <c r="L19" s="79">
        <f t="shared" si="4"/>
        <v>0.42857142857142855</v>
      </c>
      <c r="M19" s="79">
        <f t="shared" si="5"/>
        <v>0.95238095238095233</v>
      </c>
    </row>
    <row r="20" spans="1:13" x14ac:dyDescent="0.25">
      <c r="A20" s="13" t="s">
        <v>72</v>
      </c>
      <c r="B20" s="13">
        <v>2</v>
      </c>
      <c r="C20" s="13">
        <v>2</v>
      </c>
      <c r="D20" s="13">
        <f t="shared" si="0"/>
        <v>4</v>
      </c>
      <c r="E20" s="79">
        <f t="shared" si="6"/>
        <v>0.5</v>
      </c>
      <c r="F20" s="13">
        <v>2</v>
      </c>
      <c r="G20" s="13">
        <v>3</v>
      </c>
      <c r="H20" s="13">
        <f t="shared" si="1"/>
        <v>5</v>
      </c>
      <c r="I20" s="79">
        <f t="shared" si="7"/>
        <v>0.6</v>
      </c>
      <c r="J20" s="80">
        <f t="shared" si="2"/>
        <v>9</v>
      </c>
      <c r="K20" s="79">
        <f t="shared" si="3"/>
        <v>0.22222222222222221</v>
      </c>
      <c r="L20" s="79">
        <f t="shared" si="4"/>
        <v>0.22222222222222221</v>
      </c>
      <c r="M20" s="79">
        <f t="shared" si="5"/>
        <v>0.44444444444444442</v>
      </c>
    </row>
    <row r="21" spans="1:13" x14ac:dyDescent="0.25">
      <c r="A21" s="13" t="s">
        <v>73</v>
      </c>
      <c r="B21" s="13">
        <v>1</v>
      </c>
      <c r="C21" s="13">
        <v>2</v>
      </c>
      <c r="D21" s="13">
        <f t="shared" si="0"/>
        <v>3</v>
      </c>
      <c r="E21" s="79">
        <f t="shared" si="6"/>
        <v>0.66666666666666663</v>
      </c>
      <c r="F21" s="13">
        <v>1</v>
      </c>
      <c r="H21" s="13">
        <f t="shared" si="1"/>
        <v>1</v>
      </c>
      <c r="I21" s="79">
        <f t="shared" si="7"/>
        <v>0</v>
      </c>
      <c r="J21" s="80">
        <f t="shared" si="2"/>
        <v>4</v>
      </c>
      <c r="K21" s="79">
        <f t="shared" si="3"/>
        <v>0.25</v>
      </c>
      <c r="L21" s="79">
        <f t="shared" si="4"/>
        <v>0.5</v>
      </c>
      <c r="M21" s="79">
        <f t="shared" si="5"/>
        <v>0.75</v>
      </c>
    </row>
    <row r="22" spans="1:13" x14ac:dyDescent="0.25">
      <c r="A22" s="13" t="s">
        <v>74</v>
      </c>
      <c r="B22" s="13">
        <v>15</v>
      </c>
      <c r="C22" s="13">
        <v>15</v>
      </c>
      <c r="D22" s="13">
        <f t="shared" si="0"/>
        <v>30</v>
      </c>
      <c r="E22" s="79">
        <f t="shared" si="6"/>
        <v>0.5</v>
      </c>
      <c r="F22" s="13">
        <v>6</v>
      </c>
      <c r="G22" s="13">
        <v>7</v>
      </c>
      <c r="H22" s="13">
        <f t="shared" si="1"/>
        <v>13</v>
      </c>
      <c r="I22" s="79">
        <f t="shared" si="7"/>
        <v>0.53846153846153844</v>
      </c>
      <c r="J22" s="80">
        <f t="shared" si="2"/>
        <v>43</v>
      </c>
      <c r="K22" s="79">
        <f t="shared" si="3"/>
        <v>0.34883720930232559</v>
      </c>
      <c r="L22" s="79">
        <f t="shared" si="4"/>
        <v>0.34883720930232559</v>
      </c>
      <c r="M22" s="79">
        <f t="shared" si="5"/>
        <v>0.69767441860465118</v>
      </c>
    </row>
    <row r="23" spans="1:13" x14ac:dyDescent="0.25">
      <c r="A23" s="13" t="s">
        <v>75</v>
      </c>
      <c r="B23" s="13">
        <v>13</v>
      </c>
      <c r="C23" s="13">
        <v>14</v>
      </c>
      <c r="D23" s="13">
        <f t="shared" si="0"/>
        <v>27</v>
      </c>
      <c r="E23" s="79">
        <f t="shared" si="6"/>
        <v>0.51851851851851849</v>
      </c>
      <c r="F23" s="13">
        <v>5</v>
      </c>
      <c r="G23" s="13">
        <v>9</v>
      </c>
      <c r="H23" s="13">
        <f t="shared" si="1"/>
        <v>14</v>
      </c>
      <c r="I23" s="79">
        <f t="shared" si="7"/>
        <v>0.6428571428571429</v>
      </c>
      <c r="J23" s="80">
        <f t="shared" si="2"/>
        <v>41</v>
      </c>
      <c r="K23" s="79">
        <f t="shared" si="3"/>
        <v>0.31707317073170732</v>
      </c>
      <c r="L23" s="79">
        <f t="shared" si="4"/>
        <v>0.34146341463414637</v>
      </c>
      <c r="M23" s="79">
        <f t="shared" si="5"/>
        <v>0.65853658536585369</v>
      </c>
    </row>
    <row r="24" spans="1:13" x14ac:dyDescent="0.25">
      <c r="A24" s="13" t="s">
        <v>76</v>
      </c>
      <c r="B24" s="13">
        <v>24</v>
      </c>
      <c r="C24" s="13">
        <v>17</v>
      </c>
      <c r="D24" s="13">
        <f t="shared" si="0"/>
        <v>41</v>
      </c>
      <c r="E24" s="79">
        <f t="shared" si="6"/>
        <v>0.41463414634146339</v>
      </c>
      <c r="F24" s="13">
        <v>17</v>
      </c>
      <c r="G24" s="13">
        <v>16</v>
      </c>
      <c r="H24" s="13">
        <f t="shared" si="1"/>
        <v>33</v>
      </c>
      <c r="I24" s="79">
        <f t="shared" si="7"/>
        <v>0.48484848484848486</v>
      </c>
      <c r="J24" s="80">
        <f t="shared" si="2"/>
        <v>74</v>
      </c>
      <c r="K24" s="79">
        <f t="shared" si="3"/>
        <v>0.32432432432432434</v>
      </c>
      <c r="L24" s="79">
        <f t="shared" si="4"/>
        <v>0.22972972972972974</v>
      </c>
      <c r="M24" s="79">
        <f t="shared" si="5"/>
        <v>0.55405405405405406</v>
      </c>
    </row>
    <row r="25" spans="1:13" x14ac:dyDescent="0.25">
      <c r="A25" s="13" t="s">
        <v>77</v>
      </c>
      <c r="C25" s="13">
        <v>1</v>
      </c>
      <c r="D25" s="13">
        <f t="shared" si="0"/>
        <v>1</v>
      </c>
      <c r="E25" s="79">
        <f t="shared" si="6"/>
        <v>1</v>
      </c>
      <c r="H25" s="13">
        <f t="shared" si="1"/>
        <v>0</v>
      </c>
      <c r="I25" s="79">
        <v>0</v>
      </c>
      <c r="J25" s="80">
        <f t="shared" si="2"/>
        <v>1</v>
      </c>
      <c r="K25" s="79">
        <f t="shared" si="3"/>
        <v>0</v>
      </c>
      <c r="L25" s="79">
        <f t="shared" si="4"/>
        <v>1</v>
      </c>
      <c r="M25" s="79">
        <f t="shared" si="5"/>
        <v>1</v>
      </c>
    </row>
    <row r="26" spans="1:13" ht="19.5" thickBot="1" x14ac:dyDescent="0.35">
      <c r="A26" s="70" t="s">
        <v>54</v>
      </c>
      <c r="B26" s="70">
        <f>SUM(B13:B25)</f>
        <v>71</v>
      </c>
      <c r="C26" s="70">
        <f t="shared" ref="C26" si="8">SUM(C13:C25)</f>
        <v>66</v>
      </c>
      <c r="D26" s="70">
        <f t="shared" si="0"/>
        <v>137</v>
      </c>
      <c r="E26" s="81">
        <f t="shared" si="6"/>
        <v>0.48175182481751827</v>
      </c>
      <c r="F26" s="70">
        <f>SUM(F12:F25)</f>
        <v>34</v>
      </c>
      <c r="G26" s="70">
        <f>SUM(G12:G25)</f>
        <v>43</v>
      </c>
      <c r="H26" s="70">
        <f t="shared" si="1"/>
        <v>77</v>
      </c>
      <c r="I26" s="81">
        <f t="shared" si="7"/>
        <v>0.55844155844155841</v>
      </c>
      <c r="J26" s="70">
        <f t="shared" si="2"/>
        <v>214</v>
      </c>
      <c r="K26" s="81">
        <f t="shared" si="3"/>
        <v>0.33177570093457942</v>
      </c>
      <c r="L26" s="81">
        <f t="shared" si="4"/>
        <v>0.30841121495327101</v>
      </c>
      <c r="M26" s="81">
        <f t="shared" si="5"/>
        <v>0.64018691588785048</v>
      </c>
    </row>
    <row r="27" spans="1:13" ht="15.75" thickTop="1" x14ac:dyDescent="0.25"/>
  </sheetData>
  <mergeCells count="6">
    <mergeCell ref="M1:P1"/>
    <mergeCell ref="A10:A11"/>
    <mergeCell ref="B10:E10"/>
    <mergeCell ref="F10:I10"/>
    <mergeCell ref="J10:J11"/>
    <mergeCell ref="K10:M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51DEA-E722-4629-B1AC-56A114B58D63}">
  <dimension ref="A1:IO58"/>
  <sheetViews>
    <sheetView workbookViewId="0">
      <selection activeCell="H16" sqref="H16"/>
    </sheetView>
  </sheetViews>
  <sheetFormatPr baseColWidth="10" defaultRowHeight="15" x14ac:dyDescent="0.25"/>
  <cols>
    <col min="1" max="1" width="52.7109375" style="13" customWidth="1"/>
    <col min="2" max="2" width="40.5703125" style="13" bestFit="1" customWidth="1"/>
    <col min="3" max="5" width="11.42578125" style="13"/>
    <col min="6" max="6" width="61.42578125" style="13" bestFit="1" customWidth="1"/>
    <col min="7" max="16384" width="11.42578125" style="13"/>
  </cols>
  <sheetData>
    <row r="1" spans="1:249" s="6" customFormat="1" ht="57" customHeight="1" thickBot="1" x14ac:dyDescent="0.3">
      <c r="A1" s="1"/>
      <c r="B1" s="2"/>
      <c r="C1" s="2"/>
      <c r="D1" s="3"/>
      <c r="E1" s="4"/>
      <c r="F1" s="4"/>
      <c r="G1" s="4"/>
      <c r="H1" s="87" t="s">
        <v>0</v>
      </c>
      <c r="I1" s="87"/>
      <c r="J1" s="87"/>
      <c r="K1" s="87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</row>
    <row r="2" spans="1:249" s="7" customFormat="1" ht="12.75" x14ac:dyDescent="0.2"/>
    <row r="3" spans="1:249" s="7" customFormat="1" ht="15.75" x14ac:dyDescent="0.25">
      <c r="A3" s="8" t="s">
        <v>1</v>
      </c>
    </row>
    <row r="4" spans="1:249" s="7" customFormat="1" ht="15.75" x14ac:dyDescent="0.25">
      <c r="A4" s="8" t="s">
        <v>2</v>
      </c>
    </row>
    <row r="5" spans="1:249" s="7" customFormat="1" ht="15.75" x14ac:dyDescent="0.25">
      <c r="A5" s="8" t="s">
        <v>3</v>
      </c>
    </row>
    <row r="6" spans="1:249" s="7" customFormat="1" ht="15.75" x14ac:dyDescent="0.25">
      <c r="A6" s="8" t="s">
        <v>4</v>
      </c>
    </row>
    <row r="7" spans="1:249" s="7" customFormat="1" ht="12.75" x14ac:dyDescent="0.2">
      <c r="A7" s="7" t="s">
        <v>5</v>
      </c>
      <c r="G7" s="9"/>
      <c r="H7" s="10"/>
    </row>
    <row r="11" spans="1:249" x14ac:dyDescent="0.25">
      <c r="A11" s="11" t="s">
        <v>6</v>
      </c>
      <c r="B11" s="11" t="s">
        <v>7</v>
      </c>
      <c r="C11" s="12" t="s">
        <v>8</v>
      </c>
      <c r="D11" s="12" t="s">
        <v>9</v>
      </c>
      <c r="E11" s="12" t="s">
        <v>10</v>
      </c>
    </row>
    <row r="12" spans="1:249" x14ac:dyDescent="0.25">
      <c r="A12" s="105" t="s">
        <v>11</v>
      </c>
      <c r="B12" s="14" t="s">
        <v>12</v>
      </c>
      <c r="C12" s="15">
        <v>119.6165755919854</v>
      </c>
      <c r="D12" s="15">
        <v>94.643215300546373</v>
      </c>
      <c r="E12" s="16">
        <f>SUM(C12:D12)</f>
        <v>214.25979089253178</v>
      </c>
    </row>
    <row r="13" spans="1:249" x14ac:dyDescent="0.25">
      <c r="A13" s="106"/>
      <c r="B13" s="17" t="s">
        <v>13</v>
      </c>
      <c r="C13" s="15">
        <v>22.693989071038249</v>
      </c>
      <c r="D13" s="15">
        <v>29.620218579234972</v>
      </c>
      <c r="E13" s="16">
        <f t="shared" ref="E13:E19" si="0">SUM(C13:D13)</f>
        <v>52.314207650273218</v>
      </c>
    </row>
    <row r="14" spans="1:249" x14ac:dyDescent="0.25">
      <c r="A14" s="107"/>
      <c r="B14" s="18" t="s">
        <v>14</v>
      </c>
      <c r="C14" s="15">
        <v>104.63194535519114</v>
      </c>
      <c r="D14" s="15">
        <v>120.18538579234973</v>
      </c>
      <c r="E14" s="16">
        <f t="shared" si="0"/>
        <v>224.81733114754087</v>
      </c>
    </row>
    <row r="15" spans="1:249" x14ac:dyDescent="0.25">
      <c r="A15" s="108" t="s">
        <v>15</v>
      </c>
      <c r="B15" s="19" t="s">
        <v>12</v>
      </c>
      <c r="C15" s="20">
        <v>68.344262295081947</v>
      </c>
      <c r="D15" s="20">
        <v>74.87595628415302</v>
      </c>
      <c r="E15" s="16">
        <f t="shared" si="0"/>
        <v>143.22021857923497</v>
      </c>
    </row>
    <row r="16" spans="1:249" x14ac:dyDescent="0.25">
      <c r="A16" s="109"/>
      <c r="B16" s="21" t="s">
        <v>13</v>
      </c>
      <c r="C16" s="20">
        <v>71.658469945355165</v>
      </c>
      <c r="D16" s="20">
        <v>78.647540983606518</v>
      </c>
      <c r="E16" s="16">
        <f t="shared" si="0"/>
        <v>150.30601092896168</v>
      </c>
    </row>
    <row r="17" spans="1:9" x14ac:dyDescent="0.25">
      <c r="A17" s="110"/>
      <c r="B17" s="22" t="s">
        <v>14</v>
      </c>
      <c r="C17" s="20">
        <v>5.9289617486338821</v>
      </c>
      <c r="D17" s="20">
        <v>5.1038251366120235</v>
      </c>
      <c r="E17" s="16">
        <f t="shared" si="0"/>
        <v>11.032786885245905</v>
      </c>
    </row>
    <row r="18" spans="1:9" x14ac:dyDescent="0.25">
      <c r="A18" s="23" t="s">
        <v>16</v>
      </c>
      <c r="B18" s="24" t="s">
        <v>14</v>
      </c>
      <c r="C18" s="15">
        <v>2.3306010928961749</v>
      </c>
      <c r="D18" s="25">
        <v>0.66666666666666674</v>
      </c>
      <c r="E18" s="16">
        <f t="shared" si="0"/>
        <v>2.9972677595628419</v>
      </c>
    </row>
    <row r="19" spans="1:9" x14ac:dyDescent="0.25">
      <c r="A19" s="26" t="s">
        <v>17</v>
      </c>
      <c r="B19" s="27" t="s">
        <v>12</v>
      </c>
      <c r="C19" s="28">
        <v>1</v>
      </c>
      <c r="D19" s="29">
        <v>2</v>
      </c>
      <c r="E19" s="16">
        <f t="shared" si="0"/>
        <v>3</v>
      </c>
    </row>
    <row r="20" spans="1:9" x14ac:dyDescent="0.25">
      <c r="A20" s="23" t="s">
        <v>18</v>
      </c>
      <c r="B20" s="30"/>
      <c r="C20" s="31">
        <f>SUM(C12:C19)</f>
        <v>396.20480510018194</v>
      </c>
      <c r="D20" s="31">
        <f>SUM(D12:D19)</f>
        <v>405.74280874316935</v>
      </c>
      <c r="E20" s="16">
        <v>801.94761384335197</v>
      </c>
    </row>
    <row r="22" spans="1:9" x14ac:dyDescent="0.25">
      <c r="A22" s="32" t="s">
        <v>19</v>
      </c>
    </row>
    <row r="23" spans="1:9" x14ac:dyDescent="0.25">
      <c r="A23" s="32" t="s">
        <v>20</v>
      </c>
    </row>
    <row r="26" spans="1:9" x14ac:dyDescent="0.25">
      <c r="A26" s="13" t="s">
        <v>21</v>
      </c>
      <c r="B26" s="13" t="s">
        <v>8</v>
      </c>
      <c r="C26" s="13" t="s">
        <v>9</v>
      </c>
      <c r="D26" s="13" t="s">
        <v>18</v>
      </c>
      <c r="F26" s="13" t="s">
        <v>22</v>
      </c>
      <c r="G26" s="13" t="s">
        <v>8</v>
      </c>
      <c r="H26" s="13" t="s">
        <v>9</v>
      </c>
      <c r="I26" s="13" t="s">
        <v>18</v>
      </c>
    </row>
    <row r="27" spans="1:9" x14ac:dyDescent="0.25">
      <c r="A27" s="13" t="s">
        <v>23</v>
      </c>
      <c r="B27" s="13">
        <v>1</v>
      </c>
      <c r="D27" s="13">
        <f>SUM(Tabla3[[#This Row],[Homes]:[Mulleres]])</f>
        <v>1</v>
      </c>
      <c r="F27" s="13" t="s">
        <v>23</v>
      </c>
      <c r="G27" s="33">
        <v>9.6174863387978149E-2</v>
      </c>
      <c r="H27" s="33"/>
      <c r="I27" s="33">
        <f>SUM(Tabla5[[#This Row],[Homes]:[Mulleres]])</f>
        <v>9.6174863387978149E-2</v>
      </c>
    </row>
    <row r="28" spans="1:9" x14ac:dyDescent="0.25">
      <c r="A28" s="13" t="s">
        <v>24</v>
      </c>
      <c r="B28" s="13">
        <v>1</v>
      </c>
      <c r="C28" s="13">
        <v>2</v>
      </c>
      <c r="D28" s="13">
        <f>SUM(Tabla3[[#This Row],[Homes]:[Mulleres]])</f>
        <v>3</v>
      </c>
      <c r="F28" s="13" t="s">
        <v>24</v>
      </c>
      <c r="G28" s="33">
        <v>1</v>
      </c>
      <c r="H28" s="33">
        <v>2</v>
      </c>
      <c r="I28" s="33">
        <f>SUM(Tabla5[[#This Row],[Homes]:[Mulleres]])</f>
        <v>3</v>
      </c>
    </row>
    <row r="29" spans="1:9" x14ac:dyDescent="0.25">
      <c r="A29" s="13" t="s">
        <v>25</v>
      </c>
      <c r="B29" s="13">
        <v>4</v>
      </c>
      <c r="D29" s="13">
        <f>SUM(Tabla3[[#This Row],[Homes]:[Mulleres]])</f>
        <v>4</v>
      </c>
      <c r="F29" s="13" t="s">
        <v>25</v>
      </c>
      <c r="G29" s="33">
        <v>1.3524590163934427</v>
      </c>
      <c r="H29" s="33"/>
      <c r="I29" s="33">
        <f>SUM(Tabla5[[#This Row],[Homes]:[Mulleres]])</f>
        <v>1.3524590163934427</v>
      </c>
    </row>
    <row r="30" spans="1:9" x14ac:dyDescent="0.25">
      <c r="A30" s="13" t="s">
        <v>26</v>
      </c>
      <c r="C30" s="13">
        <v>5</v>
      </c>
      <c r="D30" s="13">
        <f>SUM(Tabla3[[#This Row],[Homes]:[Mulleres]])</f>
        <v>5</v>
      </c>
      <c r="F30" s="13" t="s">
        <v>26</v>
      </c>
      <c r="G30" s="33"/>
      <c r="H30" s="33">
        <v>4.057377049180328</v>
      </c>
      <c r="I30" s="33">
        <f>SUM(Tabla5[[#This Row],[Homes]:[Mulleres]])</f>
        <v>4.057377049180328</v>
      </c>
    </row>
    <row r="31" spans="1:9" x14ac:dyDescent="0.25">
      <c r="A31" s="13" t="s">
        <v>27</v>
      </c>
      <c r="C31" s="13">
        <v>1</v>
      </c>
      <c r="D31" s="13">
        <f>SUM(Tabla3[[#This Row],[Homes]:[Mulleres]])</f>
        <v>1</v>
      </c>
      <c r="F31" s="13" t="s">
        <v>27</v>
      </c>
      <c r="G31" s="33"/>
      <c r="H31" s="33">
        <v>1</v>
      </c>
      <c r="I31" s="33">
        <f>SUM(Tabla5[[#This Row],[Homes]:[Mulleres]])</f>
        <v>1</v>
      </c>
    </row>
    <row r="32" spans="1:9" x14ac:dyDescent="0.25">
      <c r="A32" s="13" t="s">
        <v>28</v>
      </c>
      <c r="C32" s="13">
        <v>6</v>
      </c>
      <c r="D32" s="13">
        <f>SUM(Tabla3[[#This Row],[Homes]:[Mulleres]])</f>
        <v>6</v>
      </c>
      <c r="F32" s="13" t="s">
        <v>28</v>
      </c>
      <c r="G32" s="33"/>
      <c r="H32" s="33">
        <v>3.8852459016393439</v>
      </c>
      <c r="I32" s="33">
        <f>SUM(Tabla5[[#This Row],[Homes]:[Mulleres]])</f>
        <v>3.8852459016393439</v>
      </c>
    </row>
    <row r="33" spans="1:9" x14ac:dyDescent="0.25">
      <c r="A33" s="13" t="s">
        <v>29</v>
      </c>
      <c r="B33" s="13">
        <v>4</v>
      </c>
      <c r="C33" s="13">
        <v>1</v>
      </c>
      <c r="D33" s="13">
        <f>SUM(Tabla3[[#This Row],[Homes]:[Mulleres]])</f>
        <v>5</v>
      </c>
      <c r="F33" s="13" t="s">
        <v>29</v>
      </c>
      <c r="G33" s="33">
        <v>2.5</v>
      </c>
      <c r="H33" s="33">
        <v>8.4699453551912565E-2</v>
      </c>
      <c r="I33" s="33">
        <f>SUM(Tabla5[[#This Row],[Homes]:[Mulleres]])</f>
        <v>2.5846994535519126</v>
      </c>
    </row>
    <row r="34" spans="1:9" x14ac:dyDescent="0.25">
      <c r="A34" s="13" t="s">
        <v>30</v>
      </c>
      <c r="B34" s="13">
        <v>4</v>
      </c>
      <c r="C34" s="13">
        <v>3</v>
      </c>
      <c r="D34" s="13">
        <f>SUM(Tabla3[[#This Row],[Homes]:[Mulleres]])</f>
        <v>7</v>
      </c>
      <c r="F34" s="13" t="s">
        <v>30</v>
      </c>
      <c r="G34" s="33">
        <v>3.9153005464480874</v>
      </c>
      <c r="H34" s="33">
        <v>2.1639344262295079</v>
      </c>
      <c r="I34" s="33">
        <f>SUM(Tabla5[[#This Row],[Homes]:[Mulleres]])</f>
        <v>6.0792349726775949</v>
      </c>
    </row>
    <row r="35" spans="1:9" x14ac:dyDescent="0.25">
      <c r="A35" s="13" t="s">
        <v>31</v>
      </c>
      <c r="B35" s="13">
        <v>12</v>
      </c>
      <c r="C35" s="13">
        <v>11</v>
      </c>
      <c r="D35" s="13">
        <f>SUM(Tabla3[[#This Row],[Homes]:[Mulleres]])</f>
        <v>23</v>
      </c>
      <c r="F35" s="13" t="s">
        <v>31</v>
      </c>
      <c r="G35" s="33">
        <v>11.385245901639344</v>
      </c>
      <c r="H35" s="33">
        <v>10.918032786885245</v>
      </c>
      <c r="I35" s="33">
        <f>SUM(Tabla5[[#This Row],[Homes]:[Mulleres]])</f>
        <v>22.303278688524589</v>
      </c>
    </row>
    <row r="36" spans="1:9" x14ac:dyDescent="0.25">
      <c r="A36" s="13" t="s">
        <v>32</v>
      </c>
      <c r="B36" s="13">
        <v>4</v>
      </c>
      <c r="C36" s="13">
        <v>5</v>
      </c>
      <c r="D36" s="13">
        <f>SUM(Tabla3[[#This Row],[Homes]:[Mulleres]])</f>
        <v>9</v>
      </c>
      <c r="F36" s="13" t="s">
        <v>32</v>
      </c>
      <c r="G36" s="33">
        <v>4</v>
      </c>
      <c r="H36" s="33">
        <v>5</v>
      </c>
      <c r="I36" s="33">
        <f>SUM(Tabla5[[#This Row],[Homes]:[Mulleres]])</f>
        <v>9</v>
      </c>
    </row>
    <row r="37" spans="1:9" x14ac:dyDescent="0.25">
      <c r="A37" s="13" t="s">
        <v>33</v>
      </c>
      <c r="B37" s="13">
        <v>3</v>
      </c>
      <c r="C37" s="13">
        <v>2</v>
      </c>
      <c r="D37" s="13">
        <f>SUM(Tabla3[[#This Row],[Homes]:[Mulleres]])</f>
        <v>5</v>
      </c>
      <c r="F37" s="13" t="s">
        <v>33</v>
      </c>
      <c r="G37" s="33">
        <v>2.081967213114754</v>
      </c>
      <c r="H37" s="33">
        <v>1.0846994535519126</v>
      </c>
      <c r="I37" s="33">
        <f>SUM(Tabla5[[#This Row],[Homes]:[Mulleres]])</f>
        <v>3.1666666666666665</v>
      </c>
    </row>
    <row r="38" spans="1:9" x14ac:dyDescent="0.25">
      <c r="A38" s="13" t="s">
        <v>34</v>
      </c>
      <c r="B38" s="13">
        <v>25</v>
      </c>
      <c r="C38" s="13">
        <v>31</v>
      </c>
      <c r="D38" s="13">
        <f>SUM(Tabla3[[#This Row],[Homes]:[Mulleres]])</f>
        <v>56</v>
      </c>
      <c r="F38" s="13" t="s">
        <v>34</v>
      </c>
      <c r="G38" s="33">
        <v>21.409836065573767</v>
      </c>
      <c r="H38" s="33">
        <v>23.945355191256827</v>
      </c>
      <c r="I38" s="33">
        <f>SUM(Tabla5[[#This Row],[Homes]:[Mulleres]])</f>
        <v>45.355191256830594</v>
      </c>
    </row>
    <row r="39" spans="1:9" x14ac:dyDescent="0.25">
      <c r="A39" s="13" t="s">
        <v>35</v>
      </c>
      <c r="B39" s="13">
        <v>29</v>
      </c>
      <c r="C39" s="13">
        <v>27</v>
      </c>
      <c r="D39" s="13">
        <f>SUM(Tabla3[[#This Row],[Homes]:[Mulleres]])</f>
        <v>56</v>
      </c>
      <c r="F39" s="13" t="s">
        <v>35</v>
      </c>
      <c r="G39" s="33">
        <v>24.106557377049178</v>
      </c>
      <c r="H39" s="33">
        <v>23.300546448087431</v>
      </c>
      <c r="I39" s="33">
        <f>SUM(Tabla5[[#This Row],[Homes]:[Mulleres]])</f>
        <v>47.407103825136609</v>
      </c>
    </row>
    <row r="40" spans="1:9" x14ac:dyDescent="0.25">
      <c r="A40" s="13" t="s">
        <v>36</v>
      </c>
      <c r="B40" s="13">
        <v>17</v>
      </c>
      <c r="C40" s="13">
        <v>19</v>
      </c>
      <c r="D40" s="13">
        <f>SUM(Tabla3[[#This Row],[Homes]:[Mulleres]])</f>
        <v>36</v>
      </c>
      <c r="F40" s="13" t="s">
        <v>36</v>
      </c>
      <c r="G40" s="33">
        <v>16.010928961748633</v>
      </c>
      <c r="H40" s="33">
        <v>16.122950819672131</v>
      </c>
      <c r="I40" s="33">
        <f>SUM(Tabla5[[#This Row],[Homes]:[Mulleres]])</f>
        <v>32.13387978142076</v>
      </c>
    </row>
    <row r="41" spans="1:9" x14ac:dyDescent="0.25">
      <c r="A41" s="13" t="s">
        <v>37</v>
      </c>
      <c r="B41" s="13">
        <v>18</v>
      </c>
      <c r="C41" s="13">
        <v>21</v>
      </c>
      <c r="D41" s="13">
        <f>SUM(Tabla3[[#This Row],[Homes]:[Mulleres]])</f>
        <v>39</v>
      </c>
      <c r="F41" s="13" t="s">
        <v>37</v>
      </c>
      <c r="G41" s="33">
        <v>9.1557377049180353</v>
      </c>
      <c r="H41" s="33">
        <v>12.989071038251367</v>
      </c>
      <c r="I41" s="33">
        <f>SUM(Tabla5[[#This Row],[Homes]:[Mulleres]])</f>
        <v>22.144808743169403</v>
      </c>
    </row>
    <row r="42" spans="1:9" x14ac:dyDescent="0.25">
      <c r="A42" s="13" t="s">
        <v>38</v>
      </c>
      <c r="B42" s="13">
        <v>32</v>
      </c>
      <c r="C42" s="13">
        <v>41</v>
      </c>
      <c r="D42" s="13">
        <f>SUM(Tabla3[[#This Row],[Homes]:[Mulleres]])</f>
        <v>73</v>
      </c>
      <c r="F42" s="13" t="s">
        <v>38</v>
      </c>
      <c r="G42" s="33">
        <v>22.38524590163934</v>
      </c>
      <c r="H42" s="33">
        <v>26.234972677595639</v>
      </c>
      <c r="I42" s="33">
        <f>SUM(Tabla5[[#This Row],[Homes]:[Mulleres]])</f>
        <v>48.620218579234979</v>
      </c>
    </row>
    <row r="43" spans="1:9" x14ac:dyDescent="0.25">
      <c r="A43" s="13" t="s">
        <v>39</v>
      </c>
      <c r="B43" s="13">
        <v>25</v>
      </c>
      <c r="C43" s="13">
        <v>26</v>
      </c>
      <c r="D43" s="13">
        <f>SUM(Tabla3[[#This Row],[Homes]:[Mulleres]])</f>
        <v>51</v>
      </c>
      <c r="F43" s="13" t="s">
        <v>39</v>
      </c>
      <c r="G43" s="33">
        <v>4.4016393442622972</v>
      </c>
      <c r="H43" s="33">
        <v>4.6967213114754101</v>
      </c>
      <c r="I43" s="33">
        <f>SUM(Tabla5[[#This Row],[Homes]:[Mulleres]])</f>
        <v>9.0983606557377072</v>
      </c>
    </row>
    <row r="44" spans="1:9" x14ac:dyDescent="0.25">
      <c r="A44" s="13" t="s">
        <v>40</v>
      </c>
      <c r="B44" s="13">
        <v>20</v>
      </c>
      <c r="C44" s="13">
        <v>23</v>
      </c>
      <c r="D44" s="13">
        <f>SUM(Tabla3[[#This Row],[Homes]:[Mulleres]])</f>
        <v>43</v>
      </c>
      <c r="F44" s="13" t="s">
        <v>40</v>
      </c>
      <c r="G44" s="33">
        <v>17.715846994535518</v>
      </c>
      <c r="H44" s="33">
        <v>19.672131147540984</v>
      </c>
      <c r="I44" s="33">
        <f>SUM(Tabla5[[#This Row],[Homes]:[Mulleres]])</f>
        <v>37.387978142076506</v>
      </c>
    </row>
    <row r="45" spans="1:9" x14ac:dyDescent="0.25">
      <c r="A45" s="13" t="s">
        <v>41</v>
      </c>
      <c r="B45" s="13">
        <v>6</v>
      </c>
      <c r="C45" s="13">
        <v>6</v>
      </c>
      <c r="D45" s="13">
        <f>SUM(Tabla3[[#This Row],[Homes]:[Mulleres]])</f>
        <v>12</v>
      </c>
      <c r="F45" s="13" t="s">
        <v>41</v>
      </c>
      <c r="G45" s="33">
        <v>3.9836065573770494</v>
      </c>
      <c r="H45" s="33">
        <v>3.0644808743169398</v>
      </c>
      <c r="I45" s="33">
        <f>SUM(Tabla5[[#This Row],[Homes]:[Mulleres]])</f>
        <v>7.0480874316939897</v>
      </c>
    </row>
    <row r="46" spans="1:9" x14ac:dyDescent="0.25">
      <c r="A46" s="13" t="s">
        <v>42</v>
      </c>
      <c r="B46" s="13">
        <v>1</v>
      </c>
      <c r="C46" s="13">
        <v>8</v>
      </c>
      <c r="D46" s="13">
        <f>SUM(Tabla3[[#This Row],[Homes]:[Mulleres]])</f>
        <v>9</v>
      </c>
      <c r="F46" s="13" t="s">
        <v>42</v>
      </c>
      <c r="G46" s="33">
        <v>0.12021857923497267</v>
      </c>
      <c r="H46" s="33">
        <v>6.0196721311475416</v>
      </c>
      <c r="I46" s="33">
        <f>SUM(Tabla5[[#This Row],[Homes]:[Mulleres]])</f>
        <v>6.139890710382514</v>
      </c>
    </row>
    <row r="47" spans="1:9" x14ac:dyDescent="0.25">
      <c r="A47" s="13" t="s">
        <v>43</v>
      </c>
      <c r="B47" s="13">
        <v>46</v>
      </c>
      <c r="C47" s="13">
        <v>36</v>
      </c>
      <c r="D47" s="13">
        <f>SUM(Tabla3[[#This Row],[Homes]:[Mulleres]])</f>
        <v>82</v>
      </c>
      <c r="F47" s="13" t="s">
        <v>43</v>
      </c>
      <c r="G47" s="33">
        <v>32.526648451730424</v>
      </c>
      <c r="H47" s="33">
        <v>23.514863387978149</v>
      </c>
      <c r="I47" s="33">
        <f>SUM(Tabla5[[#This Row],[Homes]:[Mulleres]])</f>
        <v>56.041511839708576</v>
      </c>
    </row>
    <row r="48" spans="1:9" x14ac:dyDescent="0.25">
      <c r="A48" s="13" t="s">
        <v>44</v>
      </c>
      <c r="B48" s="13">
        <v>37</v>
      </c>
      <c r="C48" s="13">
        <v>46</v>
      </c>
      <c r="D48" s="13">
        <f>SUM(Tabla3[[#This Row],[Homes]:[Mulleres]])</f>
        <v>83</v>
      </c>
      <c r="F48" s="13" t="s">
        <v>44</v>
      </c>
      <c r="G48" s="33">
        <v>22.693989071038249</v>
      </c>
      <c r="H48" s="33">
        <v>29.620218579234972</v>
      </c>
      <c r="I48" s="33">
        <f>SUM(Tabla5[[#This Row],[Homes]:[Mulleres]])</f>
        <v>52.314207650273218</v>
      </c>
    </row>
    <row r="49" spans="1:9" x14ac:dyDescent="0.25">
      <c r="A49" s="13" t="s">
        <v>45</v>
      </c>
      <c r="B49" s="13">
        <v>150</v>
      </c>
      <c r="C49" s="13">
        <v>139</v>
      </c>
      <c r="D49" s="13">
        <f>SUM(Tabla3[[#This Row],[Homes]:[Mulleres]])</f>
        <v>289</v>
      </c>
      <c r="F49" s="13" t="s">
        <v>45</v>
      </c>
      <c r="G49" s="33">
        <v>87.089927140255014</v>
      </c>
      <c r="H49" s="33">
        <v>70.128351912568291</v>
      </c>
      <c r="I49" s="33">
        <f>SUM(Tabla5[[#This Row],[Homes]:[Mulleres]])</f>
        <v>157.21827905282331</v>
      </c>
    </row>
    <row r="50" spans="1:9" x14ac:dyDescent="0.25">
      <c r="A50" s="13" t="s">
        <v>46</v>
      </c>
      <c r="B50" s="13">
        <v>8</v>
      </c>
      <c r="C50" s="13">
        <v>2</v>
      </c>
      <c r="D50" s="13">
        <f>SUM(Tabla3[[#This Row],[Homes]:[Mulleres]])</f>
        <v>10</v>
      </c>
      <c r="F50" s="13" t="s">
        <v>46</v>
      </c>
      <c r="G50" s="33">
        <v>1.5273224043715845</v>
      </c>
      <c r="H50" s="33">
        <v>0.40710382513661203</v>
      </c>
      <c r="I50" s="33">
        <f>SUM(Tabla5[[#This Row],[Homes]:[Mulleres]])</f>
        <v>1.9344262295081966</v>
      </c>
    </row>
    <row r="51" spans="1:9" x14ac:dyDescent="0.25">
      <c r="A51" s="13" t="s">
        <v>47</v>
      </c>
      <c r="B51" s="13">
        <v>1</v>
      </c>
      <c r="C51" s="13">
        <v>3</v>
      </c>
      <c r="D51" s="13">
        <f>SUM(Tabla3[[#This Row],[Homes]:[Mulleres]])</f>
        <v>4</v>
      </c>
      <c r="F51" s="13" t="s">
        <v>47</v>
      </c>
      <c r="G51" s="33">
        <v>0.41530054644808745</v>
      </c>
      <c r="H51" s="33">
        <v>0.66666666666666674</v>
      </c>
      <c r="I51" s="33">
        <f>SUM(Tabla5[[#This Row],[Homes]:[Mulleres]])</f>
        <v>1.0819672131147542</v>
      </c>
    </row>
    <row r="52" spans="1:9" x14ac:dyDescent="0.25">
      <c r="A52" s="13" t="s">
        <v>48</v>
      </c>
      <c r="B52" s="13">
        <v>2</v>
      </c>
      <c r="D52" s="13">
        <f>SUM(Tabla3[[#This Row],[Homes]:[Mulleres]])</f>
        <v>2</v>
      </c>
      <c r="F52" s="13" t="s">
        <v>48</v>
      </c>
      <c r="G52" s="33">
        <v>1.9153005464480874</v>
      </c>
      <c r="H52" s="33"/>
      <c r="I52" s="33">
        <f>SUM(Tabla5[[#This Row],[Homes]:[Mulleres]])</f>
        <v>1.9153005464480874</v>
      </c>
    </row>
    <row r="53" spans="1:9" x14ac:dyDescent="0.25">
      <c r="A53" s="13" t="s">
        <v>49</v>
      </c>
      <c r="C53" s="13">
        <v>1</v>
      </c>
      <c r="D53" s="13">
        <f>SUM(Tabla3[[#This Row],[Homes]:[Mulleres]])</f>
        <v>1</v>
      </c>
      <c r="F53" s="13" t="s">
        <v>49</v>
      </c>
      <c r="G53" s="33"/>
      <c r="H53" s="33">
        <v>1</v>
      </c>
      <c r="I53" s="33">
        <f>SUM(Tabla5[[#This Row],[Homes]:[Mulleres]])</f>
        <v>1</v>
      </c>
    </row>
    <row r="54" spans="1:9" x14ac:dyDescent="0.25">
      <c r="A54" s="13" t="s">
        <v>50</v>
      </c>
      <c r="B54" s="13">
        <v>73</v>
      </c>
      <c r="C54" s="13">
        <v>57</v>
      </c>
      <c r="D54" s="13">
        <f>SUM(Tabla3[[#This Row],[Homes]:[Mulleres]])</f>
        <v>130</v>
      </c>
      <c r="F54" s="13" t="s">
        <v>50</v>
      </c>
      <c r="G54" s="33">
        <v>35.821821493624789</v>
      </c>
      <c r="H54" s="33">
        <v>29.080655737704916</v>
      </c>
      <c r="I54" s="33">
        <f>SUM(Tabla5[[#This Row],[Homes]:[Mulleres]])</f>
        <v>64.902477231329698</v>
      </c>
    </row>
    <row r="55" spans="1:9" x14ac:dyDescent="0.25">
      <c r="A55" s="13" t="s">
        <v>51</v>
      </c>
      <c r="B55" s="13">
        <v>88</v>
      </c>
      <c r="C55" s="13">
        <v>57</v>
      </c>
      <c r="D55" s="13">
        <f>SUM(Tabla3[[#This Row],[Homes]:[Mulleres]])</f>
        <v>145</v>
      </c>
      <c r="F55" s="13" t="s">
        <v>51</v>
      </c>
      <c r="G55" s="33">
        <v>43.101398907103857</v>
      </c>
      <c r="H55" s="33">
        <v>29.470965391621128</v>
      </c>
      <c r="I55" s="33">
        <f>SUM(Tabla5[[#This Row],[Homes]:[Mulleres]])</f>
        <v>72.572364298724978</v>
      </c>
    </row>
    <row r="56" spans="1:9" x14ac:dyDescent="0.25">
      <c r="A56" s="13" t="s">
        <v>52</v>
      </c>
      <c r="B56" s="13">
        <v>43</v>
      </c>
      <c r="C56" s="13">
        <v>75</v>
      </c>
      <c r="D56" s="13">
        <f>SUM(Tabla3[[#This Row],[Homes]:[Mulleres]])</f>
        <v>118</v>
      </c>
      <c r="F56" s="13" t="s">
        <v>52</v>
      </c>
      <c r="G56" s="33">
        <v>23.603533697632059</v>
      </c>
      <c r="H56" s="33">
        <v>50.131906739526393</v>
      </c>
      <c r="I56" s="33">
        <f>SUM(Tabla5[[#This Row],[Homes]:[Mulleres]])</f>
        <v>73.735440437158445</v>
      </c>
    </row>
    <row r="57" spans="1:9" x14ac:dyDescent="0.25">
      <c r="A57" s="13" t="s">
        <v>53</v>
      </c>
      <c r="B57" s="13">
        <v>3</v>
      </c>
      <c r="C57" s="13">
        <v>7</v>
      </c>
      <c r="D57" s="13">
        <f>SUM(Tabla3[[#This Row],[Homes]:[Mulleres]])</f>
        <v>10</v>
      </c>
      <c r="F57" s="13" t="s">
        <v>53</v>
      </c>
      <c r="G57" s="33">
        <v>1.8887978142076502</v>
      </c>
      <c r="H57" s="33">
        <v>5.4821857923497266</v>
      </c>
      <c r="I57" s="33">
        <f>SUM(Tabla5[[#This Row],[Homes]:[Mulleres]])</f>
        <v>7.3709836065573766</v>
      </c>
    </row>
    <row r="58" spans="1:9" x14ac:dyDescent="0.25">
      <c r="A58" s="13" t="s">
        <v>54</v>
      </c>
      <c r="B58" s="13">
        <f>SUBTOTAL(109,B27:B57)</f>
        <v>657</v>
      </c>
      <c r="C58" s="13">
        <f>SUBTOTAL(109,C27:C57)</f>
        <v>661</v>
      </c>
      <c r="D58" s="13">
        <f>SUM(Tabla3[[#This Row],[Homes]:[Mulleres]])</f>
        <v>1318</v>
      </c>
      <c r="F58" s="13" t="s">
        <v>54</v>
      </c>
      <c r="G58" s="33">
        <f>SUBTOTAL(109,G27:G57)</f>
        <v>396.20480510018223</v>
      </c>
      <c r="H58" s="33">
        <f>SUBTOTAL(109,H27:H57)</f>
        <v>405.74280874316946</v>
      </c>
      <c r="I58" s="33">
        <f>SUM(Tabla5[[#This Row],[Homes]:[Mulleres]])</f>
        <v>801.94761384335175</v>
      </c>
    </row>
  </sheetData>
  <mergeCells count="3">
    <mergeCell ref="H1:K1"/>
    <mergeCell ref="A12:A14"/>
    <mergeCell ref="A15:A17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2024_PI_Datos xerais</vt:lpstr>
      <vt:lpstr>2024_PI_Distribución</vt:lpstr>
      <vt:lpstr>2024_PI Doutor</vt:lpstr>
      <vt:lpstr>2024_PI ao longo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2025-03-06T09:43:41Z</dcterms:created>
  <dcterms:modified xsi:type="dcterms:W3CDTF">2025-03-06T09:49:31Z</dcterms:modified>
</cp:coreProperties>
</file>