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Unidade de Estudos e Programas\UVI en cifras\2012-2013\"/>
    </mc:Choice>
  </mc:AlternateContent>
  <bookViews>
    <workbookView xWindow="0" yWindow="0" windowWidth="28800" windowHeight="12585"/>
  </bookViews>
  <sheets>
    <sheet name="RRHH GL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B121" i="1"/>
  <c r="B119" i="1"/>
  <c r="J112" i="1"/>
  <c r="I112" i="1"/>
  <c r="H112" i="1"/>
  <c r="F112" i="1"/>
  <c r="G112" i="1" s="1"/>
  <c r="E112" i="1"/>
  <c r="C112" i="1"/>
  <c r="B112" i="1"/>
  <c r="D112" i="1" s="1"/>
  <c r="G111" i="1"/>
  <c r="J110" i="1"/>
  <c r="G110" i="1"/>
  <c r="D110" i="1"/>
  <c r="J109" i="1"/>
  <c r="G109" i="1"/>
  <c r="D109" i="1"/>
  <c r="J108" i="1"/>
  <c r="G108" i="1"/>
  <c r="D108" i="1"/>
  <c r="J107" i="1"/>
  <c r="J102" i="1"/>
  <c r="I102" i="1"/>
  <c r="H102" i="1"/>
  <c r="F102" i="1"/>
  <c r="G102" i="1" s="1"/>
  <c r="E102" i="1"/>
  <c r="C102" i="1"/>
  <c r="B102" i="1"/>
  <c r="D102" i="1" s="1"/>
  <c r="J101" i="1"/>
  <c r="G101" i="1"/>
  <c r="D101" i="1"/>
  <c r="J100" i="1"/>
  <c r="G100" i="1"/>
  <c r="D100" i="1"/>
  <c r="J99" i="1"/>
  <c r="D99" i="1"/>
  <c r="J98" i="1"/>
  <c r="D98" i="1"/>
  <c r="B88" i="1"/>
  <c r="B73" i="1"/>
  <c r="I64" i="1"/>
  <c r="J64" i="1" s="1"/>
  <c r="H64" i="1"/>
  <c r="G64" i="1"/>
  <c r="F64" i="1"/>
  <c r="E64" i="1"/>
  <c r="C64" i="1"/>
  <c r="D64" i="1" s="1"/>
  <c r="B64" i="1"/>
  <c r="J62" i="1"/>
  <c r="G62" i="1"/>
  <c r="D62" i="1"/>
  <c r="J61" i="1"/>
  <c r="J60" i="1"/>
  <c r="D60" i="1"/>
  <c r="J59" i="1"/>
  <c r="G59" i="1"/>
  <c r="D59" i="1"/>
  <c r="J58" i="1"/>
  <c r="G58" i="1"/>
  <c r="D58" i="1"/>
  <c r="J57" i="1"/>
  <c r="G57" i="1"/>
  <c r="D57" i="1"/>
  <c r="J56" i="1"/>
  <c r="G56" i="1"/>
  <c r="D56" i="1"/>
  <c r="J55" i="1"/>
  <c r="G55" i="1"/>
  <c r="D55" i="1"/>
  <c r="J54" i="1"/>
  <c r="G54" i="1"/>
  <c r="D54" i="1"/>
  <c r="J53" i="1"/>
  <c r="G53" i="1"/>
  <c r="D53" i="1"/>
  <c r="J52" i="1"/>
  <c r="G52" i="1"/>
  <c r="D52" i="1"/>
  <c r="P47" i="1"/>
  <c r="N47" i="1"/>
  <c r="M47" i="1"/>
  <c r="K47" i="1"/>
  <c r="J47" i="1"/>
  <c r="H47" i="1"/>
  <c r="G47" i="1"/>
  <c r="E47" i="1"/>
  <c r="D47" i="1"/>
  <c r="B47" i="1"/>
  <c r="F31" i="1"/>
  <c r="E31" i="1"/>
  <c r="C31" i="1"/>
  <c r="B31" i="1"/>
  <c r="E16" i="1"/>
  <c r="C16" i="1"/>
  <c r="B16" i="1"/>
  <c r="G8" i="1"/>
  <c r="C8" i="1"/>
  <c r="B8" i="1"/>
</calcChain>
</file>

<file path=xl/sharedStrings.xml><?xml version="1.0" encoding="utf-8"?>
<sst xmlns="http://schemas.openxmlformats.org/spreadsheetml/2006/main" count="184" uniqueCount="91">
  <si>
    <t>Unidade de Estudos e Programas</t>
  </si>
  <si>
    <t>Fonte: SIIU- Centros propios</t>
  </si>
  <si>
    <t>Persoal da UVIGO
a 31/12/2012</t>
  </si>
  <si>
    <t>Tipo de persoal</t>
  </si>
  <si>
    <t>Total</t>
  </si>
  <si>
    <t>mulleres</t>
  </si>
  <si>
    <t>% mulleres</t>
  </si>
  <si>
    <t>estranxeiros/as</t>
  </si>
  <si>
    <t>% estranxeiros/as</t>
  </si>
  <si>
    <t>Servizo activo</t>
  </si>
  <si>
    <t>PDI</t>
  </si>
  <si>
    <t>PAS</t>
  </si>
  <si>
    <t>TOTAL</t>
  </si>
  <si>
    <r>
      <t xml:space="preserve">PDI a 31_12_2012
</t>
    </r>
    <r>
      <rPr>
        <b/>
        <sz val="10"/>
        <rFont val="Calibri"/>
        <family val="2"/>
      </rPr>
      <t>(ETC &gt; Equivalencia a Tempo Completo)</t>
    </r>
  </si>
  <si>
    <t>PDI por TIPO</t>
  </si>
  <si>
    <t>Total ETC</t>
  </si>
  <si>
    <t>Funcionarios/as</t>
  </si>
  <si>
    <t>Laborais</t>
  </si>
  <si>
    <t>PDI por categoría e sexo</t>
  </si>
  <si>
    <t>Doutoras/es</t>
  </si>
  <si>
    <t>Catedrático/a de universidade</t>
  </si>
  <si>
    <t>Titular de universidade</t>
  </si>
  <si>
    <t>Catedrático/a de escola universitaria</t>
  </si>
  <si>
    <t>Titular de escola universitaria</t>
  </si>
  <si>
    <t>Contratados doutores/as</t>
  </si>
  <si>
    <t>Axudantes doutores/as</t>
  </si>
  <si>
    <t>Axudantes</t>
  </si>
  <si>
    <t>Asociados/as</t>
  </si>
  <si>
    <t>Eméritos/as</t>
  </si>
  <si>
    <t>Lectores/as</t>
  </si>
  <si>
    <t>Interinos/as</t>
  </si>
  <si>
    <t>Outros</t>
  </si>
  <si>
    <t>PDI por categoría, rama e sexo</t>
  </si>
  <si>
    <t>Ciencias da Saúde</t>
  </si>
  <si>
    <t>Ciencias</t>
  </si>
  <si>
    <t>Ciencias Sociais e Xurídicas</t>
  </si>
  <si>
    <t>Enxeñaría</t>
  </si>
  <si>
    <t>Artes e Humanidades</t>
  </si>
  <si>
    <t>Categoría</t>
  </si>
  <si>
    <t>Total1</t>
  </si>
  <si>
    <t>Total1 ETC</t>
  </si>
  <si>
    <t>Total2</t>
  </si>
  <si>
    <t>% mulleres2</t>
  </si>
  <si>
    <t>Total2 ETC</t>
  </si>
  <si>
    <t>Total3</t>
  </si>
  <si>
    <t>% mulleres3</t>
  </si>
  <si>
    <t>Total3 ETC</t>
  </si>
  <si>
    <t>Total4</t>
  </si>
  <si>
    <t>% mulleres4</t>
  </si>
  <si>
    <t>Total4 ETC</t>
  </si>
  <si>
    <t>Total5</t>
  </si>
  <si>
    <t>% mulleres5</t>
  </si>
  <si>
    <t>Total5 ETC</t>
  </si>
  <si>
    <t>Fonte: Meta4</t>
  </si>
  <si>
    <t>PDI por categoría, sexo e CAMPUS</t>
  </si>
  <si>
    <t>CAMPUS OURENSE</t>
  </si>
  <si>
    <t>CAMPUS PONTEVEDRA</t>
  </si>
  <si>
    <t>CAMPUS VIGO</t>
  </si>
  <si>
    <t xml:space="preserve">Total </t>
  </si>
  <si>
    <t xml:space="preserve">mulleres </t>
  </si>
  <si>
    <t xml:space="preserve">% mulleres </t>
  </si>
  <si>
    <t xml:space="preserve">Total   </t>
  </si>
  <si>
    <t xml:space="preserve">mulleres  </t>
  </si>
  <si>
    <t xml:space="preserve">% mulleres  </t>
  </si>
  <si>
    <t>PAS a 31_12_2012</t>
  </si>
  <si>
    <t>Persoal de administración e servizos</t>
  </si>
  <si>
    <t>% fixo</t>
  </si>
  <si>
    <t>Persoal Laboral</t>
  </si>
  <si>
    <t>Persoal funcionario</t>
  </si>
  <si>
    <t>Persoal eventual e altos cargos</t>
  </si>
  <si>
    <t>PAS laboral por grupo e sexo</t>
  </si>
  <si>
    <t>Grupo I</t>
  </si>
  <si>
    <t>Grupo II</t>
  </si>
  <si>
    <t>Grupo III</t>
  </si>
  <si>
    <t>Grupo IV</t>
  </si>
  <si>
    <t>PAS funcionario  
por grupo e sexo</t>
  </si>
  <si>
    <t>Grupo A1</t>
  </si>
  <si>
    <t>Grupo A2</t>
  </si>
  <si>
    <t>Grupo C1</t>
  </si>
  <si>
    <t>Grupo C2</t>
  </si>
  <si>
    <t>Grupo E</t>
  </si>
  <si>
    <t>Persoal eventual e altos cargos 
por grupo e sexo</t>
  </si>
  <si>
    <t>PAS laboral por grupo, sexo e CAMPUS</t>
  </si>
  <si>
    <t>PAS funcionario, eventual e altos cargos por grupo, sexo e CAMPUS</t>
  </si>
  <si>
    <t>Outro persoal investigador. Ano 2012</t>
  </si>
  <si>
    <t>Persoal Investigador contratado e bolseiros</t>
  </si>
  <si>
    <r>
      <t xml:space="preserve">% </t>
    </r>
    <r>
      <rPr>
        <sz val="8"/>
        <color indexed="8"/>
        <rFont val="Calibri"/>
        <family val="2"/>
      </rPr>
      <t>estranxeiros/as</t>
    </r>
  </si>
  <si>
    <t>Persoal de programas de investigación</t>
  </si>
  <si>
    <t>Persoal contratado con cargo a proxectos</t>
  </si>
  <si>
    <t>Bolseiros/as investigación e proxectos</t>
  </si>
  <si>
    <t>Persoal técnico de programas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</si>
</sst>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medium">
        <color indexed="64"/>
      </right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indexed="64"/>
      </left>
      <right style="thin">
        <color theme="3" tint="0.59999389629810485"/>
      </right>
      <top style="thin">
        <color theme="3" tint="0.59999389629810485"/>
      </top>
      <bottom style="medium">
        <color indexed="6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medium">
        <color indexed="64"/>
      </bottom>
      <diagonal/>
    </border>
    <border>
      <left style="thin">
        <color theme="3" tint="0.59999389629810485"/>
      </left>
      <right style="medium">
        <color indexed="64"/>
      </right>
      <top style="thin">
        <color theme="3" tint="0.5999938962981048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0" fontId="12" fillId="13" borderId="31" applyNumberFormat="0" applyAlignment="0" applyProtection="0"/>
  </cellStyleXfs>
  <cellXfs count="133">
    <xf numFmtId="0" fontId="0" fillId="0" borderId="0" xfId="0"/>
    <xf numFmtId="0" fontId="0" fillId="0" borderId="2" xfId="0" applyBorder="1"/>
    <xf numFmtId="0" fontId="4" fillId="0" borderId="2" xfId="2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2" xfId="2" applyFont="1" applyBorder="1" applyAlignment="1">
      <alignment horizontal="center" wrapText="1"/>
    </xf>
    <xf numFmtId="0" fontId="1" fillId="0" borderId="0" xfId="3" applyAlignment="1">
      <alignment vertical="center"/>
    </xf>
    <xf numFmtId="0" fontId="6" fillId="0" borderId="0" xfId="0" applyFont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9" fillId="4" borderId="6" xfId="3" applyNumberFormat="1" applyFont="1" applyFill="1" applyBorder="1" applyAlignment="1">
      <alignment horizontal="center" vertical="center"/>
    </xf>
    <xf numFmtId="0" fontId="9" fillId="4" borderId="7" xfId="3" applyNumberFormat="1" applyFont="1" applyFill="1" applyBorder="1" applyAlignment="1">
      <alignment horizontal="center" vertical="center"/>
    </xf>
    <xf numFmtId="0" fontId="9" fillId="4" borderId="8" xfId="3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vertical="center"/>
    </xf>
    <xf numFmtId="3" fontId="10" fillId="0" borderId="10" xfId="1" applyNumberFormat="1" applyFont="1" applyFill="1" applyBorder="1" applyAlignment="1">
      <alignment vertical="center"/>
    </xf>
    <xf numFmtId="9" fontId="1" fillId="0" borderId="10" xfId="3" applyNumberFormat="1" applyBorder="1" applyAlignment="1">
      <alignment horizontal="center" vertical="center"/>
    </xf>
    <xf numFmtId="0" fontId="1" fillId="0" borderId="10" xfId="3" applyBorder="1" applyAlignment="1">
      <alignment vertical="center"/>
    </xf>
    <xf numFmtId="164" fontId="1" fillId="0" borderId="10" xfId="3" applyNumberFormat="1" applyBorder="1" applyAlignment="1">
      <alignment horizontal="center" vertical="center"/>
    </xf>
    <xf numFmtId="3" fontId="10" fillId="0" borderId="11" xfId="1" applyNumberFormat="1" applyFont="1" applyFill="1" applyBorder="1" applyAlignment="1">
      <alignment vertical="center"/>
    </xf>
    <xf numFmtId="3" fontId="11" fillId="0" borderId="10" xfId="1" applyNumberFormat="1" applyFont="1" applyFill="1" applyBorder="1" applyAlignment="1">
      <alignment vertical="center"/>
    </xf>
    <xf numFmtId="9" fontId="11" fillId="0" borderId="10" xfId="3" applyNumberFormat="1" applyFont="1" applyBorder="1" applyAlignment="1">
      <alignment horizontal="center" vertical="center"/>
    </xf>
    <xf numFmtId="0" fontId="11" fillId="0" borderId="10" xfId="3" applyFont="1" applyBorder="1" applyAlignment="1">
      <alignment vertical="center"/>
    </xf>
    <xf numFmtId="0" fontId="12" fillId="5" borderId="12" xfId="1" applyFont="1" applyFill="1" applyBorder="1" applyAlignment="1">
      <alignment horizontal="right" vertical="center"/>
    </xf>
    <xf numFmtId="3" fontId="12" fillId="0" borderId="13" xfId="1" applyNumberFormat="1" applyFont="1" applyFill="1" applyBorder="1" applyAlignment="1">
      <alignment vertical="center"/>
    </xf>
    <xf numFmtId="9" fontId="13" fillId="0" borderId="13" xfId="3" applyNumberFormat="1" applyFont="1" applyBorder="1" applyAlignment="1">
      <alignment horizontal="center" vertical="center"/>
    </xf>
    <xf numFmtId="0" fontId="13" fillId="0" borderId="13" xfId="3" applyFont="1" applyBorder="1" applyAlignment="1">
      <alignment vertical="center"/>
    </xf>
    <xf numFmtId="10" fontId="13" fillId="0" borderId="13" xfId="3" applyNumberFormat="1" applyFont="1" applyBorder="1" applyAlignment="1">
      <alignment horizontal="center" vertical="center"/>
    </xf>
    <xf numFmtId="3" fontId="12" fillId="0" borderId="14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0" fontId="1" fillId="0" borderId="0" xfId="3" applyBorder="1" applyAlignment="1">
      <alignment vertical="center"/>
    </xf>
    <xf numFmtId="9" fontId="14" fillId="0" borderId="0" xfId="4" applyFont="1" applyBorder="1" applyAlignment="1">
      <alignment vertical="center"/>
    </xf>
    <xf numFmtId="9" fontId="14" fillId="0" borderId="0" xfId="4" applyNumberFormat="1" applyFont="1" applyBorder="1" applyAlignment="1">
      <alignment vertical="center"/>
    </xf>
    <xf numFmtId="0" fontId="15" fillId="6" borderId="15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vertical="center"/>
    </xf>
    <xf numFmtId="9" fontId="11" fillId="0" borderId="0" xfId="3" applyNumberFormat="1" applyFont="1" applyBorder="1" applyAlignment="1">
      <alignment horizontal="center" vertical="center"/>
    </xf>
    <xf numFmtId="3" fontId="11" fillId="0" borderId="17" xfId="1" applyNumberFormat="1" applyFont="1" applyFill="1" applyBorder="1" applyAlignment="1">
      <alignment vertical="center"/>
    </xf>
    <xf numFmtId="0" fontId="1" fillId="0" borderId="16" xfId="3" applyBorder="1" applyAlignment="1">
      <alignment vertical="center"/>
    </xf>
    <xf numFmtId="0" fontId="11" fillId="0" borderId="17" xfId="3" applyFont="1" applyBorder="1" applyAlignment="1">
      <alignment vertical="center"/>
    </xf>
    <xf numFmtId="0" fontId="13" fillId="5" borderId="18" xfId="3" applyFont="1" applyFill="1" applyBorder="1" applyAlignment="1">
      <alignment vertical="center"/>
    </xf>
    <xf numFmtId="3" fontId="13" fillId="0" borderId="19" xfId="3" applyNumberFormat="1" applyFont="1" applyBorder="1" applyAlignment="1">
      <alignment vertical="center"/>
    </xf>
    <xf numFmtId="0" fontId="13" fillId="0" borderId="19" xfId="3" applyFont="1" applyBorder="1" applyAlignment="1">
      <alignment vertical="center"/>
    </xf>
    <xf numFmtId="9" fontId="11" fillId="0" borderId="19" xfId="3" applyNumberFormat="1" applyFont="1" applyBorder="1" applyAlignment="1">
      <alignment horizontal="center" vertical="center"/>
    </xf>
    <xf numFmtId="3" fontId="13" fillId="0" borderId="20" xfId="3" applyNumberFormat="1" applyFont="1" applyBorder="1" applyAlignment="1">
      <alignment vertical="center"/>
    </xf>
    <xf numFmtId="1" fontId="1" fillId="0" borderId="0" xfId="3" applyNumberFormat="1" applyBorder="1" applyAlignment="1">
      <alignment horizontal="right" vertical="center"/>
    </xf>
    <xf numFmtId="9" fontId="1" fillId="0" borderId="0" xfId="3" applyNumberFormat="1" applyBorder="1" applyAlignment="1">
      <alignment horizontal="center" vertical="center"/>
    </xf>
    <xf numFmtId="1" fontId="1" fillId="0" borderId="17" xfId="3" applyNumberFormat="1" applyBorder="1" applyAlignment="1">
      <alignment horizontal="right" vertical="center"/>
    </xf>
    <xf numFmtId="1" fontId="1" fillId="0" borderId="0" xfId="3" applyNumberFormat="1" applyAlignment="1">
      <alignment vertical="center"/>
    </xf>
    <xf numFmtId="0" fontId="13" fillId="5" borderId="18" xfId="3" applyFont="1" applyFill="1" applyBorder="1" applyAlignment="1">
      <alignment horizontal="right" vertical="center"/>
    </xf>
    <xf numFmtId="3" fontId="13" fillId="0" borderId="19" xfId="3" applyNumberFormat="1" applyFont="1" applyBorder="1" applyAlignment="1">
      <alignment horizontal="right" vertical="center"/>
    </xf>
    <xf numFmtId="0" fontId="13" fillId="0" borderId="19" xfId="3" applyFont="1" applyBorder="1" applyAlignment="1">
      <alignment horizontal="right" vertical="center"/>
    </xf>
    <xf numFmtId="9" fontId="13" fillId="0" borderId="19" xfId="3" applyNumberFormat="1" applyFont="1" applyBorder="1" applyAlignment="1">
      <alignment horizontal="center" vertical="center"/>
    </xf>
    <xf numFmtId="3" fontId="13" fillId="0" borderId="20" xfId="3" applyNumberFormat="1" applyFont="1" applyBorder="1" applyAlignment="1">
      <alignment horizontal="right" vertical="center"/>
    </xf>
    <xf numFmtId="10" fontId="1" fillId="0" borderId="0" xfId="3" applyNumberFormat="1" applyAlignment="1">
      <alignment vertical="center"/>
    </xf>
    <xf numFmtId="0" fontId="17" fillId="7" borderId="6" xfId="1" applyFont="1" applyFill="1" applyBorder="1" applyAlignment="1">
      <alignment vertical="center"/>
    </xf>
    <xf numFmtId="0" fontId="13" fillId="8" borderId="7" xfId="3" applyFont="1" applyFill="1" applyBorder="1" applyAlignment="1">
      <alignment horizontal="center" vertical="center"/>
    </xf>
    <xf numFmtId="0" fontId="13" fillId="9" borderId="6" xfId="3" applyFont="1" applyFill="1" applyBorder="1" applyAlignment="1">
      <alignment horizontal="center" vertical="center"/>
    </xf>
    <xf numFmtId="0" fontId="13" fillId="9" borderId="7" xfId="3" applyFont="1" applyFill="1" applyBorder="1" applyAlignment="1">
      <alignment horizontal="center" vertical="center"/>
    </xf>
    <xf numFmtId="0" fontId="13" fillId="9" borderId="8" xfId="3" applyFont="1" applyFill="1" applyBorder="1" applyAlignment="1">
      <alignment horizontal="center" vertical="center"/>
    </xf>
    <xf numFmtId="0" fontId="13" fillId="10" borderId="6" xfId="3" applyFont="1" applyFill="1" applyBorder="1" applyAlignment="1">
      <alignment horizontal="center" vertical="center"/>
    </xf>
    <xf numFmtId="0" fontId="13" fillId="10" borderId="7" xfId="3" applyFont="1" applyFill="1" applyBorder="1" applyAlignment="1">
      <alignment horizontal="center" vertical="center"/>
    </xf>
    <xf numFmtId="0" fontId="13" fillId="11" borderId="6" xfId="3" applyFont="1" applyFill="1" applyBorder="1" applyAlignment="1">
      <alignment horizontal="center" vertical="center"/>
    </xf>
    <xf numFmtId="0" fontId="13" fillId="11" borderId="7" xfId="3" applyFont="1" applyFill="1" applyBorder="1" applyAlignment="1">
      <alignment horizontal="center" vertical="center"/>
    </xf>
    <xf numFmtId="0" fontId="13" fillId="11" borderId="8" xfId="3" applyFont="1" applyFill="1" applyBorder="1" applyAlignment="1">
      <alignment horizontal="center" vertical="center"/>
    </xf>
    <xf numFmtId="0" fontId="13" fillId="6" borderId="6" xfId="3" applyFont="1" applyFill="1" applyBorder="1" applyAlignment="1">
      <alignment horizontal="center" vertical="center"/>
    </xf>
    <xf numFmtId="0" fontId="13" fillId="6" borderId="7" xfId="3" applyFont="1" applyFill="1" applyBorder="1" applyAlignment="1">
      <alignment horizontal="center" vertical="center"/>
    </xf>
    <xf numFmtId="0" fontId="13" fillId="6" borderId="8" xfId="3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0" xfId="3" applyFont="1" applyBorder="1" applyAlignment="1">
      <alignment horizontal="center" vertical="center"/>
    </xf>
    <xf numFmtId="0" fontId="18" fillId="0" borderId="16" xfId="3" applyFont="1" applyBorder="1" applyAlignment="1">
      <alignment horizontal="center" vertical="center"/>
    </xf>
    <xf numFmtId="0" fontId="18" fillId="0" borderId="17" xfId="3" applyFont="1" applyBorder="1" applyAlignment="1">
      <alignment horizontal="center" vertical="center"/>
    </xf>
    <xf numFmtId="0" fontId="1" fillId="0" borderId="17" xfId="3" applyBorder="1" applyAlignment="1">
      <alignment vertical="center"/>
    </xf>
    <xf numFmtId="0" fontId="11" fillId="0" borderId="0" xfId="3" applyFont="1" applyBorder="1" applyAlignment="1">
      <alignment vertical="center"/>
    </xf>
    <xf numFmtId="1" fontId="11" fillId="0" borderId="0" xfId="3" applyNumberFormat="1" applyFont="1" applyBorder="1" applyAlignment="1">
      <alignment vertical="center"/>
    </xf>
    <xf numFmtId="0" fontId="11" fillId="0" borderId="16" xfId="3" applyFont="1" applyBorder="1" applyAlignment="1">
      <alignment vertical="center"/>
    </xf>
    <xf numFmtId="1" fontId="11" fillId="0" borderId="17" xfId="3" applyNumberFormat="1" applyFont="1" applyBorder="1" applyAlignment="1">
      <alignment vertical="center"/>
    </xf>
    <xf numFmtId="1" fontId="11" fillId="0" borderId="16" xfId="3" applyNumberFormat="1" applyFont="1" applyBorder="1" applyAlignment="1">
      <alignment vertical="center"/>
    </xf>
    <xf numFmtId="9" fontId="11" fillId="0" borderId="0" xfId="3" applyNumberFormat="1" applyFont="1" applyBorder="1" applyAlignment="1">
      <alignment vertical="center"/>
    </xf>
    <xf numFmtId="9" fontId="11" fillId="0" borderId="16" xfId="3" applyNumberFormat="1" applyFont="1" applyBorder="1" applyAlignment="1">
      <alignment horizontal="center" vertical="center"/>
    </xf>
    <xf numFmtId="9" fontId="19" fillId="0" borderId="0" xfId="3" applyNumberFormat="1" applyFont="1" applyBorder="1" applyAlignment="1">
      <alignment horizontal="center" vertical="center"/>
    </xf>
    <xf numFmtId="0" fontId="13" fillId="5" borderId="17" xfId="3" applyFont="1" applyFill="1" applyBorder="1" applyAlignment="1">
      <alignment horizontal="right" vertical="center"/>
    </xf>
    <xf numFmtId="0" fontId="19" fillId="0" borderId="0" xfId="3" applyNumberFormat="1" applyFont="1" applyBorder="1" applyAlignment="1">
      <alignment vertical="center"/>
    </xf>
    <xf numFmtId="1" fontId="19" fillId="0" borderId="0" xfId="3" applyNumberFormat="1" applyFont="1" applyBorder="1" applyAlignment="1">
      <alignment vertical="center"/>
    </xf>
    <xf numFmtId="0" fontId="19" fillId="0" borderId="16" xfId="3" applyFont="1" applyBorder="1" applyAlignment="1">
      <alignment vertical="center"/>
    </xf>
    <xf numFmtId="1" fontId="19" fillId="0" borderId="17" xfId="3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7" borderId="15" xfId="1" applyFont="1" applyFill="1" applyBorder="1" applyAlignment="1">
      <alignment vertical="center"/>
    </xf>
    <xf numFmtId="0" fontId="13" fillId="8" borderId="15" xfId="0" applyFont="1" applyFill="1" applyBorder="1" applyAlignment="1">
      <alignment horizontal="center" vertical="center"/>
    </xf>
    <xf numFmtId="0" fontId="13" fillId="12" borderId="15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/>
    </xf>
    <xf numFmtId="0" fontId="17" fillId="7" borderId="21" xfId="1" applyFont="1" applyFill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" fontId="10" fillId="0" borderId="15" xfId="1" applyNumberFormat="1" applyFont="1" applyFill="1" applyBorder="1" applyAlignment="1">
      <alignment vertical="center"/>
    </xf>
    <xf numFmtId="1" fontId="0" fillId="0" borderId="15" xfId="0" applyNumberFormat="1" applyBorder="1" applyAlignment="1">
      <alignment horizontal="center"/>
    </xf>
    <xf numFmtId="10" fontId="10" fillId="0" borderId="15" xfId="1" applyNumberFormat="1" applyFont="1" applyFill="1" applyBorder="1" applyAlignment="1">
      <alignment vertical="center"/>
    </xf>
    <xf numFmtId="1" fontId="0" fillId="0" borderId="15" xfId="0" applyNumberFormat="1" applyBorder="1" applyAlignment="1">
      <alignment horizontal="center" vertical="center"/>
    </xf>
    <xf numFmtId="1" fontId="12" fillId="0" borderId="15" xfId="1" applyNumberFormat="1" applyFont="1" applyFill="1" applyBorder="1" applyAlignment="1">
      <alignment vertical="center"/>
    </xf>
    <xf numFmtId="0" fontId="13" fillId="5" borderId="24" xfId="0" applyFont="1" applyFill="1" applyBorder="1" applyAlignment="1">
      <alignment horizontal="right" vertical="center"/>
    </xf>
    <xf numFmtId="1" fontId="12" fillId="0" borderId="25" xfId="1" applyNumberFormat="1" applyFont="1" applyFill="1" applyBorder="1" applyAlignment="1">
      <alignment vertical="center"/>
    </xf>
    <xf numFmtId="1" fontId="13" fillId="0" borderId="25" xfId="0" applyNumberFormat="1" applyFont="1" applyBorder="1" applyAlignment="1">
      <alignment horizontal="center"/>
    </xf>
    <xf numFmtId="0" fontId="15" fillId="6" borderId="15" xfId="1" applyFont="1" applyFill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9" fontId="11" fillId="0" borderId="0" xfId="4" applyFont="1" applyBorder="1" applyAlignment="1">
      <alignment horizontal="center" vertical="center"/>
    </xf>
    <xf numFmtId="0" fontId="13" fillId="5" borderId="0" xfId="3" applyFont="1" applyFill="1" applyBorder="1" applyAlignment="1">
      <alignment horizontal="right" vertical="center"/>
    </xf>
    <xf numFmtId="0" fontId="19" fillId="0" borderId="0" xfId="3" applyFont="1" applyBorder="1" applyAlignment="1">
      <alignment vertical="center"/>
    </xf>
    <xf numFmtId="9" fontId="19" fillId="0" borderId="0" xfId="4" applyFont="1" applyBorder="1" applyAlignment="1">
      <alignment horizontal="center" vertical="center"/>
    </xf>
    <xf numFmtId="10" fontId="1" fillId="0" borderId="0" xfId="3" applyNumberFormat="1" applyBorder="1" applyAlignment="1">
      <alignment vertical="center"/>
    </xf>
    <xf numFmtId="0" fontId="17" fillId="0" borderId="0" xfId="1" applyFont="1" applyFill="1" applyBorder="1" applyAlignment="1">
      <alignment vertical="center" wrapText="1"/>
    </xf>
    <xf numFmtId="10" fontId="1" fillId="0" borderId="0" xfId="3" applyNumberFormat="1" applyAlignment="1">
      <alignment horizontal="right" vertical="center"/>
    </xf>
    <xf numFmtId="0" fontId="17" fillId="4" borderId="6" xfId="1" applyFont="1" applyFill="1" applyBorder="1" applyAlignment="1">
      <alignment vertical="center" wrapText="1"/>
    </xf>
    <xf numFmtId="0" fontId="0" fillId="0" borderId="26" xfId="3" applyNumberFormat="1" applyFont="1" applyBorder="1" applyAlignment="1">
      <alignment vertical="center"/>
    </xf>
    <xf numFmtId="0" fontId="11" fillId="0" borderId="27" xfId="3" applyNumberFormat="1" applyFont="1" applyBorder="1" applyAlignment="1">
      <alignment vertical="center"/>
    </xf>
    <xf numFmtId="9" fontId="11" fillId="0" borderId="28" xfId="3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10" fontId="10" fillId="0" borderId="30" xfId="1" applyNumberFormat="1" applyFont="1" applyFill="1" applyBorder="1" applyAlignment="1">
      <alignment vertical="center"/>
    </xf>
    <xf numFmtId="1" fontId="0" fillId="0" borderId="25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7" borderId="15" xfId="1" applyFont="1" applyFill="1" applyBorder="1" applyAlignment="1">
      <alignment vertical="center" wrapText="1"/>
    </xf>
    <xf numFmtId="1" fontId="10" fillId="0" borderId="15" xfId="5" applyNumberFormat="1" applyFont="1" applyFill="1" applyBorder="1" applyAlignment="1">
      <alignment vertical="center"/>
    </xf>
    <xf numFmtId="0" fontId="22" fillId="6" borderId="15" xfId="1" applyFont="1" applyFill="1" applyBorder="1" applyAlignment="1">
      <alignment horizontal="center" vertical="center"/>
    </xf>
    <xf numFmtId="0" fontId="3" fillId="0" borderId="0" xfId="2" applyAlignment="1">
      <alignment vertical="center"/>
    </xf>
    <xf numFmtId="0" fontId="18" fillId="0" borderId="0" xfId="3" applyFont="1" applyBorder="1" applyAlignment="1">
      <alignment horizontal="center" vertical="center" wrapText="1"/>
    </xf>
    <xf numFmtId="0" fontId="23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9" fontId="11" fillId="0" borderId="0" xfId="2" applyNumberFormat="1" applyFont="1" applyBorder="1" applyAlignment="1">
      <alignment horizontal="center" vertical="center"/>
    </xf>
    <xf numFmtId="164" fontId="11" fillId="0" borderId="0" xfId="3" applyNumberFormat="1" applyFont="1" applyBorder="1" applyAlignment="1">
      <alignment horizontal="center" vertical="center"/>
    </xf>
    <xf numFmtId="0" fontId="13" fillId="5" borderId="0" xfId="2" applyFont="1" applyFill="1" applyBorder="1" applyAlignment="1">
      <alignment horizontal="right" vertical="center"/>
    </xf>
    <xf numFmtId="0" fontId="19" fillId="0" borderId="0" xfId="2" applyFont="1" applyBorder="1" applyAlignment="1">
      <alignment vertical="center"/>
    </xf>
    <xf numFmtId="9" fontId="19" fillId="0" borderId="0" xfId="2" applyNumberFormat="1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2 2" xfId="3"/>
    <cellStyle name="Porcentaje 2" xfId="4"/>
    <cellStyle name="Salida" xfId="1" builtinId="21"/>
    <cellStyle name="Salida_xeral transparencia" xfId="5"/>
  </cellStyles>
  <dxfs count="1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3" formatCode="0%"/>
      <alignment horizontal="center" vertical="center" textRotation="0" wrapText="0" indent="0" justifyLastLine="0" shrinkToFit="0" readingOrder="0"/>
    </dxf>
    <dxf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PDI por rama</a:t>
            </a:r>
          </a:p>
        </c:rich>
      </c:tx>
      <c:layout>
        <c:manualLayout>
          <c:xMode val="edge"/>
          <c:yMode val="edge"/>
          <c:x val="0.26143240715600208"/>
          <c:y val="8.2094211907722064E-2"/>
        </c:manualLayout>
      </c:layout>
      <c:overlay val="1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1993999176902855E-2"/>
          <c:y val="0.11111124498983964"/>
          <c:w val="0.75139700919765728"/>
          <c:h val="0.8330941965587637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'RRHH GL'!$B$33:$C$33</c:f>
              <c:strCache>
                <c:ptCount val="1"/>
                <c:pt idx="0">
                  <c:v>Ciencias da Saúde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GL'!$B$47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</c:ser>
        <c:ser>
          <c:idx val="1"/>
          <c:order val="1"/>
          <c:tx>
            <c:strRef>
              <c:f>'RRHH GL'!$E$33:$F$33</c:f>
              <c:strCache>
                <c:ptCount val="1"/>
                <c:pt idx="0">
                  <c:v>Ciencias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GL'!$E$47</c:f>
              <c:numCache>
                <c:formatCode>General</c:formatCode>
                <c:ptCount val="1"/>
                <c:pt idx="0">
                  <c:v>278</c:v>
                </c:pt>
              </c:numCache>
            </c:numRef>
          </c:val>
        </c:ser>
        <c:ser>
          <c:idx val="2"/>
          <c:order val="2"/>
          <c:tx>
            <c:strRef>
              <c:f>'RRHH GL'!$H$33:$I$33</c:f>
              <c:strCache>
                <c:ptCount val="1"/>
                <c:pt idx="0">
                  <c:v>Ciencias Sociais e Xurídicas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GL'!$H$47</c:f>
              <c:numCache>
                <c:formatCode>General</c:formatCode>
                <c:ptCount val="1"/>
                <c:pt idx="0">
                  <c:v>522</c:v>
                </c:pt>
              </c:numCache>
            </c:numRef>
          </c:val>
        </c:ser>
        <c:ser>
          <c:idx val="3"/>
          <c:order val="3"/>
          <c:tx>
            <c:strRef>
              <c:f>'RRHH GL'!$K$33</c:f>
              <c:strCache>
                <c:ptCount val="1"/>
                <c:pt idx="0">
                  <c:v>Enxeñaría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GL'!$K$47</c:f>
              <c:numCache>
                <c:formatCode>General</c:formatCode>
                <c:ptCount val="1"/>
                <c:pt idx="0">
                  <c:v>391</c:v>
                </c:pt>
              </c:numCache>
            </c:numRef>
          </c:val>
        </c:ser>
        <c:ser>
          <c:idx val="4"/>
          <c:order val="4"/>
          <c:tx>
            <c:strRef>
              <c:f>'RRHH GL'!$N$33:$O$33</c:f>
              <c:strCache>
                <c:ptCount val="1"/>
                <c:pt idx="0">
                  <c:v>Artes e Humanidades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GL'!$N$47</c:f>
              <c:numCache>
                <c:formatCode>General</c:formatCode>
                <c:ptCount val="1"/>
                <c:pt idx="0">
                  <c:v>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042768"/>
        <c:axId val="290045904"/>
        <c:axId val="0"/>
      </c:bar3DChart>
      <c:catAx>
        <c:axId val="290042768"/>
        <c:scaling>
          <c:orientation val="minMax"/>
        </c:scaling>
        <c:delete val="1"/>
        <c:axPos val="l"/>
        <c:majorTickMark val="out"/>
        <c:minorTickMark val="none"/>
        <c:tickLblPos val="nextTo"/>
        <c:crossAx val="290045904"/>
        <c:crosses val="autoZero"/>
        <c:auto val="1"/>
        <c:lblAlgn val="ctr"/>
        <c:lblOffset val="100"/>
        <c:noMultiLvlLbl val="0"/>
      </c:catAx>
      <c:valAx>
        <c:axId val="2900459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290042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776098390000107"/>
          <c:y val="3.3493827625613787E-2"/>
          <c:w val="0.29694411761748174"/>
          <c:h val="0.93783320147182558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25400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20</xdr:row>
      <xdr:rowOff>38100</xdr:rowOff>
    </xdr:from>
    <xdr:to>
      <xdr:col>13</xdr:col>
      <xdr:colOff>695325</xdr:colOff>
      <xdr:row>30</xdr:row>
      <xdr:rowOff>123825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0</xdr:row>
      <xdr:rowOff>38100</xdr:rowOff>
    </xdr:from>
    <xdr:to>
      <xdr:col>1</xdr:col>
      <xdr:colOff>19050</xdr:colOff>
      <xdr:row>0</xdr:row>
      <xdr:rowOff>542925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27622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%202013%20UVI%20en%20cifr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tes"/>
      <sheetName val="XERAL"/>
      <sheetName val="XERAL castellano"/>
      <sheetName val="RRHH GL"/>
      <sheetName val="RRHH  CAS"/>
      <sheetName val="ACADÉMICOS GL"/>
      <sheetName val="ACADÉMICOS CAS"/>
      <sheetName val="EXTENSIÓN UNIVERSITARIA GL"/>
      <sheetName val="EXTENSIÓN UNIVERSITARIA CAS"/>
      <sheetName val="I+D+i"/>
      <sheetName val="I+D+i caste"/>
      <sheetName val="ECONÓMICOS"/>
      <sheetName val="ECONÓMICOS cas"/>
      <sheetName val="TIC"/>
      <sheetName val="TIC cas"/>
      <sheetName val="infraestruturas"/>
      <sheetName val="infraest caste"/>
      <sheetName val="Pantentes nacionais"/>
      <sheetName val="Patentes europeas"/>
    </sheetNames>
    <sheetDataSet>
      <sheetData sheetId="0"/>
      <sheetData sheetId="1"/>
      <sheetData sheetId="2"/>
      <sheetData sheetId="3">
        <row r="33">
          <cell r="B33" t="str">
            <v>Ciencias da Saúde</v>
          </cell>
          <cell r="E33" t="str">
            <v>Ciencias</v>
          </cell>
          <cell r="H33" t="str">
            <v>Ciencias Sociais e Xurídicas</v>
          </cell>
          <cell r="K33" t="str">
            <v>Enxeñaría</v>
          </cell>
          <cell r="N33" t="str">
            <v>Artes e Humanidades</v>
          </cell>
        </row>
        <row r="47">
          <cell r="B47">
            <v>50</v>
          </cell>
          <cell r="E47">
            <v>278</v>
          </cell>
          <cell r="H47">
            <v>522</v>
          </cell>
          <cell r="K47">
            <v>391</v>
          </cell>
          <cell r="N47">
            <v>231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6136" displayName="Tabla16136" ref="A82:C88" totalsRowShown="0" tableBorderDxfId="75">
  <tableColumns count="3">
    <tableColumn id="1" name="PAS funcionario  _x000a_por grupo e sexo" dataDxfId="74" dataCellStyle="Normal 2 2"/>
    <tableColumn id="2" name="Total" dataDxfId="73" dataCellStyle="Normal 2 2"/>
    <tableColumn id="3" name="% mulleres" dataDxfId="72" dataCellStyle="Normal 2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a15135" displayName="Tabla15135" ref="A75:C80" totalsRowShown="0" tableBorderDxfId="71">
  <tableColumns count="3">
    <tableColumn id="1" name="PAS laboral por grupo e sexo" dataDxfId="70" dataCellStyle="Normal 2 2"/>
    <tableColumn id="2" name="Total" dataDxfId="69" dataCellStyle="Normal 2 2"/>
    <tableColumn id="3" name="% mulleres" dataDxfId="68" dataCellStyle="Normal 2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a14134" displayName="Tabla14134" ref="A69:D73" headerRowDxfId="67" dataDxfId="66" totalsRowDxfId="65" tableBorderDxfId="64">
  <tableColumns count="4">
    <tableColumn id="1" name="Persoal de administración e servizos" totalsRowLabel="TOTAL" dataDxfId="62" totalsRowDxfId="63"/>
    <tableColumn id="2" name="Total" totalsRowFunction="sum" dataDxfId="60" totalsRowDxfId="61"/>
    <tableColumn id="3" name="% mulleres" totalsRowLabel="60,35%" dataDxfId="58" totalsRowDxfId="59"/>
    <tableColumn id="4" name="% fixo" dataDxfId="56" totalsRowDxfId="5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a7131327976" displayName="Tabla7131327976" ref="A51:J64" totalsRowShown="0" headerRowDxfId="55" headerRowBorderDxfId="53" tableBorderDxfId="54" totalsRowBorderDxfId="52">
  <tableColumns count="10">
    <tableColumn id="1" name="Categoría" dataDxfId="51"/>
    <tableColumn id="2" name="Total" dataDxfId="50"/>
    <tableColumn id="3" name="mulleres" dataDxfId="49"/>
    <tableColumn id="4" name="% mulleres" dataDxfId="48">
      <calculatedColumnFormula>Tabla7131327976[[#This Row],[mulleres]]/Tabla7131327976[[#This Row],[Total]]</calculatedColumnFormula>
    </tableColumn>
    <tableColumn id="5" name="Total " dataDxfId="47"/>
    <tableColumn id="6" name="mulleres " dataDxfId="46"/>
    <tableColumn id="7" name="% mulleres " dataDxfId="45">
      <calculatedColumnFormula>Tabla7131327976[[#This Row],[mulleres ]]/Tabla7131327976[[#This Row],[Total ]]</calculatedColumnFormula>
    </tableColumn>
    <tableColumn id="8" name="Total   " dataDxfId="44"/>
    <tableColumn id="9" name="mulleres  " dataDxfId="43"/>
    <tableColumn id="10" name="% mulleres  " dataDxfId="42">
      <calculatedColumnFormula>Tabla7131327976[[#This Row],[mulleres  ]]/Tabla7131327976[[#This Row],[Total   ]]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a14134313" displayName="Tabla14134313" ref="A116:E121" headerRowDxfId="41" dataDxfId="40" totalsRowDxfId="39" tableBorderDxfId="38">
  <tableColumns count="5">
    <tableColumn id="1" name="Persoal Investigador contratado e bolseiros" totalsRowLabel="TOTAL" dataDxfId="36" totalsRowDxfId="37"/>
    <tableColumn id="2" name="Total" totalsRowFunction="sum" dataDxfId="34" totalsRowDxfId="35"/>
    <tableColumn id="3" name="% mulleres" totalsRowLabel="60,35%" dataDxfId="32" totalsRowDxfId="33"/>
    <tableColumn id="5" name="estranxeiros/as" dataDxfId="30" totalsRowDxfId="31"/>
    <tableColumn id="6" name="% estranxeiros/as" dataDxfId="28" totalsRowDxfId="2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71313279779819" displayName="Tabla71313279779819" ref="A97:J102" totalsRowShown="0" headerRowDxfId="27" headerRowBorderDxfId="25" tableBorderDxfId="26" totalsRowBorderDxfId="24">
  <tableColumns count="10">
    <tableColumn id="1" name="Categoría" dataDxfId="23"/>
    <tableColumn id="2" name="Total" dataDxfId="22"/>
    <tableColumn id="3" name="mulleres" dataDxfId="21"/>
    <tableColumn id="4" name="% mulleres" dataDxfId="20">
      <calculatedColumnFormula>Tabla71313279779819[[#This Row],[mulleres]]/Tabla71313279779819[[#This Row],[Total]]</calculatedColumnFormula>
    </tableColumn>
    <tableColumn id="5" name="Total " dataDxfId="19"/>
    <tableColumn id="6" name="mulleres " dataDxfId="18"/>
    <tableColumn id="7" name="% mulleres " dataDxfId="17">
      <calculatedColumnFormula>Tabla71313279779819[[#This Row],[mulleres ]]/Tabla71313279779819[[#This Row],[Total ]]</calculatedColumnFormula>
    </tableColumn>
    <tableColumn id="8" name="Total   " dataDxfId="16"/>
    <tableColumn id="9" name="mulleres  " dataDxfId="15"/>
    <tableColumn id="10" name="% mulleres  " dataDxfId="14">
      <calculatedColumnFormula>Tabla71313279779819[[#This Row],[mulleres  ]]/Tabla71313279779819[[#This Row],[Total   ]]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a71313279779880020" displayName="Tabla71313279779880020" ref="A106:J112" totalsRowShown="0" headerRowDxfId="13" headerRowBorderDxfId="11" tableBorderDxfId="12" totalsRowBorderDxfId="10">
  <tableColumns count="10">
    <tableColumn id="1" name="Categoría" dataDxfId="9"/>
    <tableColumn id="2" name="Total" dataDxfId="8"/>
    <tableColumn id="3" name="mulleres" dataDxfId="7"/>
    <tableColumn id="4" name="% mulleres" dataDxfId="6">
      <calculatedColumnFormula>Tabla71313279779880020[[#This Row],[mulleres]]/Tabla71313279779880020[[#This Row],[Total]]</calculatedColumnFormula>
    </tableColumn>
    <tableColumn id="5" name="Total " dataDxfId="5"/>
    <tableColumn id="6" name="mulleres " dataDxfId="4"/>
    <tableColumn id="7" name="% mulleres " dataDxfId="3">
      <calculatedColumnFormula>Tabla71313279779880020[[#This Row],[mulleres ]]/Tabla71313279779880020[[#This Row],[Total ]]</calculatedColumnFormula>
    </tableColumn>
    <tableColumn id="8" name="Total   " dataDxfId="2"/>
    <tableColumn id="9" name="mulleres  " dataDxfId="1"/>
    <tableColumn id="10" name="% mulleres  " dataDxfId="0">
      <calculatedColumnFormula>Tabla71313279779880020[[#This Row],[mulleres  ]]/Tabla71313279779880020[[#This Row],[Total   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zoomScale="90" zoomScaleNormal="90" zoomScaleSheetLayoutView="100" workbookViewId="0"/>
  </sheetViews>
  <sheetFormatPr baseColWidth="10" defaultRowHeight="15" x14ac:dyDescent="0.25"/>
  <cols>
    <col min="1" max="1" width="41.42578125" style="5" customWidth="1"/>
    <col min="2" max="16" width="10.7109375" style="5" customWidth="1"/>
    <col min="17" max="16384" width="11.42578125" style="5"/>
  </cols>
  <sheetData>
    <row r="1" spans="1:8" ht="48" customHeight="1" thickBot="1" x14ac:dyDescent="0.3">
      <c r="A1" s="1"/>
      <c r="B1" s="2"/>
      <c r="C1" s="3"/>
      <c r="D1" s="3"/>
      <c r="E1" s="4" t="s">
        <v>0</v>
      </c>
      <c r="F1" s="4"/>
      <c r="G1" s="4"/>
      <c r="H1" s="4"/>
    </row>
    <row r="2" spans="1:8" ht="15" customHeight="1" thickTop="1" thickBot="1" x14ac:dyDescent="0.3">
      <c r="A2" s="6" t="s">
        <v>1</v>
      </c>
      <c r="B2" s="6"/>
      <c r="C2" s="6"/>
      <c r="D2" s="6"/>
      <c r="E2" s="6"/>
      <c r="F2" s="6"/>
      <c r="G2" s="6"/>
      <c r="H2" s="6"/>
    </row>
    <row r="3" spans="1:8" ht="46.5" customHeight="1" thickBot="1" x14ac:dyDescent="0.3">
      <c r="A3" s="7" t="s">
        <v>2</v>
      </c>
      <c r="B3" s="8"/>
      <c r="C3" s="8"/>
      <c r="D3" s="8"/>
      <c r="E3" s="8"/>
      <c r="F3" s="9"/>
      <c r="G3" s="6"/>
      <c r="H3" s="6"/>
    </row>
    <row r="4" spans="1:8" ht="15" customHeight="1" thickBot="1" x14ac:dyDescent="0.3">
      <c r="A4" s="10"/>
      <c r="B4" s="11"/>
      <c r="C4" s="11"/>
      <c r="D4" s="11"/>
      <c r="E4" s="11"/>
      <c r="F4" s="11"/>
    </row>
    <row r="5" spans="1:8" x14ac:dyDescent="0.25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</row>
    <row r="6" spans="1:8" x14ac:dyDescent="0.25">
      <c r="A6" s="15" t="s">
        <v>10</v>
      </c>
      <c r="B6" s="16">
        <v>1472</v>
      </c>
      <c r="C6" s="16">
        <v>574</v>
      </c>
      <c r="D6" s="17">
        <v>0.38990000000000002</v>
      </c>
      <c r="E6" s="18">
        <v>14</v>
      </c>
      <c r="F6" s="19">
        <v>0.01</v>
      </c>
      <c r="G6" s="20">
        <v>1453</v>
      </c>
    </row>
    <row r="7" spans="1:8" x14ac:dyDescent="0.25">
      <c r="A7" s="15" t="s">
        <v>11</v>
      </c>
      <c r="B7" s="21">
        <v>686</v>
      </c>
      <c r="C7" s="21">
        <v>414</v>
      </c>
      <c r="D7" s="22">
        <v>0.60170000000000001</v>
      </c>
      <c r="E7" s="23">
        <v>0</v>
      </c>
      <c r="F7" s="22">
        <v>0</v>
      </c>
      <c r="G7" s="20">
        <v>684</v>
      </c>
    </row>
    <row r="8" spans="1:8" ht="15.75" thickBot="1" x14ac:dyDescent="0.3">
      <c r="A8" s="24" t="s">
        <v>12</v>
      </c>
      <c r="B8" s="25">
        <f>SUBTOTAL(109,B6:B7)</f>
        <v>2158</v>
      </c>
      <c r="C8" s="25">
        <f>SUBTOTAL(109,C6:C7)</f>
        <v>988</v>
      </c>
      <c r="D8" s="26">
        <v>0.45700000000000002</v>
      </c>
      <c r="E8" s="27"/>
      <c r="F8" s="28"/>
      <c r="G8" s="29">
        <f>SUBTOTAL(109,G6:G7)</f>
        <v>2137</v>
      </c>
    </row>
    <row r="9" spans="1:8" x14ac:dyDescent="0.25">
      <c r="A9" s="30"/>
      <c r="B9" s="31"/>
      <c r="C9" s="32"/>
      <c r="D9" s="33"/>
      <c r="E9" s="32"/>
      <c r="F9" s="34"/>
    </row>
    <row r="10" spans="1:8" x14ac:dyDescent="0.25">
      <c r="A10" s="30"/>
      <c r="B10" s="31"/>
      <c r="C10" s="32"/>
      <c r="D10" s="33"/>
      <c r="E10" s="32"/>
      <c r="F10" s="34"/>
    </row>
    <row r="11" spans="1:8" ht="36" customHeight="1" x14ac:dyDescent="0.25">
      <c r="A11" s="35" t="s">
        <v>13</v>
      </c>
      <c r="B11" s="31"/>
      <c r="C11" s="32"/>
      <c r="D11" s="33"/>
      <c r="E11" s="32"/>
      <c r="F11" s="34"/>
    </row>
    <row r="12" spans="1:8" ht="15.75" thickBot="1" x14ac:dyDescent="0.3">
      <c r="A12" s="30"/>
      <c r="B12" s="31"/>
    </row>
    <row r="13" spans="1:8" x14ac:dyDescent="0.25">
      <c r="A13" s="12" t="s">
        <v>14</v>
      </c>
      <c r="B13" s="13" t="s">
        <v>4</v>
      </c>
      <c r="C13" s="13" t="s">
        <v>5</v>
      </c>
      <c r="D13" s="13" t="s">
        <v>6</v>
      </c>
      <c r="E13" s="13" t="s">
        <v>15</v>
      </c>
    </row>
    <row r="14" spans="1:8" x14ac:dyDescent="0.25">
      <c r="A14" s="36" t="s">
        <v>16</v>
      </c>
      <c r="B14" s="31">
        <v>869</v>
      </c>
      <c r="C14" s="32">
        <v>309</v>
      </c>
      <c r="D14" s="37">
        <v>0.36</v>
      </c>
      <c r="E14" s="38">
        <v>865</v>
      </c>
    </row>
    <row r="15" spans="1:8" x14ac:dyDescent="0.25">
      <c r="A15" s="39" t="s">
        <v>17</v>
      </c>
      <c r="B15" s="32">
        <v>603</v>
      </c>
      <c r="C15" s="32">
        <v>265</v>
      </c>
      <c r="D15" s="37">
        <v>0.49</v>
      </c>
      <c r="E15" s="40">
        <v>343</v>
      </c>
    </row>
    <row r="16" spans="1:8" ht="15.75" thickBot="1" x14ac:dyDescent="0.3">
      <c r="A16" s="41" t="s">
        <v>12</v>
      </c>
      <c r="B16" s="42">
        <f>SUBTOTAL(109,B14:B15)</f>
        <v>1472</v>
      </c>
      <c r="C16" s="43">
        <f>SUBTOTAL(109,C14:C15)</f>
        <v>574</v>
      </c>
      <c r="D16" s="44">
        <v>0.38990000000000002</v>
      </c>
      <c r="E16" s="45">
        <f>SUBTOTAL(109,E14:E15)</f>
        <v>1208</v>
      </c>
    </row>
    <row r="17" spans="1:16" ht="15.75" thickBot="1" x14ac:dyDescent="0.3"/>
    <row r="18" spans="1:16" x14ac:dyDescent="0.25">
      <c r="A18" s="12" t="s">
        <v>18</v>
      </c>
      <c r="B18" s="13" t="s">
        <v>4</v>
      </c>
      <c r="C18" s="13" t="s">
        <v>5</v>
      </c>
      <c r="D18" s="13" t="s">
        <v>6</v>
      </c>
      <c r="E18" s="13" t="s">
        <v>19</v>
      </c>
      <c r="F18" s="12" t="s">
        <v>15</v>
      </c>
    </row>
    <row r="19" spans="1:16" x14ac:dyDescent="0.25">
      <c r="A19" s="39" t="s">
        <v>20</v>
      </c>
      <c r="B19" s="46">
        <v>147</v>
      </c>
      <c r="C19" s="46">
        <v>38</v>
      </c>
      <c r="D19" s="47">
        <v>0.25850000000000001</v>
      </c>
      <c r="E19" s="46">
        <v>147</v>
      </c>
      <c r="F19" s="48">
        <v>146</v>
      </c>
      <c r="O19" s="49"/>
      <c r="P19" s="49"/>
    </row>
    <row r="20" spans="1:16" x14ac:dyDescent="0.25">
      <c r="A20" s="39" t="s">
        <v>21</v>
      </c>
      <c r="B20" s="46">
        <v>592</v>
      </c>
      <c r="C20" s="46">
        <v>226</v>
      </c>
      <c r="D20" s="47">
        <v>0.38179999999999997</v>
      </c>
      <c r="E20" s="46">
        <v>592</v>
      </c>
      <c r="F20" s="48">
        <v>590</v>
      </c>
      <c r="O20" s="49"/>
      <c r="P20" s="49"/>
    </row>
    <row r="21" spans="1:16" x14ac:dyDescent="0.25">
      <c r="A21" s="39" t="s">
        <v>22</v>
      </c>
      <c r="B21" s="46">
        <v>28</v>
      </c>
      <c r="C21" s="46">
        <v>11</v>
      </c>
      <c r="D21" s="47">
        <v>0.39290000000000003</v>
      </c>
      <c r="E21" s="46">
        <v>28</v>
      </c>
      <c r="F21" s="48">
        <v>27.133333333333333</v>
      </c>
      <c r="O21" s="49"/>
      <c r="P21" s="49"/>
    </row>
    <row r="22" spans="1:16" x14ac:dyDescent="0.25">
      <c r="A22" s="39" t="s">
        <v>23</v>
      </c>
      <c r="B22" s="46">
        <v>110</v>
      </c>
      <c r="C22" s="46">
        <v>38</v>
      </c>
      <c r="D22" s="47">
        <v>0.34549999999999997</v>
      </c>
      <c r="E22" s="46">
        <v>16</v>
      </c>
      <c r="F22" s="48">
        <v>108</v>
      </c>
      <c r="O22" s="49"/>
      <c r="P22" s="49"/>
    </row>
    <row r="23" spans="1:16" x14ac:dyDescent="0.25">
      <c r="A23" s="39" t="s">
        <v>24</v>
      </c>
      <c r="B23" s="46">
        <v>221</v>
      </c>
      <c r="C23" s="46">
        <v>115</v>
      </c>
      <c r="D23" s="47">
        <v>0.52039999999999997</v>
      </c>
      <c r="E23" s="46">
        <v>221</v>
      </c>
      <c r="F23" s="48">
        <v>220.17333333333335</v>
      </c>
      <c r="O23" s="49"/>
      <c r="P23" s="49"/>
    </row>
    <row r="24" spans="1:16" x14ac:dyDescent="0.25">
      <c r="A24" s="39" t="s">
        <v>25</v>
      </c>
      <c r="B24" s="46">
        <v>34</v>
      </c>
      <c r="C24" s="46">
        <v>17</v>
      </c>
      <c r="D24" s="47">
        <v>0.5</v>
      </c>
      <c r="E24" s="46">
        <v>34</v>
      </c>
      <c r="F24" s="48">
        <v>34</v>
      </c>
      <c r="O24" s="49"/>
      <c r="P24" s="49"/>
    </row>
    <row r="25" spans="1:16" x14ac:dyDescent="0.25">
      <c r="A25" s="39" t="s">
        <v>26</v>
      </c>
      <c r="B25" s="46">
        <v>8</v>
      </c>
      <c r="C25" s="46">
        <v>4</v>
      </c>
      <c r="D25" s="47">
        <v>0.5</v>
      </c>
      <c r="E25" s="46">
        <v>2</v>
      </c>
      <c r="F25" s="48">
        <v>8</v>
      </c>
      <c r="O25" s="49"/>
      <c r="P25" s="49"/>
    </row>
    <row r="26" spans="1:16" x14ac:dyDescent="0.25">
      <c r="A26" s="39" t="s">
        <v>27</v>
      </c>
      <c r="B26" s="46">
        <v>292</v>
      </c>
      <c r="C26" s="46">
        <v>102</v>
      </c>
      <c r="D26" s="47">
        <v>0.3493</v>
      </c>
      <c r="E26" s="46">
        <v>29</v>
      </c>
      <c r="F26" s="48">
        <v>61.599999999999923</v>
      </c>
      <c r="O26" s="49"/>
      <c r="P26" s="49"/>
    </row>
    <row r="27" spans="1:16" x14ac:dyDescent="0.25">
      <c r="A27" s="39" t="s">
        <v>28</v>
      </c>
      <c r="B27" s="46">
        <v>3</v>
      </c>
      <c r="C27" s="32">
        <v>1</v>
      </c>
      <c r="D27" s="47">
        <v>0.33329999999999999</v>
      </c>
      <c r="E27" s="46">
        <v>3</v>
      </c>
      <c r="F27" s="48">
        <v>3</v>
      </c>
      <c r="O27" s="49"/>
      <c r="P27" s="49"/>
    </row>
    <row r="28" spans="1:16" x14ac:dyDescent="0.25">
      <c r="A28" s="39" t="s">
        <v>29</v>
      </c>
      <c r="B28" s="46">
        <v>2</v>
      </c>
      <c r="C28" s="46">
        <v>2</v>
      </c>
      <c r="D28" s="47">
        <v>1</v>
      </c>
      <c r="E28" s="46">
        <v>0</v>
      </c>
      <c r="F28" s="48">
        <v>1.44</v>
      </c>
      <c r="O28" s="49"/>
      <c r="P28" s="49"/>
    </row>
    <row r="29" spans="1:16" x14ac:dyDescent="0.25">
      <c r="A29" s="39" t="s">
        <v>30</v>
      </c>
      <c r="B29" s="46">
        <v>35</v>
      </c>
      <c r="C29" s="46">
        <v>20</v>
      </c>
      <c r="D29" s="47">
        <v>0.57140000000000002</v>
      </c>
      <c r="E29" s="46">
        <v>10</v>
      </c>
      <c r="F29" s="48">
        <v>8.3866666666666649</v>
      </c>
      <c r="O29" s="49"/>
      <c r="P29" s="49"/>
    </row>
    <row r="30" spans="1:16" x14ac:dyDescent="0.25">
      <c r="A30" s="39" t="s">
        <v>31</v>
      </c>
      <c r="B30" s="46">
        <v>0</v>
      </c>
      <c r="C30" s="32">
        <v>0</v>
      </c>
      <c r="D30" s="47">
        <v>0</v>
      </c>
      <c r="E30" s="46">
        <v>0</v>
      </c>
      <c r="F30" s="48">
        <v>0</v>
      </c>
      <c r="O30" s="49"/>
      <c r="P30" s="49"/>
    </row>
    <row r="31" spans="1:16" ht="15.75" thickBot="1" x14ac:dyDescent="0.3">
      <c r="A31" s="50" t="s">
        <v>12</v>
      </c>
      <c r="B31" s="51">
        <f>SUBTOTAL(109,B19:B30)</f>
        <v>1472</v>
      </c>
      <c r="C31" s="52">
        <f>SUBTOTAL(109,C19:C30)</f>
        <v>574</v>
      </c>
      <c r="D31" s="53">
        <v>0.38149556400506973</v>
      </c>
      <c r="E31" s="51">
        <f>SUBTOTAL(109,E19:E30)</f>
        <v>1082</v>
      </c>
      <c r="F31" s="54">
        <f>SUBTOTAL(109,F19:F30)</f>
        <v>1207.7333333333333</v>
      </c>
      <c r="O31" s="49"/>
      <c r="P31" s="49"/>
    </row>
    <row r="32" spans="1:16" ht="15.75" thickBot="1" x14ac:dyDescent="0.3">
      <c r="D32" s="55"/>
    </row>
    <row r="33" spans="1:18" ht="29.25" customHeight="1" x14ac:dyDescent="0.25">
      <c r="A33" s="56" t="s">
        <v>32</v>
      </c>
      <c r="B33" s="57" t="s">
        <v>33</v>
      </c>
      <c r="C33" s="57"/>
      <c r="D33" s="57"/>
      <c r="E33" s="58" t="s">
        <v>34</v>
      </c>
      <c r="F33" s="59"/>
      <c r="G33" s="60"/>
      <c r="H33" s="61" t="s">
        <v>35</v>
      </c>
      <c r="I33" s="62"/>
      <c r="J33" s="62"/>
      <c r="K33" s="63" t="s">
        <v>36</v>
      </c>
      <c r="L33" s="64"/>
      <c r="M33" s="65"/>
      <c r="N33" s="66" t="s">
        <v>37</v>
      </c>
      <c r="O33" s="67"/>
      <c r="P33" s="68"/>
    </row>
    <row r="34" spans="1:18" x14ac:dyDescent="0.25">
      <c r="A34" s="69" t="s">
        <v>38</v>
      </c>
      <c r="B34" s="70" t="s">
        <v>39</v>
      </c>
      <c r="C34" s="70" t="s">
        <v>6</v>
      </c>
      <c r="D34" s="70" t="s">
        <v>40</v>
      </c>
      <c r="E34" s="71" t="s">
        <v>41</v>
      </c>
      <c r="F34" s="70" t="s">
        <v>42</v>
      </c>
      <c r="G34" s="72" t="s">
        <v>43</v>
      </c>
      <c r="H34" s="71" t="s">
        <v>44</v>
      </c>
      <c r="I34" s="70" t="s">
        <v>45</v>
      </c>
      <c r="J34" s="70" t="s">
        <v>46</v>
      </c>
      <c r="K34" s="71" t="s">
        <v>47</v>
      </c>
      <c r="L34" s="70" t="s">
        <v>48</v>
      </c>
      <c r="M34" s="70" t="s">
        <v>49</v>
      </c>
      <c r="N34" s="71" t="s">
        <v>50</v>
      </c>
      <c r="O34" s="70" t="s">
        <v>51</v>
      </c>
      <c r="P34" s="70" t="s">
        <v>52</v>
      </c>
    </row>
    <row r="35" spans="1:18" x14ac:dyDescent="0.25">
      <c r="A35" s="73" t="s">
        <v>20</v>
      </c>
      <c r="B35" s="74">
        <v>2</v>
      </c>
      <c r="C35" s="37">
        <v>0</v>
      </c>
      <c r="D35" s="75">
        <v>2</v>
      </c>
      <c r="E35" s="76">
        <v>58</v>
      </c>
      <c r="F35" s="37">
        <v>0.29310000000000003</v>
      </c>
      <c r="G35" s="77">
        <v>58</v>
      </c>
      <c r="H35" s="76">
        <v>34</v>
      </c>
      <c r="I35" s="37">
        <v>0.35</v>
      </c>
      <c r="J35" s="75">
        <v>33</v>
      </c>
      <c r="K35" s="76">
        <v>39</v>
      </c>
      <c r="L35" s="37">
        <v>7.6923076923076927E-2</v>
      </c>
      <c r="M35" s="77">
        <v>39</v>
      </c>
      <c r="N35" s="78">
        <v>14</v>
      </c>
      <c r="O35" s="37">
        <v>0.42857142857142855</v>
      </c>
      <c r="P35" s="75">
        <v>14</v>
      </c>
    </row>
    <row r="36" spans="1:18" x14ac:dyDescent="0.25">
      <c r="A36" s="73" t="s">
        <v>21</v>
      </c>
      <c r="B36" s="74">
        <v>8</v>
      </c>
      <c r="C36" s="37">
        <v>0.125</v>
      </c>
      <c r="D36" s="75">
        <v>8</v>
      </c>
      <c r="E36" s="76">
        <v>170</v>
      </c>
      <c r="F36" s="37">
        <v>0.42</v>
      </c>
      <c r="G36" s="77">
        <v>170</v>
      </c>
      <c r="H36" s="76">
        <v>145</v>
      </c>
      <c r="I36" s="37">
        <v>0.46</v>
      </c>
      <c r="J36" s="75">
        <v>144</v>
      </c>
      <c r="K36" s="76">
        <v>160</v>
      </c>
      <c r="L36" s="37">
        <v>0.26415094339622641</v>
      </c>
      <c r="M36" s="77">
        <v>159</v>
      </c>
      <c r="N36" s="78">
        <v>109</v>
      </c>
      <c r="O36" s="37">
        <v>0.41121495327102803</v>
      </c>
      <c r="P36" s="75">
        <v>109</v>
      </c>
    </row>
    <row r="37" spans="1:18" x14ac:dyDescent="0.25">
      <c r="A37" s="73" t="s">
        <v>22</v>
      </c>
      <c r="B37" s="74">
        <v>1</v>
      </c>
      <c r="C37" s="37">
        <v>0</v>
      </c>
      <c r="D37" s="75">
        <v>0.13333333333333333</v>
      </c>
      <c r="E37" s="76">
        <v>8</v>
      </c>
      <c r="F37" s="37">
        <v>0.5</v>
      </c>
      <c r="G37" s="77">
        <v>8</v>
      </c>
      <c r="H37" s="76">
        <v>8</v>
      </c>
      <c r="I37" s="37">
        <v>0.375</v>
      </c>
      <c r="J37" s="75">
        <v>8</v>
      </c>
      <c r="K37" s="76">
        <v>5</v>
      </c>
      <c r="L37" s="37">
        <v>0</v>
      </c>
      <c r="M37" s="77">
        <v>5</v>
      </c>
      <c r="N37" s="78">
        <v>6</v>
      </c>
      <c r="O37" s="37">
        <v>0.66666666666666663</v>
      </c>
      <c r="P37" s="75">
        <v>6</v>
      </c>
    </row>
    <row r="38" spans="1:18" x14ac:dyDescent="0.25">
      <c r="A38" s="73" t="s">
        <v>23</v>
      </c>
      <c r="B38" s="74">
        <v>4</v>
      </c>
      <c r="C38" s="37">
        <v>0.25</v>
      </c>
      <c r="D38" s="75">
        <v>4</v>
      </c>
      <c r="E38" s="76">
        <v>14</v>
      </c>
      <c r="F38" s="37">
        <v>0.1429</v>
      </c>
      <c r="G38" s="77">
        <v>14</v>
      </c>
      <c r="H38" s="76">
        <v>47</v>
      </c>
      <c r="I38" s="37">
        <v>0.49</v>
      </c>
      <c r="J38" s="75">
        <v>45</v>
      </c>
      <c r="K38" s="76">
        <v>34</v>
      </c>
      <c r="L38" s="37">
        <v>0.17647058823529413</v>
      </c>
      <c r="M38" s="77">
        <v>34</v>
      </c>
      <c r="N38" s="78">
        <v>11</v>
      </c>
      <c r="O38" s="37">
        <v>0.54545454545454541</v>
      </c>
      <c r="P38" s="75">
        <v>11</v>
      </c>
    </row>
    <row r="39" spans="1:18" x14ac:dyDescent="0.25">
      <c r="A39" s="73" t="s">
        <v>24</v>
      </c>
      <c r="B39" s="74">
        <v>3</v>
      </c>
      <c r="C39" s="37">
        <v>0.66669999999999996</v>
      </c>
      <c r="D39" s="75">
        <v>3</v>
      </c>
      <c r="E39" s="76">
        <v>22</v>
      </c>
      <c r="F39" s="37">
        <v>0.59089999999999998</v>
      </c>
      <c r="G39" s="77">
        <v>22</v>
      </c>
      <c r="H39" s="76">
        <v>98</v>
      </c>
      <c r="I39" s="37">
        <v>0.54081632653061229</v>
      </c>
      <c r="J39" s="75">
        <v>97.173333333333332</v>
      </c>
      <c r="K39" s="76">
        <v>61</v>
      </c>
      <c r="L39" s="37">
        <v>0.34426229508196721</v>
      </c>
      <c r="M39" s="77">
        <v>61</v>
      </c>
      <c r="N39" s="78">
        <v>37</v>
      </c>
      <c r="O39" s="37">
        <v>0.70270270270270274</v>
      </c>
      <c r="P39" s="75">
        <v>37</v>
      </c>
    </row>
    <row r="40" spans="1:18" x14ac:dyDescent="0.25">
      <c r="A40" s="73" t="s">
        <v>25</v>
      </c>
      <c r="B40" s="74"/>
      <c r="C40" s="79"/>
      <c r="D40" s="75"/>
      <c r="E40" s="76">
        <v>1</v>
      </c>
      <c r="F40" s="37">
        <v>1</v>
      </c>
      <c r="G40" s="77">
        <v>1</v>
      </c>
      <c r="H40" s="76">
        <v>17</v>
      </c>
      <c r="I40" s="37">
        <v>0.52941176470588236</v>
      </c>
      <c r="J40" s="75">
        <v>17</v>
      </c>
      <c r="K40" s="76">
        <v>14</v>
      </c>
      <c r="L40" s="37">
        <v>0.42857142857142855</v>
      </c>
      <c r="M40" s="77">
        <v>14</v>
      </c>
      <c r="N40" s="78">
        <v>2</v>
      </c>
      <c r="O40" s="37">
        <v>0.5</v>
      </c>
      <c r="P40" s="75">
        <v>2</v>
      </c>
      <c r="R40" s="49"/>
    </row>
    <row r="41" spans="1:18" x14ac:dyDescent="0.25">
      <c r="A41" s="73" t="s">
        <v>26</v>
      </c>
      <c r="B41" s="74"/>
      <c r="C41" s="79"/>
      <c r="D41" s="75"/>
      <c r="E41" s="76"/>
      <c r="F41" s="79"/>
      <c r="G41" s="77"/>
      <c r="H41" s="76">
        <v>3</v>
      </c>
      <c r="I41" s="37">
        <v>0.66666666666666663</v>
      </c>
      <c r="J41" s="75">
        <v>3</v>
      </c>
      <c r="K41" s="76">
        <v>4</v>
      </c>
      <c r="L41" s="37">
        <v>0.25</v>
      </c>
      <c r="M41" s="77">
        <v>4</v>
      </c>
      <c r="N41" s="78">
        <v>1</v>
      </c>
      <c r="O41" s="37">
        <v>1</v>
      </c>
      <c r="P41" s="75">
        <v>1</v>
      </c>
    </row>
    <row r="42" spans="1:18" x14ac:dyDescent="0.25">
      <c r="A42" s="73" t="s">
        <v>27</v>
      </c>
      <c r="B42" s="74">
        <v>27</v>
      </c>
      <c r="C42" s="37">
        <v>0.70369999999999999</v>
      </c>
      <c r="D42" s="75">
        <v>4.0933333333333328</v>
      </c>
      <c r="E42" s="76">
        <v>5</v>
      </c>
      <c r="F42" s="37">
        <v>0</v>
      </c>
      <c r="G42" s="77">
        <v>1.7466666666666666</v>
      </c>
      <c r="H42" s="76">
        <v>157</v>
      </c>
      <c r="I42" s="37">
        <v>0.36305732484076431</v>
      </c>
      <c r="J42" s="75">
        <v>31.826666666666668</v>
      </c>
      <c r="K42" s="76">
        <v>66</v>
      </c>
      <c r="L42" s="37">
        <v>0.10606060606060606</v>
      </c>
      <c r="M42" s="77">
        <v>14.160000000000007</v>
      </c>
      <c r="N42" s="78">
        <v>37</v>
      </c>
      <c r="O42" s="37">
        <v>0.51351351351351349</v>
      </c>
      <c r="P42" s="75">
        <v>9.7733333333333334</v>
      </c>
    </row>
    <row r="43" spans="1:18" x14ac:dyDescent="0.25">
      <c r="A43" s="73" t="s">
        <v>28</v>
      </c>
      <c r="B43" s="74"/>
      <c r="C43" s="37"/>
      <c r="D43" s="75"/>
      <c r="E43" s="76"/>
      <c r="F43" s="37"/>
      <c r="G43" s="77"/>
      <c r="H43" s="80"/>
      <c r="I43" s="37"/>
      <c r="J43" s="74"/>
      <c r="K43" s="76">
        <v>1</v>
      </c>
      <c r="L43" s="37">
        <v>0</v>
      </c>
      <c r="M43" s="77">
        <v>1</v>
      </c>
      <c r="N43" s="78">
        <v>2</v>
      </c>
      <c r="O43" s="37">
        <v>0.5</v>
      </c>
      <c r="P43" s="75">
        <v>2</v>
      </c>
    </row>
    <row r="44" spans="1:18" x14ac:dyDescent="0.25">
      <c r="A44" s="73" t="s">
        <v>29</v>
      </c>
      <c r="B44" s="74"/>
      <c r="C44" s="37"/>
      <c r="D44" s="75"/>
      <c r="E44" s="76"/>
      <c r="F44" s="37"/>
      <c r="G44" s="77"/>
      <c r="H44" s="76"/>
      <c r="I44" s="37"/>
      <c r="J44" s="74"/>
      <c r="K44" s="76"/>
      <c r="L44" s="74"/>
      <c r="M44" s="77"/>
      <c r="N44" s="78">
        <v>2</v>
      </c>
      <c r="O44" s="37">
        <v>1</v>
      </c>
      <c r="P44" s="75">
        <v>1.44</v>
      </c>
    </row>
    <row r="45" spans="1:18" x14ac:dyDescent="0.25">
      <c r="A45" s="73" t="s">
        <v>30</v>
      </c>
      <c r="B45" s="74">
        <v>5</v>
      </c>
      <c r="C45" s="37">
        <v>0.8</v>
      </c>
      <c r="D45" s="75">
        <v>1.1733333333333331</v>
      </c>
      <c r="E45" s="76"/>
      <c r="F45" s="37"/>
      <c r="G45" s="77"/>
      <c r="H45" s="76">
        <v>13</v>
      </c>
      <c r="I45" s="37">
        <v>0.46150000000000002</v>
      </c>
      <c r="J45" s="75">
        <v>3.1466666666666665</v>
      </c>
      <c r="K45" s="76">
        <v>7</v>
      </c>
      <c r="L45" s="37">
        <v>0.2857142857142857</v>
      </c>
      <c r="M45" s="77">
        <v>1.7733333333333334</v>
      </c>
      <c r="N45" s="78">
        <v>10</v>
      </c>
      <c r="O45" s="37">
        <v>0.8</v>
      </c>
      <c r="P45" s="75">
        <v>2.293333333333333</v>
      </c>
    </row>
    <row r="46" spans="1:18" x14ac:dyDescent="0.25">
      <c r="A46" s="73" t="s">
        <v>31</v>
      </c>
      <c r="B46" s="74"/>
      <c r="C46" s="37"/>
      <c r="D46" s="75"/>
      <c r="E46" s="76"/>
      <c r="F46" s="37"/>
      <c r="G46" s="77"/>
      <c r="H46" s="76"/>
      <c r="I46" s="37"/>
      <c r="J46" s="74"/>
      <c r="K46" s="76"/>
      <c r="L46" s="74"/>
      <c r="M46" s="77"/>
      <c r="N46" s="76"/>
      <c r="O46" s="81"/>
      <c r="P46" s="75"/>
    </row>
    <row r="47" spans="1:18" x14ac:dyDescent="0.25">
      <c r="A47" s="82" t="s">
        <v>12</v>
      </c>
      <c r="B47" s="83">
        <f>SUBTOTAL(109,B35:B46)</f>
        <v>50</v>
      </c>
      <c r="C47" s="81">
        <v>0.54</v>
      </c>
      <c r="D47" s="84">
        <f>SUM(D35:D46)</f>
        <v>22.4</v>
      </c>
      <c r="E47" s="85">
        <f>SUM(E35:E46)</f>
        <v>278</v>
      </c>
      <c r="F47" s="81">
        <v>0.39269999999999999</v>
      </c>
      <c r="G47" s="86">
        <f>SUM(G35:G46)</f>
        <v>274.74666666666667</v>
      </c>
      <c r="H47" s="85">
        <f>SUM(H35:H46)</f>
        <v>522</v>
      </c>
      <c r="I47" s="81">
        <v>0.4425</v>
      </c>
      <c r="J47" s="84">
        <f>SUM(J35:J46)</f>
        <v>382.14666666666665</v>
      </c>
      <c r="K47" s="85">
        <f>SUM(K35:K46)</f>
        <v>391</v>
      </c>
      <c r="L47" s="81">
        <v>0.22559999999999999</v>
      </c>
      <c r="M47" s="86">
        <f>SUBTOTAL(109,M35:M46)</f>
        <v>332.93333333333334</v>
      </c>
      <c r="N47" s="85">
        <f>SUM(N35:N46)</f>
        <v>231</v>
      </c>
      <c r="O47" s="81">
        <v>0.51528384279475981</v>
      </c>
      <c r="P47" s="84">
        <f>SUM(P35:P46)</f>
        <v>195.50666666666666</v>
      </c>
      <c r="R47" s="49"/>
    </row>
    <row r="48" spans="1:18" ht="18" customHeight="1" x14ac:dyDescent="0.25">
      <c r="L48" s="47"/>
    </row>
    <row r="49" spans="1:12" ht="18" customHeight="1" x14ac:dyDescent="0.25">
      <c r="A49" s="87" t="s">
        <v>53</v>
      </c>
      <c r="L49" s="47"/>
    </row>
    <row r="50" spans="1:12" x14ac:dyDescent="0.25">
      <c r="A50" s="88" t="s">
        <v>54</v>
      </c>
      <c r="B50" s="89" t="s">
        <v>55</v>
      </c>
      <c r="C50" s="89"/>
      <c r="D50" s="89"/>
      <c r="E50" s="90" t="s">
        <v>56</v>
      </c>
      <c r="F50" s="90"/>
      <c r="G50" s="90"/>
      <c r="H50" s="91" t="s">
        <v>57</v>
      </c>
      <c r="I50" s="91"/>
      <c r="J50" s="91"/>
    </row>
    <row r="51" spans="1:12" ht="30" customHeight="1" x14ac:dyDescent="0.25">
      <c r="A51" s="92" t="s">
        <v>38</v>
      </c>
      <c r="B51" s="93" t="s">
        <v>4</v>
      </c>
      <c r="C51" s="93" t="s">
        <v>5</v>
      </c>
      <c r="D51" s="93" t="s">
        <v>6</v>
      </c>
      <c r="E51" s="94" t="s">
        <v>58</v>
      </c>
      <c r="F51" s="94" t="s">
        <v>59</v>
      </c>
      <c r="G51" s="94" t="s">
        <v>60</v>
      </c>
      <c r="H51" s="94" t="s">
        <v>61</v>
      </c>
      <c r="I51" s="94" t="s">
        <v>62</v>
      </c>
      <c r="J51" s="94" t="s">
        <v>63</v>
      </c>
    </row>
    <row r="52" spans="1:12" x14ac:dyDescent="0.25">
      <c r="A52" s="95" t="s">
        <v>20</v>
      </c>
      <c r="B52" s="96">
        <v>18</v>
      </c>
      <c r="C52" s="97">
        <v>4</v>
      </c>
      <c r="D52" s="98">
        <f>Tabla7131327976[[#This Row],[mulleres]]/Tabla7131327976[[#This Row],[Total]]</f>
        <v>0.22222222222222221</v>
      </c>
      <c r="E52" s="96">
        <v>11</v>
      </c>
      <c r="F52" s="99">
        <v>3</v>
      </c>
      <c r="G52" s="98">
        <f>Tabla7131327976[[#This Row],[mulleres ]]/Tabla7131327976[[#This Row],[Total ]]</f>
        <v>0.27272727272727271</v>
      </c>
      <c r="H52" s="96">
        <v>118</v>
      </c>
      <c r="I52" s="99">
        <v>31</v>
      </c>
      <c r="J52" s="98">
        <f>Tabla7131327976[[#This Row],[mulleres  ]]/Tabla7131327976[[#This Row],[Total   ]]</f>
        <v>0.26271186440677968</v>
      </c>
    </row>
    <row r="53" spans="1:12" x14ac:dyDescent="0.25">
      <c r="A53" s="95" t="s">
        <v>21</v>
      </c>
      <c r="B53" s="96">
        <v>110</v>
      </c>
      <c r="C53" s="97">
        <v>50</v>
      </c>
      <c r="D53" s="98">
        <f>Tabla7131327976[[#This Row],[mulleres]]/Tabla7131327976[[#This Row],[Total]]</f>
        <v>0.45454545454545453</v>
      </c>
      <c r="E53" s="96">
        <v>72</v>
      </c>
      <c r="F53" s="99">
        <v>26</v>
      </c>
      <c r="G53" s="98">
        <f>Tabla7131327976[[#This Row],[mulleres ]]/Tabla7131327976[[#This Row],[Total ]]</f>
        <v>0.3611111111111111</v>
      </c>
      <c r="H53" s="96">
        <v>410</v>
      </c>
      <c r="I53" s="99">
        <v>150</v>
      </c>
      <c r="J53" s="98">
        <f>Tabla7131327976[[#This Row],[mulleres  ]]/Tabla7131327976[[#This Row],[Total   ]]</f>
        <v>0.36585365853658536</v>
      </c>
    </row>
    <row r="54" spans="1:12" x14ac:dyDescent="0.25">
      <c r="A54" s="95" t="s">
        <v>22</v>
      </c>
      <c r="B54" s="96">
        <v>8</v>
      </c>
      <c r="C54" s="97">
        <v>5</v>
      </c>
      <c r="D54" s="98">
        <f>Tabla7131327976[[#This Row],[mulleres]]/Tabla7131327976[[#This Row],[Total]]</f>
        <v>0.625</v>
      </c>
      <c r="E54" s="96">
        <v>6</v>
      </c>
      <c r="F54" s="99">
        <v>3</v>
      </c>
      <c r="G54" s="98">
        <f>Tabla7131327976[[#This Row],[mulleres ]]/Tabla7131327976[[#This Row],[Total ]]</f>
        <v>0.5</v>
      </c>
      <c r="H54" s="96">
        <v>14</v>
      </c>
      <c r="I54" s="99">
        <v>3</v>
      </c>
      <c r="J54" s="98">
        <f>Tabla7131327976[[#This Row],[mulleres  ]]/Tabla7131327976[[#This Row],[Total   ]]</f>
        <v>0.21428571428571427</v>
      </c>
    </row>
    <row r="55" spans="1:12" x14ac:dyDescent="0.25">
      <c r="A55" s="95" t="s">
        <v>23</v>
      </c>
      <c r="B55" s="96">
        <v>24</v>
      </c>
      <c r="C55" s="97">
        <v>11</v>
      </c>
      <c r="D55" s="98">
        <f>Tabla7131327976[[#This Row],[mulleres]]/Tabla7131327976[[#This Row],[Total]]</f>
        <v>0.45833333333333331</v>
      </c>
      <c r="E55" s="96">
        <v>14</v>
      </c>
      <c r="F55" s="99">
        <v>4</v>
      </c>
      <c r="G55" s="98">
        <f>Tabla7131327976[[#This Row],[mulleres ]]/Tabla7131327976[[#This Row],[Total ]]</f>
        <v>0.2857142857142857</v>
      </c>
      <c r="H55" s="96">
        <v>72</v>
      </c>
      <c r="I55" s="99">
        <v>23</v>
      </c>
      <c r="J55" s="98">
        <f>Tabla7131327976[[#This Row],[mulleres  ]]/Tabla7131327976[[#This Row],[Total   ]]</f>
        <v>0.31944444444444442</v>
      </c>
    </row>
    <row r="56" spans="1:12" x14ac:dyDescent="0.25">
      <c r="A56" s="95" t="s">
        <v>24</v>
      </c>
      <c r="B56" s="96">
        <v>58</v>
      </c>
      <c r="C56" s="97">
        <v>30</v>
      </c>
      <c r="D56" s="98">
        <f>Tabla7131327976[[#This Row],[mulleres]]/Tabla7131327976[[#This Row],[Total]]</f>
        <v>0.51724137931034486</v>
      </c>
      <c r="E56" s="96">
        <v>48</v>
      </c>
      <c r="F56" s="99">
        <v>22</v>
      </c>
      <c r="G56" s="98">
        <f>Tabla7131327976[[#This Row],[mulleres ]]/Tabla7131327976[[#This Row],[Total ]]</f>
        <v>0.45833333333333331</v>
      </c>
      <c r="H56" s="96">
        <v>115</v>
      </c>
      <c r="I56" s="99">
        <v>63</v>
      </c>
      <c r="J56" s="98">
        <f>Tabla7131327976[[#This Row],[mulleres  ]]/Tabla7131327976[[#This Row],[Total   ]]</f>
        <v>0.54782608695652169</v>
      </c>
    </row>
    <row r="57" spans="1:12" x14ac:dyDescent="0.25">
      <c r="A57" s="95" t="s">
        <v>26</v>
      </c>
      <c r="B57" s="96">
        <v>1</v>
      </c>
      <c r="C57" s="97">
        <v>1</v>
      </c>
      <c r="D57" s="98">
        <f>Tabla7131327976[[#This Row],[mulleres]]/Tabla7131327976[[#This Row],[Total]]</f>
        <v>1</v>
      </c>
      <c r="E57" s="96">
        <v>1</v>
      </c>
      <c r="F57" s="99">
        <v>1</v>
      </c>
      <c r="G57" s="98">
        <f>Tabla7131327976[[#This Row],[mulleres ]]/Tabla7131327976[[#This Row],[Total ]]</f>
        <v>1</v>
      </c>
      <c r="H57" s="96">
        <v>6</v>
      </c>
      <c r="I57" s="99">
        <v>2</v>
      </c>
      <c r="J57" s="98">
        <f>Tabla7131327976[[#This Row],[mulleres  ]]/Tabla7131327976[[#This Row],[Total   ]]</f>
        <v>0.33333333333333331</v>
      </c>
    </row>
    <row r="58" spans="1:12" x14ac:dyDescent="0.25">
      <c r="A58" s="95" t="s">
        <v>25</v>
      </c>
      <c r="B58" s="96">
        <v>13</v>
      </c>
      <c r="C58" s="97">
        <v>7</v>
      </c>
      <c r="D58" s="98">
        <f>Tabla7131327976[[#This Row],[mulleres]]/Tabla7131327976[[#This Row],[Total]]</f>
        <v>0.53846153846153844</v>
      </c>
      <c r="E58" s="96">
        <v>10</v>
      </c>
      <c r="F58" s="99">
        <v>5</v>
      </c>
      <c r="G58" s="98">
        <f>Tabla7131327976[[#This Row],[mulleres ]]/Tabla7131327976[[#This Row],[Total ]]</f>
        <v>0.5</v>
      </c>
      <c r="H58" s="96">
        <v>11</v>
      </c>
      <c r="I58" s="99">
        <v>5</v>
      </c>
      <c r="J58" s="98">
        <f>Tabla7131327976[[#This Row],[mulleres  ]]/Tabla7131327976[[#This Row],[Total   ]]</f>
        <v>0.45454545454545453</v>
      </c>
    </row>
    <row r="59" spans="1:12" x14ac:dyDescent="0.25">
      <c r="A59" s="95" t="s">
        <v>27</v>
      </c>
      <c r="B59" s="96">
        <v>81</v>
      </c>
      <c r="C59" s="97">
        <v>23</v>
      </c>
      <c r="D59" s="98">
        <f>Tabla7131327976[[#This Row],[mulleres]]/Tabla7131327976[[#This Row],[Total]]</f>
        <v>0.2839506172839506</v>
      </c>
      <c r="E59" s="96">
        <v>86</v>
      </c>
      <c r="F59" s="99">
        <v>39</v>
      </c>
      <c r="G59" s="98">
        <f>Tabla7131327976[[#This Row],[mulleres ]]/Tabla7131327976[[#This Row],[Total ]]</f>
        <v>0.45348837209302323</v>
      </c>
      <c r="H59" s="96">
        <v>125</v>
      </c>
      <c r="I59" s="99">
        <v>40</v>
      </c>
      <c r="J59" s="98">
        <f>Tabla7131327976[[#This Row],[mulleres  ]]/Tabla7131327976[[#This Row],[Total   ]]</f>
        <v>0.32</v>
      </c>
    </row>
    <row r="60" spans="1:12" ht="18.75" customHeight="1" x14ac:dyDescent="0.25">
      <c r="A60" s="95" t="s">
        <v>28</v>
      </c>
      <c r="B60" s="96">
        <v>1</v>
      </c>
      <c r="C60" s="97">
        <v>1</v>
      </c>
      <c r="D60" s="98">
        <f>Tabla7131327976[[#This Row],[mulleres]]/Tabla7131327976[[#This Row],[Total]]</f>
        <v>1</v>
      </c>
      <c r="E60" s="96"/>
      <c r="F60" s="99"/>
      <c r="G60" s="98"/>
      <c r="H60" s="96">
        <v>2</v>
      </c>
      <c r="I60" s="99"/>
      <c r="J60" s="98">
        <f>Tabla7131327976[[#This Row],[mulleres  ]]/Tabla7131327976[[#This Row],[Total   ]]</f>
        <v>0</v>
      </c>
    </row>
    <row r="61" spans="1:12" x14ac:dyDescent="0.25">
      <c r="A61" s="95" t="s">
        <v>29</v>
      </c>
      <c r="B61" s="96"/>
      <c r="C61" s="97"/>
      <c r="D61" s="98"/>
      <c r="E61" s="96"/>
      <c r="F61" s="99"/>
      <c r="G61" s="98"/>
      <c r="H61" s="96">
        <v>2</v>
      </c>
      <c r="I61" s="99">
        <v>2</v>
      </c>
      <c r="J61" s="98">
        <f>Tabla7131327976[[#This Row],[mulleres  ]]/Tabla7131327976[[#This Row],[Total   ]]</f>
        <v>1</v>
      </c>
    </row>
    <row r="62" spans="1:12" ht="15.75" customHeight="1" x14ac:dyDescent="0.25">
      <c r="A62" s="95" t="s">
        <v>30</v>
      </c>
      <c r="B62" s="96">
        <v>6</v>
      </c>
      <c r="C62" s="97">
        <v>5</v>
      </c>
      <c r="D62" s="98">
        <f>Tabla7131327976[[#This Row],[mulleres]]/Tabla7131327976[[#This Row],[Total]]</f>
        <v>0.83333333333333337</v>
      </c>
      <c r="E62" s="96">
        <v>14</v>
      </c>
      <c r="F62" s="99">
        <v>5</v>
      </c>
      <c r="G62" s="98">
        <f>Tabla7131327976[[#This Row],[mulleres ]]/Tabla7131327976[[#This Row],[Total ]]</f>
        <v>0.35714285714285715</v>
      </c>
      <c r="H62" s="96">
        <v>15</v>
      </c>
      <c r="I62" s="99">
        <v>10</v>
      </c>
      <c r="J62" s="98">
        <f>Tabla7131327976[[#This Row],[mulleres  ]]/Tabla7131327976[[#This Row],[Total   ]]</f>
        <v>0.66666666666666663</v>
      </c>
    </row>
    <row r="63" spans="1:12" x14ac:dyDescent="0.25">
      <c r="A63" s="95" t="s">
        <v>31</v>
      </c>
      <c r="B63" s="96"/>
      <c r="C63" s="97"/>
      <c r="D63" s="98"/>
      <c r="E63" s="100"/>
      <c r="F63" s="99"/>
      <c r="G63" s="98"/>
      <c r="H63" s="100"/>
      <c r="I63" s="99"/>
      <c r="J63" s="98"/>
    </row>
    <row r="64" spans="1:12" x14ac:dyDescent="0.25">
      <c r="A64" s="101" t="s">
        <v>12</v>
      </c>
      <c r="B64" s="102">
        <f>SUBTOTAL(109,B52:B63)</f>
        <v>320</v>
      </c>
      <c r="C64" s="103">
        <f>SUBTOTAL(109,C52:C63)</f>
        <v>137</v>
      </c>
      <c r="D64" s="98">
        <f>Tabla7131327976[[#This Row],[mulleres]]/Tabla7131327976[[#This Row],[Total]]</f>
        <v>0.42812499999999998</v>
      </c>
      <c r="E64" s="102">
        <f>SUBTOTAL(109,E52:E63)</f>
        <v>262</v>
      </c>
      <c r="F64" s="103">
        <f>SUM(F52:F63)</f>
        <v>108</v>
      </c>
      <c r="G64" s="98">
        <f>Tabla7131327976[[#This Row],[mulleres ]]/Tabla7131327976[[#This Row],[Total ]]</f>
        <v>0.41221374045801529</v>
      </c>
      <c r="H64" s="102">
        <f>SUBTOTAL(109,H52:H63)</f>
        <v>890</v>
      </c>
      <c r="I64" s="103">
        <f>SUM(I52:I63)</f>
        <v>329</v>
      </c>
      <c r="J64" s="98">
        <f>Tabla7131327976[[#This Row],[mulleres  ]]/Tabla7131327976[[#This Row],[Total   ]]</f>
        <v>0.36966292134831463</v>
      </c>
    </row>
    <row r="66" spans="1:8" ht="18.75" x14ac:dyDescent="0.25">
      <c r="A66" s="104" t="s">
        <v>64</v>
      </c>
    </row>
    <row r="69" spans="1:8" x14ac:dyDescent="0.25">
      <c r="A69" s="69" t="s">
        <v>65</v>
      </c>
      <c r="B69" s="105" t="s">
        <v>4</v>
      </c>
      <c r="C69" s="105" t="s">
        <v>6</v>
      </c>
      <c r="D69" s="105" t="s">
        <v>66</v>
      </c>
    </row>
    <row r="70" spans="1:8" x14ac:dyDescent="0.25">
      <c r="A70" s="32" t="s">
        <v>67</v>
      </c>
      <c r="B70" s="74">
        <v>319</v>
      </c>
      <c r="C70" s="37">
        <v>0.41</v>
      </c>
      <c r="D70" s="106">
        <v>0.85</v>
      </c>
    </row>
    <row r="71" spans="1:8" x14ac:dyDescent="0.25">
      <c r="A71" s="32" t="s">
        <v>68</v>
      </c>
      <c r="B71" s="74">
        <v>359</v>
      </c>
      <c r="C71" s="37">
        <v>0.77900000000000003</v>
      </c>
      <c r="D71" s="106">
        <v>0.9304</v>
      </c>
    </row>
    <row r="72" spans="1:8" x14ac:dyDescent="0.25">
      <c r="A72" s="32" t="s">
        <v>69</v>
      </c>
      <c r="B72" s="74">
        <v>8</v>
      </c>
      <c r="C72" s="37">
        <v>0.375</v>
      </c>
      <c r="D72" s="106">
        <v>0</v>
      </c>
    </row>
    <row r="73" spans="1:8" x14ac:dyDescent="0.25">
      <c r="A73" s="107" t="s">
        <v>12</v>
      </c>
      <c r="B73" s="108">
        <f>SUBTOTAL(109,B70:B72)</f>
        <v>686</v>
      </c>
      <c r="C73" s="81">
        <v>0.6018</v>
      </c>
      <c r="D73" s="109">
        <v>0.88</v>
      </c>
    </row>
    <row r="75" spans="1:8" x14ac:dyDescent="0.25">
      <c r="A75" s="69" t="s">
        <v>70</v>
      </c>
      <c r="B75" s="105" t="s">
        <v>4</v>
      </c>
      <c r="C75" s="105" t="s">
        <v>6</v>
      </c>
      <c r="F75" s="55"/>
    </row>
    <row r="76" spans="1:8" x14ac:dyDescent="0.25">
      <c r="A76" s="32" t="s">
        <v>71</v>
      </c>
      <c r="B76" s="74">
        <v>57</v>
      </c>
      <c r="C76" s="37">
        <v>0.53</v>
      </c>
      <c r="F76" s="55"/>
    </row>
    <row r="77" spans="1:8" x14ac:dyDescent="0.25">
      <c r="A77" s="32" t="s">
        <v>72</v>
      </c>
      <c r="B77" s="74">
        <v>13</v>
      </c>
      <c r="C77" s="37">
        <v>0.69</v>
      </c>
      <c r="F77" s="55"/>
    </row>
    <row r="78" spans="1:8" x14ac:dyDescent="0.25">
      <c r="A78" s="32" t="s">
        <v>73</v>
      </c>
      <c r="B78" s="74">
        <v>144</v>
      </c>
      <c r="C78" s="37">
        <v>0.33</v>
      </c>
      <c r="F78" s="55"/>
    </row>
    <row r="79" spans="1:8" x14ac:dyDescent="0.25">
      <c r="A79" s="32" t="s">
        <v>74</v>
      </c>
      <c r="B79" s="74">
        <v>105</v>
      </c>
      <c r="C79" s="37">
        <v>0.41</v>
      </c>
      <c r="F79" s="55"/>
      <c r="H79" s="32"/>
    </row>
    <row r="80" spans="1:8" x14ac:dyDescent="0.25">
      <c r="A80" s="107" t="s">
        <v>12</v>
      </c>
      <c r="B80" s="108">
        <v>319</v>
      </c>
      <c r="C80" s="81">
        <v>0.41</v>
      </c>
      <c r="F80" s="55"/>
    </row>
    <row r="81" spans="1:10" x14ac:dyDescent="0.25">
      <c r="F81" s="110"/>
    </row>
    <row r="82" spans="1:10" ht="30" x14ac:dyDescent="0.25">
      <c r="A82" s="111" t="s">
        <v>75</v>
      </c>
      <c r="B82" s="105" t="s">
        <v>4</v>
      </c>
      <c r="C82" s="105" t="s">
        <v>6</v>
      </c>
      <c r="F82" s="55"/>
    </row>
    <row r="83" spans="1:10" x14ac:dyDescent="0.25">
      <c r="A83" s="32" t="s">
        <v>76</v>
      </c>
      <c r="B83" s="74">
        <v>10</v>
      </c>
      <c r="C83" s="37">
        <v>0.3</v>
      </c>
      <c r="F83" s="112"/>
    </row>
    <row r="84" spans="1:10" x14ac:dyDescent="0.25">
      <c r="A84" s="32" t="s">
        <v>77</v>
      </c>
      <c r="B84" s="74">
        <v>69</v>
      </c>
      <c r="C84" s="37">
        <v>0.75360000000000005</v>
      </c>
      <c r="F84" s="55"/>
    </row>
    <row r="85" spans="1:10" x14ac:dyDescent="0.25">
      <c r="A85" s="32" t="s">
        <v>78</v>
      </c>
      <c r="B85" s="74">
        <v>213</v>
      </c>
      <c r="C85" s="37">
        <v>0.78700000000000003</v>
      </c>
      <c r="F85" s="55"/>
    </row>
    <row r="86" spans="1:10" x14ac:dyDescent="0.25">
      <c r="A86" s="32" t="s">
        <v>79</v>
      </c>
      <c r="B86" s="74">
        <v>66</v>
      </c>
      <c r="C86" s="37">
        <v>0.88</v>
      </c>
      <c r="F86" s="55"/>
    </row>
    <row r="87" spans="1:10" x14ac:dyDescent="0.25">
      <c r="A87" s="32" t="s">
        <v>80</v>
      </c>
      <c r="B87" s="74">
        <v>1</v>
      </c>
      <c r="C87" s="37">
        <v>0</v>
      </c>
    </row>
    <row r="88" spans="1:10" x14ac:dyDescent="0.25">
      <c r="A88" s="107" t="s">
        <v>12</v>
      </c>
      <c r="B88" s="108">
        <f>SUBTOTAL(109,B83:B87)</f>
        <v>359</v>
      </c>
      <c r="C88" s="81">
        <v>0.78</v>
      </c>
    </row>
    <row r="89" spans="1:10" ht="15.75" thickBot="1" x14ac:dyDescent="0.3"/>
    <row r="90" spans="1:10" ht="30" x14ac:dyDescent="0.25">
      <c r="A90" s="113" t="s">
        <v>81</v>
      </c>
      <c r="B90" s="13" t="s">
        <v>4</v>
      </c>
      <c r="C90" s="14" t="s">
        <v>6</v>
      </c>
    </row>
    <row r="91" spans="1:10" ht="15.75" thickBot="1" x14ac:dyDescent="0.3">
      <c r="A91" s="114" t="s">
        <v>76</v>
      </c>
      <c r="B91" s="115">
        <v>8</v>
      </c>
      <c r="C91" s="116">
        <v>0.38</v>
      </c>
    </row>
    <row r="96" spans="1:10" x14ac:dyDescent="0.25">
      <c r="A96" s="88" t="s">
        <v>82</v>
      </c>
      <c r="B96" s="89" t="s">
        <v>55</v>
      </c>
      <c r="C96" s="89"/>
      <c r="D96" s="89"/>
      <c r="E96" s="90" t="s">
        <v>56</v>
      </c>
      <c r="F96" s="90"/>
      <c r="G96" s="90"/>
      <c r="H96" s="91" t="s">
        <v>57</v>
      </c>
      <c r="I96" s="91"/>
      <c r="J96" s="91"/>
    </row>
    <row r="97" spans="1:10" x14ac:dyDescent="0.25">
      <c r="A97" s="92" t="s">
        <v>38</v>
      </c>
      <c r="B97" s="93" t="s">
        <v>4</v>
      </c>
      <c r="C97" s="93" t="s">
        <v>5</v>
      </c>
      <c r="D97" s="93" t="s">
        <v>6</v>
      </c>
      <c r="E97" s="94" t="s">
        <v>58</v>
      </c>
      <c r="F97" s="94" t="s">
        <v>59</v>
      </c>
      <c r="G97" s="94" t="s">
        <v>60</v>
      </c>
      <c r="H97" s="94" t="s">
        <v>61</v>
      </c>
      <c r="I97" s="94" t="s">
        <v>62</v>
      </c>
      <c r="J97" s="117" t="s">
        <v>63</v>
      </c>
    </row>
    <row r="98" spans="1:10" x14ac:dyDescent="0.25">
      <c r="A98" s="95" t="s">
        <v>71</v>
      </c>
      <c r="B98" s="96">
        <v>3</v>
      </c>
      <c r="C98" s="99">
        <v>3</v>
      </c>
      <c r="D98" s="98">
        <f>Tabla71313279779819[[#This Row],[mulleres]]/Tabla71313279779819[[#This Row],[Total]]</f>
        <v>1</v>
      </c>
      <c r="E98" s="96"/>
      <c r="F98" s="99"/>
      <c r="G98" s="98"/>
      <c r="H98" s="96">
        <v>54</v>
      </c>
      <c r="I98" s="99">
        <v>27</v>
      </c>
      <c r="J98" s="118">
        <f>Tabla71313279779819[[#This Row],[mulleres  ]]/Tabla71313279779819[[#This Row],[Total   ]]</f>
        <v>0.5</v>
      </c>
    </row>
    <row r="99" spans="1:10" x14ac:dyDescent="0.25">
      <c r="A99" s="95" t="s">
        <v>72</v>
      </c>
      <c r="B99" s="96">
        <v>3</v>
      </c>
      <c r="C99" s="99">
        <v>2</v>
      </c>
      <c r="D99" s="98">
        <f>Tabla71313279779819[[#This Row],[mulleres]]/Tabla71313279779819[[#This Row],[Total]]</f>
        <v>0.66666666666666663</v>
      </c>
      <c r="E99" s="96"/>
      <c r="F99" s="99"/>
      <c r="G99" s="98"/>
      <c r="H99" s="96">
        <v>10</v>
      </c>
      <c r="I99" s="99">
        <v>7</v>
      </c>
      <c r="J99" s="118">
        <f>Tabla71313279779819[[#This Row],[mulleres  ]]/Tabla71313279779819[[#This Row],[Total   ]]</f>
        <v>0.7</v>
      </c>
    </row>
    <row r="100" spans="1:10" x14ac:dyDescent="0.25">
      <c r="A100" s="95" t="s">
        <v>73</v>
      </c>
      <c r="B100" s="96">
        <v>24</v>
      </c>
      <c r="C100" s="99">
        <v>11</v>
      </c>
      <c r="D100" s="98">
        <f>Tabla71313279779819[[#This Row],[mulleres]]/Tabla71313279779819[[#This Row],[Total]]</f>
        <v>0.45833333333333331</v>
      </c>
      <c r="E100" s="96">
        <v>25</v>
      </c>
      <c r="F100" s="99">
        <v>7</v>
      </c>
      <c r="G100" s="98">
        <f>Tabla71313279779819[[#This Row],[mulleres ]]/Tabla71313279779819[[#This Row],[Total ]]</f>
        <v>0.28000000000000003</v>
      </c>
      <c r="H100" s="96">
        <v>95</v>
      </c>
      <c r="I100" s="99">
        <v>30</v>
      </c>
      <c r="J100" s="118">
        <f>Tabla71313279779819[[#This Row],[mulleres  ]]/Tabla71313279779819[[#This Row],[Total   ]]</f>
        <v>0.31578947368421051</v>
      </c>
    </row>
    <row r="101" spans="1:10" x14ac:dyDescent="0.25">
      <c r="A101" s="95" t="s">
        <v>74</v>
      </c>
      <c r="B101" s="96">
        <v>20</v>
      </c>
      <c r="C101" s="99">
        <v>5</v>
      </c>
      <c r="D101" s="98">
        <f>Tabla71313279779819[[#This Row],[mulleres]]/Tabla71313279779819[[#This Row],[Total]]</f>
        <v>0.25</v>
      </c>
      <c r="E101" s="96">
        <v>17</v>
      </c>
      <c r="F101" s="99">
        <v>6</v>
      </c>
      <c r="G101" s="98">
        <f>Tabla71313279779819[[#This Row],[mulleres ]]/Tabla71313279779819[[#This Row],[Total ]]</f>
        <v>0.35294117647058826</v>
      </c>
      <c r="H101" s="96">
        <v>68</v>
      </c>
      <c r="I101" s="99">
        <v>32</v>
      </c>
      <c r="J101" s="118">
        <f>Tabla71313279779819[[#This Row],[mulleres  ]]/Tabla71313279779819[[#This Row],[Total   ]]</f>
        <v>0.47058823529411764</v>
      </c>
    </row>
    <row r="102" spans="1:10" x14ac:dyDescent="0.25">
      <c r="A102" s="101" t="s">
        <v>12</v>
      </c>
      <c r="B102" s="102">
        <f>SUBTOTAL(109,B98:B101)</f>
        <v>50</v>
      </c>
      <c r="C102" s="119">
        <f>SUBTOTAL(109,C98:C101)</f>
        <v>21</v>
      </c>
      <c r="D102" s="98">
        <f>Tabla71313279779819[[#This Row],[mulleres]]/Tabla71313279779819[[#This Row],[Total]]</f>
        <v>0.42</v>
      </c>
      <c r="E102" s="102">
        <f>SUBTOTAL(109,E98:E101)</f>
        <v>42</v>
      </c>
      <c r="F102" s="119">
        <f>SUBTOTAL(109,F98:F101)</f>
        <v>13</v>
      </c>
      <c r="G102" s="98">
        <f>Tabla71313279779819[[#This Row],[mulleres ]]/Tabla71313279779819[[#This Row],[Total ]]</f>
        <v>0.30952380952380953</v>
      </c>
      <c r="H102" s="102">
        <f>SUBTOTAL(109,H98:H101)</f>
        <v>227</v>
      </c>
      <c r="I102" s="119">
        <f>SUBTOTAL(109,I98:I101)</f>
        <v>96</v>
      </c>
      <c r="J102" s="118">
        <f>Tabla71313279779819[[#This Row],[mulleres  ]]/Tabla71313279779819[[#This Row],[Total   ]]</f>
        <v>0.42290748898678415</v>
      </c>
    </row>
    <row r="103" spans="1:10" x14ac:dyDescent="0.2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</row>
    <row r="104" spans="1:10" x14ac:dyDescent="0.2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</row>
    <row r="105" spans="1:10" ht="30" x14ac:dyDescent="0.25">
      <c r="A105" s="121" t="s">
        <v>83</v>
      </c>
      <c r="B105" s="89" t="s">
        <v>55</v>
      </c>
      <c r="C105" s="89"/>
      <c r="D105" s="89"/>
      <c r="E105" s="90" t="s">
        <v>56</v>
      </c>
      <c r="F105" s="90"/>
      <c r="G105" s="90"/>
      <c r="H105" s="91" t="s">
        <v>57</v>
      </c>
      <c r="I105" s="91"/>
      <c r="J105" s="91"/>
    </row>
    <row r="106" spans="1:10" x14ac:dyDescent="0.25">
      <c r="A106" s="92" t="s">
        <v>38</v>
      </c>
      <c r="B106" s="93" t="s">
        <v>4</v>
      </c>
      <c r="C106" s="93" t="s">
        <v>5</v>
      </c>
      <c r="D106" s="93" t="s">
        <v>6</v>
      </c>
      <c r="E106" s="94" t="s">
        <v>58</v>
      </c>
      <c r="F106" s="94" t="s">
        <v>59</v>
      </c>
      <c r="G106" s="94" t="s">
        <v>60</v>
      </c>
      <c r="H106" s="94" t="s">
        <v>61</v>
      </c>
      <c r="I106" s="94" t="s">
        <v>62</v>
      </c>
      <c r="J106" s="117" t="s">
        <v>63</v>
      </c>
    </row>
    <row r="107" spans="1:10" x14ac:dyDescent="0.25">
      <c r="A107" s="95" t="s">
        <v>76</v>
      </c>
      <c r="B107" s="96"/>
      <c r="C107" s="99"/>
      <c r="D107" s="98"/>
      <c r="E107" s="96"/>
      <c r="F107" s="99"/>
      <c r="G107" s="98"/>
      <c r="H107" s="96">
        <v>18</v>
      </c>
      <c r="I107" s="99">
        <v>6</v>
      </c>
      <c r="J107" s="118">
        <f>Tabla71313279779880020[[#This Row],[mulleres  ]]/Tabla71313279779880020[[#This Row],[Total   ]]</f>
        <v>0.33333333333333331</v>
      </c>
    </row>
    <row r="108" spans="1:10" x14ac:dyDescent="0.25">
      <c r="A108" s="95" t="s">
        <v>77</v>
      </c>
      <c r="B108" s="96">
        <v>14</v>
      </c>
      <c r="C108" s="99">
        <v>11</v>
      </c>
      <c r="D108" s="98">
        <f>Tabla71313279779880020[[#This Row],[mulleres]]/Tabla71313279779880020[[#This Row],[Total]]</f>
        <v>0.7857142857142857</v>
      </c>
      <c r="E108" s="122">
        <v>10</v>
      </c>
      <c r="F108" s="99">
        <v>6</v>
      </c>
      <c r="G108" s="98">
        <f>Tabla71313279779880020[[#This Row],[mulleres ]]/Tabla71313279779880020[[#This Row],[Total ]]</f>
        <v>0.6</v>
      </c>
      <c r="H108" s="122">
        <v>45</v>
      </c>
      <c r="I108" s="99">
        <v>35</v>
      </c>
      <c r="J108" s="118">
        <f>Tabla71313279779880020[[#This Row],[mulleres  ]]/Tabla71313279779880020[[#This Row],[Total   ]]</f>
        <v>0.77777777777777779</v>
      </c>
    </row>
    <row r="109" spans="1:10" x14ac:dyDescent="0.25">
      <c r="A109" s="95" t="s">
        <v>78</v>
      </c>
      <c r="B109" s="96">
        <v>36</v>
      </c>
      <c r="C109" s="99">
        <v>32</v>
      </c>
      <c r="D109" s="98">
        <f>Tabla71313279779880020[[#This Row],[mulleres]]/Tabla71313279779880020[[#This Row],[Total]]</f>
        <v>0.88888888888888884</v>
      </c>
      <c r="E109" s="96">
        <v>26</v>
      </c>
      <c r="F109" s="99">
        <v>20</v>
      </c>
      <c r="G109" s="98">
        <f>Tabla71313279779880020[[#This Row],[mulleres ]]/Tabla71313279779880020[[#This Row],[Total ]]</f>
        <v>0.76923076923076927</v>
      </c>
      <c r="H109" s="96">
        <v>151</v>
      </c>
      <c r="I109" s="99">
        <v>116</v>
      </c>
      <c r="J109" s="118">
        <f>Tabla71313279779880020[[#This Row],[mulleres  ]]/Tabla71313279779880020[[#This Row],[Total   ]]</f>
        <v>0.76821192052980136</v>
      </c>
    </row>
    <row r="110" spans="1:10" x14ac:dyDescent="0.25">
      <c r="A110" s="95" t="s">
        <v>79</v>
      </c>
      <c r="B110" s="122">
        <v>2</v>
      </c>
      <c r="C110" s="99">
        <v>2</v>
      </c>
      <c r="D110" s="98">
        <f>Tabla71313279779880020[[#This Row],[mulleres]]/Tabla71313279779880020[[#This Row],[Total]]</f>
        <v>1</v>
      </c>
      <c r="E110" s="122">
        <v>2</v>
      </c>
      <c r="F110" s="99">
        <v>1</v>
      </c>
      <c r="G110" s="98">
        <f>Tabla71313279779880020[[#This Row],[mulleres ]]/Tabla71313279779880020[[#This Row],[Total ]]</f>
        <v>0.5</v>
      </c>
      <c r="H110" s="122">
        <v>62</v>
      </c>
      <c r="I110" s="99">
        <v>55</v>
      </c>
      <c r="J110" s="118">
        <f>Tabla71313279779880020[[#This Row],[mulleres  ]]/Tabla71313279779880020[[#This Row],[Total   ]]</f>
        <v>0.88709677419354838</v>
      </c>
    </row>
    <row r="111" spans="1:10" x14ac:dyDescent="0.25">
      <c r="A111" s="95" t="s">
        <v>80</v>
      </c>
      <c r="B111" s="96"/>
      <c r="C111" s="99"/>
      <c r="D111" s="98"/>
      <c r="E111" s="96">
        <v>1</v>
      </c>
      <c r="F111" s="99"/>
      <c r="G111" s="98">
        <f>Tabla71313279779880020[[#This Row],[mulleres ]]/Tabla71313279779880020[[#This Row],[Total ]]</f>
        <v>0</v>
      </c>
      <c r="H111" s="96"/>
      <c r="I111" s="99"/>
      <c r="J111" s="118"/>
    </row>
    <row r="112" spans="1:10" x14ac:dyDescent="0.25">
      <c r="A112" s="101" t="s">
        <v>12</v>
      </c>
      <c r="B112" s="102">
        <f>SUBTOTAL(109,B107:B111)</f>
        <v>52</v>
      </c>
      <c r="C112" s="119">
        <f>SUBTOTAL(109,C107:C111)</f>
        <v>45</v>
      </c>
      <c r="D112" s="98">
        <f>Tabla71313279779880020[[#This Row],[mulleres]]/Tabla71313279779880020[[#This Row],[Total]]</f>
        <v>0.86538461538461542</v>
      </c>
      <c r="E112" s="102">
        <f>SUBTOTAL(109,E107:E111)</f>
        <v>39</v>
      </c>
      <c r="F112" s="119">
        <f>SUM(F107:F111)</f>
        <v>27</v>
      </c>
      <c r="G112" s="98">
        <f>Tabla71313279779880020[[#This Row],[mulleres ]]/Tabla71313279779880020[[#This Row],[Total ]]</f>
        <v>0.69230769230769229</v>
      </c>
      <c r="H112" s="102">
        <f>SUM(H107:H111)</f>
        <v>276</v>
      </c>
      <c r="I112" s="102">
        <f>SUM(I107:I111)</f>
        <v>212</v>
      </c>
      <c r="J112" s="118">
        <f>Tabla71313279779880020[[#This Row],[mulleres  ]]/Tabla71313279779880020[[#This Row],[Total   ]]</f>
        <v>0.76811594202898548</v>
      </c>
    </row>
    <row r="114" spans="1:5" ht="15.75" x14ac:dyDescent="0.25">
      <c r="A114" s="123" t="s">
        <v>84</v>
      </c>
    </row>
    <row r="115" spans="1:5" x14ac:dyDescent="0.25">
      <c r="A115" s="124"/>
      <c r="B115" s="124"/>
      <c r="C115" s="124"/>
    </row>
    <row r="116" spans="1:5" ht="33.75" x14ac:dyDescent="0.25">
      <c r="A116" s="69" t="s">
        <v>85</v>
      </c>
      <c r="B116" s="105" t="s">
        <v>4</v>
      </c>
      <c r="C116" s="105" t="s">
        <v>6</v>
      </c>
      <c r="D116" s="125" t="s">
        <v>7</v>
      </c>
      <c r="E116" s="125" t="s">
        <v>86</v>
      </c>
    </row>
    <row r="117" spans="1:5" x14ac:dyDescent="0.25">
      <c r="A117" s="126" t="s">
        <v>87</v>
      </c>
      <c r="B117" s="127">
        <v>227</v>
      </c>
      <c r="C117" s="128">
        <v>0.6</v>
      </c>
      <c r="D117" s="74">
        <v>12</v>
      </c>
      <c r="E117" s="129">
        <v>5.28E-2</v>
      </c>
    </row>
    <row r="118" spans="1:5" x14ac:dyDescent="0.25">
      <c r="A118" s="126" t="s">
        <v>88</v>
      </c>
      <c r="B118" s="127">
        <v>482</v>
      </c>
      <c r="C118" s="128">
        <v>0.48</v>
      </c>
      <c r="D118" s="74">
        <v>32</v>
      </c>
      <c r="E118" s="129">
        <v>6.6299999999999998E-2</v>
      </c>
    </row>
    <row r="119" spans="1:5" x14ac:dyDescent="0.25">
      <c r="A119" s="126" t="s">
        <v>89</v>
      </c>
      <c r="B119" s="127">
        <f>103+16</f>
        <v>119</v>
      </c>
      <c r="C119" s="128">
        <v>0.55000000000000004</v>
      </c>
      <c r="D119" s="74">
        <v>1</v>
      </c>
      <c r="E119" s="129">
        <v>9.7000000000000003E-3</v>
      </c>
    </row>
    <row r="120" spans="1:5" x14ac:dyDescent="0.25">
      <c r="A120" s="126" t="s">
        <v>90</v>
      </c>
      <c r="B120" s="126">
        <v>37</v>
      </c>
      <c r="C120" s="128">
        <v>0.56999999999999995</v>
      </c>
      <c r="D120" s="74">
        <v>1</v>
      </c>
      <c r="E120" s="129">
        <v>2.7E-2</v>
      </c>
    </row>
    <row r="121" spans="1:5" x14ac:dyDescent="0.25">
      <c r="A121" s="130" t="s">
        <v>12</v>
      </c>
      <c r="B121" s="131">
        <f>SUBTOTAL(109,B117:B120)</f>
        <v>865</v>
      </c>
      <c r="C121" s="132">
        <v>0.52</v>
      </c>
      <c r="D121" s="74">
        <f>SUBTOTAL(109,D117:D120)</f>
        <v>46</v>
      </c>
      <c r="E121" s="129">
        <v>5.4100000000000002E-2</v>
      </c>
    </row>
  </sheetData>
  <mergeCells count="16">
    <mergeCell ref="B105:D105"/>
    <mergeCell ref="E105:G105"/>
    <mergeCell ref="H105:J105"/>
    <mergeCell ref="N33:P33"/>
    <mergeCell ref="B50:D50"/>
    <mergeCell ref="E50:G50"/>
    <mergeCell ref="H50:J50"/>
    <mergeCell ref="B96:D96"/>
    <mergeCell ref="E96:G96"/>
    <mergeCell ref="H96:J96"/>
    <mergeCell ref="E1:H1"/>
    <mergeCell ref="A3:F3"/>
    <mergeCell ref="B33:D33"/>
    <mergeCell ref="E33:G33"/>
    <mergeCell ref="H33:J33"/>
    <mergeCell ref="K33:M33"/>
  </mergeCells>
  <conditionalFormatting sqref="H44:H47 M47:N47 N45:N46 P47 G41:K41 M42:N43 H42 B42:G46 M44:M46 P42:P45 B41:D41 O42:O47 M35:P41 B35:K40 I42:K47">
    <cfRule type="containsBlanks" dxfId="99" priority="89" stopIfTrue="1">
      <formula>LEN(TRIM(B35))=0</formula>
    </cfRule>
  </conditionalFormatting>
  <conditionalFormatting sqref="E6:F8">
    <cfRule type="containsBlanks" dxfId="98" priority="88" stopIfTrue="1">
      <formula>LEN(TRIM(E6))=0</formula>
    </cfRule>
  </conditionalFormatting>
  <conditionalFormatting sqref="C80">
    <cfRule type="containsBlanks" dxfId="97" priority="87" stopIfTrue="1">
      <formula>LEN(TRIM(C80))=0</formula>
    </cfRule>
  </conditionalFormatting>
  <conditionalFormatting sqref="C88">
    <cfRule type="containsBlanks" dxfId="96" priority="85" stopIfTrue="1">
      <formula>LEN(TRIM(C88))=0</formula>
    </cfRule>
  </conditionalFormatting>
  <conditionalFormatting sqref="M47:N47 M46 P47">
    <cfRule type="containsBlanks" dxfId="95" priority="77" stopIfTrue="1">
      <formula>LEN(TRIM(M46))=0</formula>
    </cfRule>
  </conditionalFormatting>
  <conditionalFormatting sqref="P47">
    <cfRule type="containsBlanks" dxfId="94" priority="76" stopIfTrue="1">
      <formula>LEN(TRIM(P47))=0</formula>
    </cfRule>
  </conditionalFormatting>
  <conditionalFormatting sqref="N47">
    <cfRule type="containsBlanks" dxfId="93" priority="74" stopIfTrue="1">
      <formula>LEN(TRIM(N47))=0</formula>
    </cfRule>
  </conditionalFormatting>
  <conditionalFormatting sqref="H43">
    <cfRule type="containsBlanks" dxfId="92" priority="72" stopIfTrue="1">
      <formula>LEN(TRIM(H43))=0</formula>
    </cfRule>
  </conditionalFormatting>
  <conditionalFormatting sqref="E41:F41">
    <cfRule type="containsBlanks" dxfId="91" priority="69" stopIfTrue="1">
      <formula>LEN(TRIM(E41))=0</formula>
    </cfRule>
  </conditionalFormatting>
  <conditionalFormatting sqref="N44">
    <cfRule type="containsBlanks" dxfId="90" priority="67" stopIfTrue="1">
      <formula>LEN(TRIM(N44))=0</formula>
    </cfRule>
  </conditionalFormatting>
  <conditionalFormatting sqref="N44">
    <cfRule type="containsBlanks" dxfId="89" priority="64" stopIfTrue="1">
      <formula>LEN(TRIM(N44))=0</formula>
    </cfRule>
  </conditionalFormatting>
  <conditionalFormatting sqref="C30">
    <cfRule type="containsBlanks" dxfId="88" priority="59" stopIfTrue="1">
      <formula>LEN(TRIM(C30))=0</formula>
    </cfRule>
  </conditionalFormatting>
  <conditionalFormatting sqref="C27">
    <cfRule type="containsBlanks" dxfId="87" priority="57" stopIfTrue="1">
      <formula>LEN(TRIM(C27))=0</formula>
    </cfRule>
  </conditionalFormatting>
  <conditionalFormatting sqref="P46">
    <cfRule type="containsBlanks" dxfId="86" priority="52" stopIfTrue="1">
      <formula>LEN(TRIM(P46))=0</formula>
    </cfRule>
  </conditionalFormatting>
  <conditionalFormatting sqref="C47">
    <cfRule type="containsBlanks" dxfId="85" priority="49" stopIfTrue="1">
      <formula>LEN(TRIM(C47))=0</formula>
    </cfRule>
  </conditionalFormatting>
  <conditionalFormatting sqref="F47">
    <cfRule type="containsBlanks" dxfId="84" priority="47" stopIfTrue="1">
      <formula>LEN(TRIM(F47))=0</formula>
    </cfRule>
  </conditionalFormatting>
  <conditionalFormatting sqref="L47">
    <cfRule type="containsBlanks" dxfId="83" priority="45" stopIfTrue="1">
      <formula>LEN(TRIM(L47))=0</formula>
    </cfRule>
  </conditionalFormatting>
  <conditionalFormatting sqref="L44">
    <cfRule type="containsBlanks" dxfId="82" priority="42" stopIfTrue="1">
      <formula>LEN(TRIM(L44))=0</formula>
    </cfRule>
  </conditionalFormatting>
  <conditionalFormatting sqref="L46">
    <cfRule type="containsBlanks" dxfId="81" priority="39" stopIfTrue="1">
      <formula>LEN(TRIM(L46))=0</formula>
    </cfRule>
  </conditionalFormatting>
  <conditionalFormatting sqref="D117:D121">
    <cfRule type="containsBlanks" dxfId="80" priority="37" stopIfTrue="1">
      <formula>LEN(TRIM(D117))=0</formula>
    </cfRule>
  </conditionalFormatting>
  <conditionalFormatting sqref="E117:E121">
    <cfRule type="containsBlanks" dxfId="79" priority="36" stopIfTrue="1">
      <formula>LEN(TRIM(E117))=0</formula>
    </cfRule>
  </conditionalFormatting>
  <conditionalFormatting sqref="B20:B26">
    <cfRule type="dataBar" priority="92">
      <dataBar>
        <cfvo type="min"/>
        <cfvo type="max"/>
        <color rgb="FFFF555A"/>
      </dataBar>
    </cfRule>
  </conditionalFormatting>
  <conditionalFormatting sqref="B19:B31">
    <cfRule type="dataBar" priority="91">
      <dataBar>
        <cfvo type="min"/>
        <cfvo type="max"/>
        <color rgb="FF638EC6"/>
      </dataBar>
    </cfRule>
  </conditionalFormatting>
  <conditionalFormatting sqref="B14:C16">
    <cfRule type="dataBar" priority="90">
      <dataBar>
        <cfvo type="num" val="0"/>
        <cfvo type="num" val="$B$16"/>
        <color rgb="FF638EC6"/>
      </dataBar>
    </cfRule>
  </conditionalFormatting>
  <conditionalFormatting sqref="B83:B88">
    <cfRule type="dataBar" priority="86">
      <dataBar>
        <cfvo type="min"/>
        <cfvo type="max"/>
        <color rgb="FF638EC6"/>
      </dataBar>
    </cfRule>
  </conditionalFormatting>
  <conditionalFormatting sqref="C70:C73 F42:F46 F40 O35:O47 I35:I47">
    <cfRule type="dataBar" priority="83">
      <dataBar>
        <cfvo type="num" val="0"/>
        <cfvo type="num" val="1"/>
        <color rgb="FF63C384"/>
      </dataBar>
    </cfRule>
  </conditionalFormatting>
  <conditionalFormatting sqref="C76:C80">
    <cfRule type="dataBar" priority="82">
      <dataBar>
        <cfvo type="num" val="0"/>
        <cfvo type="num" val="1"/>
        <color rgb="FF63C384"/>
      </dataBar>
    </cfRule>
  </conditionalFormatting>
  <conditionalFormatting sqref="C83:C88">
    <cfRule type="dataBar" priority="81">
      <dataBar>
        <cfvo type="min"/>
        <cfvo type="num" val="1"/>
        <color rgb="FF63C384"/>
      </dataBar>
    </cfRule>
  </conditionalFormatting>
  <conditionalFormatting sqref="B70:B73">
    <cfRule type="dataBar" priority="80">
      <dataBar>
        <cfvo type="min"/>
        <cfvo type="max"/>
        <color rgb="FF638EC6"/>
      </dataBar>
    </cfRule>
  </conditionalFormatting>
  <conditionalFormatting sqref="B42:B47 B35:B39">
    <cfRule type="dataBar" priority="93">
      <dataBar>
        <cfvo type="min"/>
        <cfvo type="max"/>
        <color rgb="FF638EC6"/>
      </dataBar>
    </cfRule>
  </conditionalFormatting>
  <conditionalFormatting sqref="F20:F26">
    <cfRule type="dataBar" priority="84">
      <dataBar>
        <cfvo type="min"/>
        <cfvo type="max"/>
        <color rgb="FFFF555A"/>
      </dataBar>
    </cfRule>
  </conditionalFormatting>
  <conditionalFormatting sqref="F19:F31">
    <cfRule type="dataBar" priority="79">
      <dataBar>
        <cfvo type="min"/>
        <cfvo type="max"/>
        <color rgb="FF638EC6"/>
      </dataBar>
    </cfRule>
  </conditionalFormatting>
  <conditionalFormatting sqref="D19:D31">
    <cfRule type="dataBar" priority="78">
      <dataBar>
        <cfvo type="num" val="0"/>
        <cfvo type="num" val="1"/>
        <color rgb="FF63C384"/>
      </dataBar>
    </cfRule>
  </conditionalFormatting>
  <conditionalFormatting sqref="B40:C41">
    <cfRule type="dataBar" priority="73">
      <dataBar>
        <cfvo type="min"/>
        <cfvo type="max"/>
        <color rgb="FF638EC6"/>
      </dataBar>
    </cfRule>
  </conditionalFormatting>
  <conditionalFormatting sqref="H43">
    <cfRule type="dataBar" priority="71">
      <dataBar>
        <cfvo type="min"/>
        <cfvo type="max"/>
        <color rgb="FF63C384"/>
      </dataBar>
    </cfRule>
  </conditionalFormatting>
  <conditionalFormatting sqref="F35:F39 C35:C39 C42:C46">
    <cfRule type="dataBar" priority="94">
      <dataBar>
        <cfvo type="num" val="0"/>
        <cfvo type="num" val="1"/>
        <color rgb="FF63C384"/>
      </dataBar>
    </cfRule>
  </conditionalFormatting>
  <conditionalFormatting sqref="E41:F41">
    <cfRule type="dataBar" priority="70">
      <dataBar>
        <cfvo type="min"/>
        <cfvo type="max"/>
        <color rgb="FF638EC6"/>
      </dataBar>
    </cfRule>
  </conditionalFormatting>
  <conditionalFormatting sqref="N44">
    <cfRule type="dataBar" priority="68">
      <dataBar>
        <cfvo type="min"/>
        <cfvo type="max"/>
        <color rgb="FF638EC6"/>
      </dataBar>
    </cfRule>
  </conditionalFormatting>
  <conditionalFormatting sqref="N44">
    <cfRule type="dataBar" priority="66">
      <dataBar>
        <cfvo type="min"/>
        <cfvo type="max"/>
        <color rgb="FF638EC6"/>
      </dataBar>
    </cfRule>
  </conditionalFormatting>
  <conditionalFormatting sqref="N44">
    <cfRule type="dataBar" priority="65">
      <dataBar>
        <cfvo type="min"/>
        <cfvo type="max"/>
        <color rgb="FF638EC6"/>
      </dataBar>
    </cfRule>
  </conditionalFormatting>
  <conditionalFormatting sqref="L45">
    <cfRule type="dataBar" priority="63">
      <dataBar>
        <cfvo type="min"/>
        <cfvo type="num" val="1"/>
        <color rgb="FF63C384"/>
      </dataBar>
    </cfRule>
  </conditionalFormatting>
  <conditionalFormatting sqref="D6:D8">
    <cfRule type="dataBar" priority="62">
      <dataBar>
        <cfvo type="num" val="0"/>
        <cfvo type="num" val="1"/>
        <color rgb="FF63C384"/>
      </dataBar>
    </cfRule>
  </conditionalFormatting>
  <conditionalFormatting sqref="D70:D73">
    <cfRule type="dataBar" priority="61">
      <dataBar>
        <cfvo type="min"/>
        <cfvo type="max"/>
        <color rgb="FF638EC6"/>
      </dataBar>
    </cfRule>
  </conditionalFormatting>
  <conditionalFormatting sqref="D70:D73">
    <cfRule type="dataBar" priority="60">
      <dataBar>
        <cfvo type="min"/>
        <cfvo type="max"/>
        <color rgb="FF638EC6"/>
      </dataBar>
    </cfRule>
  </conditionalFormatting>
  <conditionalFormatting sqref="C19:C31">
    <cfRule type="dataBar" priority="75">
      <dataBar>
        <cfvo type="num" val="0"/>
        <cfvo type="num" val="$C$31"/>
        <color rgb="FF638EC6"/>
      </dataBar>
    </cfRule>
  </conditionalFormatting>
  <conditionalFormatting sqref="C27">
    <cfRule type="dataBar" priority="58">
      <dataBar>
        <cfvo type="min"/>
        <cfvo type="max"/>
        <color rgb="FF638EC6"/>
      </dataBar>
    </cfRule>
  </conditionalFormatting>
  <conditionalFormatting sqref="E16">
    <cfRule type="dataBar" priority="55">
      <dataBar>
        <cfvo type="min"/>
        <cfvo type="max"/>
        <color rgb="FF638EC6"/>
      </dataBar>
    </cfRule>
  </conditionalFormatting>
  <conditionalFormatting sqref="P46">
    <cfRule type="dataBar" priority="53">
      <dataBar>
        <cfvo type="min"/>
        <cfvo type="max"/>
        <color rgb="FF638EC6"/>
      </dataBar>
    </cfRule>
  </conditionalFormatting>
  <conditionalFormatting sqref="P46">
    <cfRule type="dataBar" priority="51">
      <dataBar>
        <cfvo type="min"/>
        <cfvo type="max"/>
        <color rgb="FF638EC6"/>
      </dataBar>
    </cfRule>
  </conditionalFormatting>
  <conditionalFormatting sqref="P46">
    <cfRule type="dataBar" priority="54">
      <dataBar>
        <cfvo type="min"/>
        <cfvo type="max"/>
        <color rgb="FF638EC6"/>
      </dataBar>
    </cfRule>
  </conditionalFormatting>
  <conditionalFormatting sqref="C47">
    <cfRule type="dataBar" priority="50">
      <dataBar>
        <cfvo type="num" val="0"/>
        <cfvo type="num" val="1"/>
        <color rgb="FF63C384"/>
      </dataBar>
    </cfRule>
  </conditionalFormatting>
  <conditionalFormatting sqref="F47">
    <cfRule type="dataBar" priority="48">
      <dataBar>
        <cfvo type="num" val="0"/>
        <cfvo type="num" val="1"/>
        <color rgb="FF63C384"/>
      </dataBar>
    </cfRule>
  </conditionalFormatting>
  <conditionalFormatting sqref="L47">
    <cfRule type="dataBar" priority="46">
      <dataBar>
        <cfvo type="num" val="0"/>
        <cfvo type="num" val="1"/>
        <color rgb="FF63C384"/>
      </dataBar>
    </cfRule>
  </conditionalFormatting>
  <conditionalFormatting sqref="L44">
    <cfRule type="dataBar" priority="43">
      <dataBar>
        <cfvo type="min"/>
        <cfvo type="max"/>
        <color rgb="FF638EC6"/>
      </dataBar>
    </cfRule>
  </conditionalFormatting>
  <conditionalFormatting sqref="L44">
    <cfRule type="dataBar" priority="44">
      <dataBar>
        <cfvo type="min"/>
        <cfvo type="max"/>
        <color rgb="FF638EC6"/>
      </dataBar>
    </cfRule>
  </conditionalFormatting>
  <conditionalFormatting sqref="L46">
    <cfRule type="dataBar" priority="40">
      <dataBar>
        <cfvo type="min"/>
        <cfvo type="max"/>
        <color rgb="FF638EC6"/>
      </dataBar>
    </cfRule>
  </conditionalFormatting>
  <conditionalFormatting sqref="L46">
    <cfRule type="dataBar" priority="41">
      <dataBar>
        <cfvo type="min"/>
        <cfvo type="max"/>
        <color rgb="FF638EC6"/>
      </dataBar>
    </cfRule>
  </conditionalFormatting>
  <conditionalFormatting sqref="H44:H47 M44:M45 M46:N47 N45 P47 M35:N43 P35:P45 H35:H42 J35:K47">
    <cfRule type="dataBar" priority="95">
      <dataBar>
        <cfvo type="min"/>
        <cfvo type="max"/>
        <color rgb="FF638EC6"/>
      </dataBar>
    </cfRule>
  </conditionalFormatting>
  <conditionalFormatting sqref="K35:K47">
    <cfRule type="dataBar" priority="96">
      <dataBar>
        <cfvo type="min"/>
        <cfvo type="max"/>
        <color rgb="FF638EC6"/>
      </dataBar>
    </cfRule>
  </conditionalFormatting>
  <conditionalFormatting sqref="D35:D47">
    <cfRule type="dataBar" priority="97">
      <dataBar>
        <cfvo type="min"/>
        <cfvo type="max"/>
        <color rgb="FF638EC6"/>
      </dataBar>
    </cfRule>
  </conditionalFormatting>
  <conditionalFormatting sqref="G35:G47">
    <cfRule type="dataBar" priority="98">
      <dataBar>
        <cfvo type="min"/>
        <cfvo type="max"/>
        <color rgb="FF638EC6"/>
      </dataBar>
    </cfRule>
  </conditionalFormatting>
  <conditionalFormatting sqref="J35:J47">
    <cfRule type="dataBar" priority="99">
      <dataBar>
        <cfvo type="min"/>
        <cfvo type="max"/>
        <color rgb="FF638EC6"/>
      </dataBar>
    </cfRule>
  </conditionalFormatting>
  <conditionalFormatting sqref="M44:M45 M46:N47 N45 P47 P35:P45 M35:N43">
    <cfRule type="dataBar" priority="100">
      <dataBar>
        <cfvo type="min"/>
        <cfvo type="max"/>
        <color rgb="FF638EC6"/>
      </dataBar>
    </cfRule>
  </conditionalFormatting>
  <conditionalFormatting sqref="M35:M47">
    <cfRule type="dataBar" priority="101">
      <dataBar>
        <cfvo type="min"/>
        <cfvo type="max"/>
        <color rgb="FF638EC6"/>
      </dataBar>
    </cfRule>
  </conditionalFormatting>
  <conditionalFormatting sqref="P35:P45 P47">
    <cfRule type="dataBar" priority="102">
      <dataBar>
        <cfvo type="min"/>
        <cfvo type="max"/>
        <color rgb="FF638EC6"/>
      </dataBar>
    </cfRule>
  </conditionalFormatting>
  <conditionalFormatting sqref="N45:N47 N35:N43">
    <cfRule type="dataBar" priority="103">
      <dataBar>
        <cfvo type="min"/>
        <cfvo type="max"/>
        <color rgb="FF638EC6"/>
      </dataBar>
    </cfRule>
  </conditionalFormatting>
  <conditionalFormatting sqref="L35:L43">
    <cfRule type="dataBar" priority="104">
      <dataBar>
        <cfvo type="min"/>
        <cfvo type="num" val="1"/>
        <color rgb="FF63C384"/>
      </dataBar>
    </cfRule>
  </conditionalFormatting>
  <conditionalFormatting sqref="E42:E47 E35:E40">
    <cfRule type="dataBar" priority="105">
      <dataBar>
        <cfvo type="min"/>
        <cfvo type="max"/>
        <color rgb="FF638EC6"/>
      </dataBar>
    </cfRule>
  </conditionalFormatting>
  <conditionalFormatting sqref="C117:C121">
    <cfRule type="dataBar" priority="38">
      <dataBar>
        <cfvo type="num" val="0"/>
        <cfvo type="num" val="1"/>
        <color rgb="FF63C384"/>
      </dataBar>
    </cfRule>
  </conditionalFormatting>
  <conditionalFormatting sqref="E20:E26">
    <cfRule type="dataBar" priority="56">
      <dataBar>
        <cfvo type="min"/>
        <cfvo type="max"/>
        <color rgb="FFFF555A"/>
      </dataBar>
    </cfRule>
  </conditionalFormatting>
  <conditionalFormatting sqref="E19:E31">
    <cfRule type="dataBar" priority="35">
      <dataBar>
        <cfvo type="min"/>
        <cfvo type="max"/>
        <color rgb="FF638EC6"/>
      </dataBar>
    </cfRule>
  </conditionalFormatting>
  <conditionalFormatting sqref="D14:D16">
    <cfRule type="dataBar" priority="34">
      <dataBar>
        <cfvo type="num" val="0"/>
        <cfvo type="num" val="1"/>
        <color rgb="FF63C384"/>
      </dataBar>
    </cfRule>
  </conditionalFormatting>
  <conditionalFormatting sqref="L48:L49">
    <cfRule type="dataBar" priority="106">
      <dataBar>
        <cfvo type="min"/>
        <cfvo type="num" val="1"/>
        <color rgb="FF63C384"/>
      </dataBar>
    </cfRule>
  </conditionalFormatting>
  <conditionalFormatting sqref="B107:J112">
    <cfRule type="containsBlanks" dxfId="78" priority="3" stopIfTrue="1">
      <formula>LEN(TRIM(B107))=0</formula>
    </cfRule>
  </conditionalFormatting>
  <conditionalFormatting sqref="E52:E64">
    <cfRule type="dataBar" priority="25">
      <dataBar>
        <cfvo type="num" val="0"/>
        <cfvo type="num" val="$E$64"/>
        <color rgb="FF638EC6"/>
      </dataBar>
      <extLst>
        <ext xmlns:x14="http://schemas.microsoft.com/office/spreadsheetml/2009/9/main" uri="{B025F937-C7B1-47D3-B67F-A62EFF666E3E}">
          <x14:id>{76725908-13BA-4881-95B9-6C0942407810}</x14:id>
        </ext>
      </extLst>
    </cfRule>
  </conditionalFormatting>
  <conditionalFormatting sqref="B52:J64">
    <cfRule type="containsBlanks" dxfId="77" priority="32" stopIfTrue="1">
      <formula>LEN(TRIM(B52))=0</formula>
    </cfRule>
  </conditionalFormatting>
  <conditionalFormatting sqref="G52:G64 J52:J64">
    <cfRule type="dataBar" priority="3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{CADAD990-9E8A-4DD8-B393-CC2F606BE55F}</x14:id>
        </ext>
      </extLst>
    </cfRule>
  </conditionalFormatting>
  <conditionalFormatting sqref="F52:F64">
    <cfRule type="dataBar" priority="30">
      <dataBar>
        <cfvo type="num" val="0"/>
        <cfvo type="num" val="$F$64"/>
        <color rgb="FF63C384"/>
      </dataBar>
      <extLst>
        <ext xmlns:x14="http://schemas.microsoft.com/office/spreadsheetml/2009/9/main" uri="{B025F937-C7B1-47D3-B67F-A62EFF666E3E}">
          <x14:id>{4ACE7A8C-5358-4486-AB1F-30FF36363058}</x14:id>
        </ext>
      </extLst>
    </cfRule>
  </conditionalFormatting>
  <conditionalFormatting sqref="I52:I64">
    <cfRule type="dataBar" priority="29">
      <dataBar>
        <cfvo type="num" val="0"/>
        <cfvo type="num" val="$I$64"/>
        <color rgb="FF63C384"/>
      </dataBar>
      <extLst>
        <ext xmlns:x14="http://schemas.microsoft.com/office/spreadsheetml/2009/9/main" uri="{B025F937-C7B1-47D3-B67F-A62EFF666E3E}">
          <x14:id>{854CBD3B-A7EB-4123-90A3-37B136518196}</x14:id>
        </ext>
      </extLst>
    </cfRule>
  </conditionalFormatting>
  <conditionalFormatting sqref="C52:C64">
    <cfRule type="dataBar" priority="28">
      <dataBar>
        <cfvo type="num" val="0"/>
        <cfvo type="num" val="$C$64"/>
        <color rgb="FF63C384"/>
      </dataBar>
      <extLst>
        <ext xmlns:x14="http://schemas.microsoft.com/office/spreadsheetml/2009/9/main" uri="{B025F937-C7B1-47D3-B67F-A62EFF666E3E}">
          <x14:id>{DDE4A3AE-8CDE-4B0B-8838-8E795D4C1068}</x14:id>
        </ext>
      </extLst>
    </cfRule>
  </conditionalFormatting>
  <conditionalFormatting sqref="B52:B64">
    <cfRule type="dataBar" priority="27">
      <dataBar>
        <cfvo type="num" val="0"/>
        <cfvo type="num" val="$B$64"/>
        <color rgb="FF638EC6"/>
      </dataBar>
      <extLst>
        <ext xmlns:x14="http://schemas.microsoft.com/office/spreadsheetml/2009/9/main" uri="{B025F937-C7B1-47D3-B67F-A62EFF666E3E}">
          <x14:id>{728E40EE-FBAC-49B6-83D2-B4D3D3BC49FD}</x14:id>
        </ext>
      </extLst>
    </cfRule>
  </conditionalFormatting>
  <conditionalFormatting sqref="D52:D64">
    <cfRule type="dataBar" priority="2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{693B84C5-3852-4E26-88DE-1BF315042DB4}</x14:id>
        </ext>
      </extLst>
    </cfRule>
  </conditionalFormatting>
  <conditionalFormatting sqref="H52:H64">
    <cfRule type="dataBar" priority="33">
      <dataBar>
        <cfvo type="num" val="0"/>
        <cfvo type="num" val="$H$64"/>
        <color rgb="FF638EC6"/>
      </dataBar>
      <extLst>
        <ext xmlns:x14="http://schemas.microsoft.com/office/spreadsheetml/2009/9/main" uri="{B025F937-C7B1-47D3-B67F-A62EFF666E3E}">
          <x14:id>{0C931096-EB62-49F0-B7B4-BF4F30081689}</x14:id>
        </ext>
      </extLst>
    </cfRule>
  </conditionalFormatting>
  <conditionalFormatting sqref="B98:J102">
    <cfRule type="containsBlanks" dxfId="76" priority="5" stopIfTrue="1">
      <formula>LEN(TRIM(B98))=0</formula>
    </cfRule>
  </conditionalFormatting>
  <conditionalFormatting sqref="F107:F112">
    <cfRule type="dataBar" priority="17">
      <dataBar>
        <cfvo type="num" val="0"/>
        <cfvo type="num" val="$F$112"/>
        <color rgb="FF63C384"/>
      </dataBar>
      <extLst>
        <ext xmlns:x14="http://schemas.microsoft.com/office/spreadsheetml/2009/9/main" uri="{B025F937-C7B1-47D3-B67F-A62EFF666E3E}">
          <x14:id>{D5FCD735-1A6A-4288-BA57-D87E52F5311D}</x14:id>
        </ext>
      </extLst>
    </cfRule>
  </conditionalFormatting>
  <conditionalFormatting sqref="F98:F102">
    <cfRule type="dataBar" priority="16">
      <dataBar>
        <cfvo type="num" val="0"/>
        <cfvo type="num" val="$F$102"/>
        <color rgb="FF63C384"/>
      </dataBar>
      <extLst>
        <ext xmlns:x14="http://schemas.microsoft.com/office/spreadsheetml/2009/9/main" uri="{B025F937-C7B1-47D3-B67F-A62EFF666E3E}">
          <x14:id>{2689BEA5-22A8-4DA0-91C5-B367A2E2E2FB}</x14:id>
        </ext>
      </extLst>
    </cfRule>
  </conditionalFormatting>
  <conditionalFormatting sqref="I98:I102">
    <cfRule type="dataBar" priority="15">
      <dataBar>
        <cfvo type="num" val="0"/>
        <cfvo type="num" val="$I$102"/>
        <color rgb="FF63C384"/>
      </dataBar>
      <extLst>
        <ext xmlns:x14="http://schemas.microsoft.com/office/spreadsheetml/2009/9/main" uri="{B025F937-C7B1-47D3-B67F-A62EFF666E3E}">
          <x14:id>{FD44A918-067B-4E18-942F-B3BC29402527}</x14:id>
        </ext>
      </extLst>
    </cfRule>
  </conditionalFormatting>
  <conditionalFormatting sqref="B98:B102">
    <cfRule type="dataBar" priority="18">
      <dataBar>
        <cfvo type="num" val="0"/>
        <cfvo type="num" val="$B$102"/>
        <color rgb="FF638EC6"/>
      </dataBar>
      <extLst>
        <ext xmlns:x14="http://schemas.microsoft.com/office/spreadsheetml/2009/9/main" uri="{B025F937-C7B1-47D3-B67F-A62EFF666E3E}">
          <x14:id>{3067DDC7-1A23-4E4B-B120-9ADF16FCDE46}</x14:id>
        </ext>
      </extLst>
    </cfRule>
  </conditionalFormatting>
  <conditionalFormatting sqref="D98:D102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{28E74AF1-D9E4-45DC-9087-4EA5936EF656}</x14:id>
        </ext>
      </extLst>
    </cfRule>
  </conditionalFormatting>
  <conditionalFormatting sqref="E98:E102">
    <cfRule type="dataBar" priority="20">
      <dataBar>
        <cfvo type="num" val="0"/>
        <cfvo type="num" val="$E$102"/>
        <color rgb="FF638EC6"/>
      </dataBar>
      <extLst>
        <ext xmlns:x14="http://schemas.microsoft.com/office/spreadsheetml/2009/9/main" uri="{B025F937-C7B1-47D3-B67F-A62EFF666E3E}">
          <x14:id>{1FCA21AD-C3B5-441A-B21E-293D5DBB21BB}</x14:id>
        </ext>
      </extLst>
    </cfRule>
  </conditionalFormatting>
  <conditionalFormatting sqref="H98:H102">
    <cfRule type="dataBar" priority="21">
      <dataBar>
        <cfvo type="num" val="0"/>
        <cfvo type="num" val="$H$102"/>
        <color rgb="FF638EC6"/>
      </dataBar>
      <extLst>
        <ext xmlns:x14="http://schemas.microsoft.com/office/spreadsheetml/2009/9/main" uri="{B025F937-C7B1-47D3-B67F-A62EFF666E3E}">
          <x14:id>{DE3C3008-7DEE-42A0-AA0B-EB9FE9852093}</x14:id>
        </ext>
      </extLst>
    </cfRule>
  </conditionalFormatting>
  <conditionalFormatting sqref="G98:G102">
    <cfRule type="dataBar" priority="2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{CA9748E4-B9F7-49A9-8CFB-2F2BE4223CF4}</x14:id>
        </ext>
      </extLst>
    </cfRule>
  </conditionalFormatting>
  <conditionalFormatting sqref="J98:J102">
    <cfRule type="dataBar" priority="2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{15FF1121-80A0-4E38-A451-71308099C2EF}</x14:id>
        </ext>
      </extLst>
    </cfRule>
  </conditionalFormatting>
  <conditionalFormatting sqref="D107:D112">
    <cfRule type="dataBar" priority="1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{F4C1DAB9-F1C9-4195-BF3D-092D160E98DD}</x14:id>
        </ext>
      </extLst>
    </cfRule>
  </conditionalFormatting>
  <conditionalFormatting sqref="E107:E112">
    <cfRule type="dataBar" priority="11">
      <dataBar>
        <cfvo type="num" val="0"/>
        <cfvo type="num" val="$E$112"/>
        <color rgb="FF638EC6"/>
      </dataBar>
      <extLst>
        <ext xmlns:x14="http://schemas.microsoft.com/office/spreadsheetml/2009/9/main" uri="{B025F937-C7B1-47D3-B67F-A62EFF666E3E}">
          <x14:id>{44230AF7-3019-4263-81CF-363BD556B787}</x14:id>
        </ext>
      </extLst>
    </cfRule>
  </conditionalFormatting>
  <conditionalFormatting sqref="H107:H112 I112">
    <cfRule type="dataBar" priority="12">
      <dataBar>
        <cfvo type="num" val="0"/>
        <cfvo type="num" val="$H$112"/>
        <color rgb="FF638EC6"/>
      </dataBar>
      <extLst>
        <ext xmlns:x14="http://schemas.microsoft.com/office/spreadsheetml/2009/9/main" uri="{B025F937-C7B1-47D3-B67F-A62EFF666E3E}">
          <x14:id>{8C55E89A-86B6-4CB2-B27C-60472F1D4720}</x14:id>
        </ext>
      </extLst>
    </cfRule>
  </conditionalFormatting>
  <conditionalFormatting sqref="G107:G112">
    <cfRule type="dataBar" priority="1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{273DCDDD-D0FC-41D8-BCEE-27E9A26A9593}</x14:id>
        </ext>
      </extLst>
    </cfRule>
  </conditionalFormatting>
  <conditionalFormatting sqref="J107:J112">
    <cfRule type="dataBar" priority="1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{B5413383-40D1-4CEE-A361-2E988325E399}</x14:id>
        </ext>
      </extLst>
    </cfRule>
  </conditionalFormatting>
  <conditionalFormatting sqref="B107:B112">
    <cfRule type="dataBar" priority="24">
      <dataBar>
        <cfvo type="num" val="0"/>
        <cfvo type="num" val="$B$112"/>
        <color rgb="FF638EC6"/>
      </dataBar>
      <extLst>
        <ext xmlns:x14="http://schemas.microsoft.com/office/spreadsheetml/2009/9/main" uri="{B025F937-C7B1-47D3-B67F-A62EFF666E3E}">
          <x14:id>{DF845053-A971-497D-960B-02D65EE76E6F}</x14:id>
        </ext>
      </extLst>
    </cfRule>
  </conditionalFormatting>
  <conditionalFormatting sqref="F102">
    <cfRule type="dataBar" priority="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{39AF5747-F5D2-466C-B617-6471D0B4BD99}</x14:id>
        </ext>
      </extLst>
    </cfRule>
  </conditionalFormatting>
  <conditionalFormatting sqref="I107:I112">
    <cfRule type="dataBar" priority="8">
      <dataBar>
        <cfvo type="num" val="0"/>
        <cfvo type="num" val="$I$112"/>
        <color rgb="FF63C384"/>
      </dataBar>
      <extLst>
        <ext xmlns:x14="http://schemas.microsoft.com/office/spreadsheetml/2009/9/main" uri="{B025F937-C7B1-47D3-B67F-A62EFF666E3E}">
          <x14:id>{4C1B821D-C9CA-45EF-9269-594B401058A6}</x14:id>
        </ext>
      </extLst>
    </cfRule>
  </conditionalFormatting>
  <conditionalFormatting sqref="I102">
    <cfRule type="dataBar" priority="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{C9F72668-B6BB-42A5-B4D4-B5DC452E025E}</x14:id>
        </ext>
      </extLst>
    </cfRule>
  </conditionalFormatting>
  <conditionalFormatting sqref="C98:C102">
    <cfRule type="dataBar" priority="6">
      <dataBar>
        <cfvo type="num" val="0"/>
        <cfvo type="num" val="$C$102"/>
        <color rgb="FF63C384"/>
      </dataBar>
      <extLst>
        <ext xmlns:x14="http://schemas.microsoft.com/office/spreadsheetml/2009/9/main" uri="{B025F937-C7B1-47D3-B67F-A62EFF666E3E}">
          <x14:id>{ADDFAA84-AB48-409C-B7D6-51C78541868B}</x14:id>
        </ext>
      </extLst>
    </cfRule>
  </conditionalFormatting>
  <conditionalFormatting sqref="C107:C112">
    <cfRule type="dataBar" priority="4">
      <dataBar>
        <cfvo type="num" val="0"/>
        <cfvo type="num" val="$C$112"/>
        <color rgb="FF63C384"/>
      </dataBar>
      <extLst>
        <ext xmlns:x14="http://schemas.microsoft.com/office/spreadsheetml/2009/9/main" uri="{B025F937-C7B1-47D3-B67F-A62EFF666E3E}">
          <x14:id>{8151B6D1-1E3C-40C4-954F-8B4D7A3639D8}</x14:id>
        </ext>
      </extLst>
    </cfRule>
  </conditionalFormatting>
  <conditionalFormatting sqref="B91">
    <cfRule type="dataBar" priority="2">
      <dataBar>
        <cfvo type="min"/>
        <cfvo type="max"/>
        <color rgb="FF638EC6"/>
      </dataBar>
    </cfRule>
  </conditionalFormatting>
  <conditionalFormatting sqref="C91">
    <cfRule type="dataBar" priority="1">
      <dataBar>
        <cfvo type="min"/>
        <cfvo type="num" val="1"/>
        <color rgb="FF63C384"/>
      </dataBar>
    </cfRule>
  </conditionalFormatting>
  <pageMargins left="0.59055118110236227" right="0.39370078740157483" top="0.31496062992125984" bottom="0.39370078740157483" header="0" footer="0"/>
  <pageSetup paperSize="9" scale="65" fitToHeight="0" orientation="landscape" r:id="rId1"/>
  <drawing r:id="rId2"/>
  <tableParts count="7">
    <tablePart r:id="rId3"/>
    <tablePart r:id="rId4"/>
    <tablePart r:id="rId5"/>
    <tablePart r:id="rId6"/>
    <tablePart r:id="rId7"/>
    <tablePart r:id="rId8"/>
    <tablePart r:id="rId9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725908-13BA-4881-95B9-6C0942407810}">
            <x14:dataBar minLength="0" maxLength="100" negativeBarColorSameAsPositive="1" axisPosition="none">
              <x14:cfvo type="num">
                <xm:f>0</xm:f>
              </x14:cfvo>
              <x14:cfvo type="num">
                <xm:f>$E$64</xm:f>
              </x14:cfvo>
            </x14:dataBar>
          </x14:cfRule>
          <xm:sqref>E52:E64</xm:sqref>
        </x14:conditionalFormatting>
        <x14:conditionalFormatting xmlns:xm="http://schemas.microsoft.com/office/excel/2006/main">
          <x14:cfRule type="dataBar" id="{CADAD990-9E8A-4DD8-B393-CC2F606BE55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G52:G64 J52:J64</xm:sqref>
        </x14:conditionalFormatting>
        <x14:conditionalFormatting xmlns:xm="http://schemas.microsoft.com/office/excel/2006/main">
          <x14:cfRule type="dataBar" id="{4ACE7A8C-5358-4486-AB1F-30FF36363058}">
            <x14:dataBar minLength="0" maxLength="100" negativeBarColorSameAsPositive="1" axisPosition="none">
              <x14:cfvo type="num">
                <xm:f>0</xm:f>
              </x14:cfvo>
              <x14:cfvo type="num">
                <xm:f>$F$64</xm:f>
              </x14:cfvo>
            </x14:dataBar>
          </x14:cfRule>
          <xm:sqref>F52:F64</xm:sqref>
        </x14:conditionalFormatting>
        <x14:conditionalFormatting xmlns:xm="http://schemas.microsoft.com/office/excel/2006/main">
          <x14:cfRule type="dataBar" id="{854CBD3B-A7EB-4123-90A3-37B136518196}">
            <x14:dataBar minLength="0" maxLength="100" negativeBarColorSameAsPositive="1" axisPosition="none">
              <x14:cfvo type="num">
                <xm:f>0</xm:f>
              </x14:cfvo>
              <x14:cfvo type="num">
                <xm:f>$I$64</xm:f>
              </x14:cfvo>
            </x14:dataBar>
          </x14:cfRule>
          <xm:sqref>I52:I64</xm:sqref>
        </x14:conditionalFormatting>
        <x14:conditionalFormatting xmlns:xm="http://schemas.microsoft.com/office/excel/2006/main">
          <x14:cfRule type="dataBar" id="{DDE4A3AE-8CDE-4B0B-8838-8E795D4C1068}">
            <x14:dataBar minLength="0" maxLength="100" negativeBarColorSameAsPositive="1" axisPosition="none">
              <x14:cfvo type="num">
                <xm:f>0</xm:f>
              </x14:cfvo>
              <x14:cfvo type="num">
                <xm:f>$C$64</xm:f>
              </x14:cfvo>
            </x14:dataBar>
          </x14:cfRule>
          <xm:sqref>C52:C64</xm:sqref>
        </x14:conditionalFormatting>
        <x14:conditionalFormatting xmlns:xm="http://schemas.microsoft.com/office/excel/2006/main">
          <x14:cfRule type="dataBar" id="{728E40EE-FBAC-49B6-83D2-B4D3D3BC49FD}">
            <x14:dataBar minLength="0" maxLength="100" negativeBarColorSameAsPositive="1" axisPosition="none">
              <x14:cfvo type="num">
                <xm:f>0</xm:f>
              </x14:cfvo>
              <x14:cfvo type="num">
                <xm:f>$B$64</xm:f>
              </x14:cfvo>
            </x14:dataBar>
          </x14:cfRule>
          <xm:sqref>B52:B64</xm:sqref>
        </x14:conditionalFormatting>
        <x14:conditionalFormatting xmlns:xm="http://schemas.microsoft.com/office/excel/2006/main">
          <x14:cfRule type="dataBar" id="{693B84C5-3852-4E26-88DE-1BF315042DB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D52:D64</xm:sqref>
        </x14:conditionalFormatting>
        <x14:conditionalFormatting xmlns:xm="http://schemas.microsoft.com/office/excel/2006/main">
          <x14:cfRule type="dataBar" id="{0C931096-EB62-49F0-B7B4-BF4F30081689}">
            <x14:dataBar minLength="0" maxLength="100" negativeBarColorSameAsPositive="1" axisPosition="none">
              <x14:cfvo type="num">
                <xm:f>0</xm:f>
              </x14:cfvo>
              <x14:cfvo type="num">
                <xm:f>$H$64</xm:f>
              </x14:cfvo>
            </x14:dataBar>
          </x14:cfRule>
          <xm:sqref>H52:H64</xm:sqref>
        </x14:conditionalFormatting>
        <x14:conditionalFormatting xmlns:xm="http://schemas.microsoft.com/office/excel/2006/main">
          <x14:cfRule type="dataBar" id="{D5FCD735-1A6A-4288-BA57-D87E52F5311D}">
            <x14:dataBar minLength="0" maxLength="100" negativeBarColorSameAsPositive="1" axisPosition="none">
              <x14:cfvo type="num">
                <xm:f>0</xm:f>
              </x14:cfvo>
              <x14:cfvo type="num">
                <xm:f>$F$112</xm:f>
              </x14:cfvo>
            </x14:dataBar>
          </x14:cfRule>
          <xm:sqref>F107:F112</xm:sqref>
        </x14:conditionalFormatting>
        <x14:conditionalFormatting xmlns:xm="http://schemas.microsoft.com/office/excel/2006/main">
          <x14:cfRule type="dataBar" id="{2689BEA5-22A8-4DA0-91C5-B367A2E2E2FB}">
            <x14:dataBar minLength="0" maxLength="100" negativeBarColorSameAsPositive="1" axisPosition="none">
              <x14:cfvo type="num">
                <xm:f>0</xm:f>
              </x14:cfvo>
              <x14:cfvo type="num">
                <xm:f>$F$102</xm:f>
              </x14:cfvo>
            </x14:dataBar>
          </x14:cfRule>
          <xm:sqref>F98:F102</xm:sqref>
        </x14:conditionalFormatting>
        <x14:conditionalFormatting xmlns:xm="http://schemas.microsoft.com/office/excel/2006/main">
          <x14:cfRule type="dataBar" id="{FD44A918-067B-4E18-942F-B3BC29402527}">
            <x14:dataBar minLength="0" maxLength="100" negativeBarColorSameAsPositive="1" axisPosition="none">
              <x14:cfvo type="num">
                <xm:f>0</xm:f>
              </x14:cfvo>
              <x14:cfvo type="num">
                <xm:f>$I$102</xm:f>
              </x14:cfvo>
            </x14:dataBar>
          </x14:cfRule>
          <xm:sqref>I98:I102</xm:sqref>
        </x14:conditionalFormatting>
        <x14:conditionalFormatting xmlns:xm="http://schemas.microsoft.com/office/excel/2006/main">
          <x14:cfRule type="dataBar" id="{3067DDC7-1A23-4E4B-B120-9ADF16FCDE46}">
            <x14:dataBar minLength="0" maxLength="100" negativeBarColorSameAsPositive="1" axisPosition="none">
              <x14:cfvo type="num">
                <xm:f>0</xm:f>
              </x14:cfvo>
              <x14:cfvo type="num">
                <xm:f>$B$102</xm:f>
              </x14:cfvo>
            </x14:dataBar>
          </x14:cfRule>
          <xm:sqref>B98:B102</xm:sqref>
        </x14:conditionalFormatting>
        <x14:conditionalFormatting xmlns:xm="http://schemas.microsoft.com/office/excel/2006/main">
          <x14:cfRule type="dataBar" id="{28E74AF1-D9E4-45DC-9087-4EA5936EF65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D98:D102</xm:sqref>
        </x14:conditionalFormatting>
        <x14:conditionalFormatting xmlns:xm="http://schemas.microsoft.com/office/excel/2006/main">
          <x14:cfRule type="dataBar" id="{1FCA21AD-C3B5-441A-B21E-293D5DBB21BB}">
            <x14:dataBar minLength="0" maxLength="100" negativeBarColorSameAsPositive="1" axisPosition="none">
              <x14:cfvo type="num">
                <xm:f>0</xm:f>
              </x14:cfvo>
              <x14:cfvo type="num">
                <xm:f>$E$102</xm:f>
              </x14:cfvo>
            </x14:dataBar>
          </x14:cfRule>
          <xm:sqref>E98:E102</xm:sqref>
        </x14:conditionalFormatting>
        <x14:conditionalFormatting xmlns:xm="http://schemas.microsoft.com/office/excel/2006/main">
          <x14:cfRule type="dataBar" id="{DE3C3008-7DEE-42A0-AA0B-EB9FE9852093}">
            <x14:dataBar minLength="0" maxLength="100" negativeBarColorSameAsPositive="1" axisPosition="none">
              <x14:cfvo type="num">
                <xm:f>0</xm:f>
              </x14:cfvo>
              <x14:cfvo type="num">
                <xm:f>$H$102</xm:f>
              </x14:cfvo>
            </x14:dataBar>
          </x14:cfRule>
          <xm:sqref>H98:H102</xm:sqref>
        </x14:conditionalFormatting>
        <x14:conditionalFormatting xmlns:xm="http://schemas.microsoft.com/office/excel/2006/main">
          <x14:cfRule type="dataBar" id="{CA9748E4-B9F7-49A9-8CFB-2F2BE4223CF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G98:G102</xm:sqref>
        </x14:conditionalFormatting>
        <x14:conditionalFormatting xmlns:xm="http://schemas.microsoft.com/office/excel/2006/main">
          <x14:cfRule type="dataBar" id="{15FF1121-80A0-4E38-A451-71308099C2E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J98:J102</xm:sqref>
        </x14:conditionalFormatting>
        <x14:conditionalFormatting xmlns:xm="http://schemas.microsoft.com/office/excel/2006/main">
          <x14:cfRule type="dataBar" id="{F4C1DAB9-F1C9-4195-BF3D-092D160E98D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D107:D112</xm:sqref>
        </x14:conditionalFormatting>
        <x14:conditionalFormatting xmlns:xm="http://schemas.microsoft.com/office/excel/2006/main">
          <x14:cfRule type="dataBar" id="{44230AF7-3019-4263-81CF-363BD556B787}">
            <x14:dataBar minLength="0" maxLength="100" negativeBarColorSameAsPositive="1" axisPosition="none">
              <x14:cfvo type="num">
                <xm:f>0</xm:f>
              </x14:cfvo>
              <x14:cfvo type="num">
                <xm:f>$E$112</xm:f>
              </x14:cfvo>
            </x14:dataBar>
          </x14:cfRule>
          <xm:sqref>E107:E112</xm:sqref>
        </x14:conditionalFormatting>
        <x14:conditionalFormatting xmlns:xm="http://schemas.microsoft.com/office/excel/2006/main">
          <x14:cfRule type="dataBar" id="{8C55E89A-86B6-4CB2-B27C-60472F1D4720}">
            <x14:dataBar minLength="0" maxLength="100" negativeBarColorSameAsPositive="1" axisPosition="none">
              <x14:cfvo type="num">
                <xm:f>0</xm:f>
              </x14:cfvo>
              <x14:cfvo type="num">
                <xm:f>$H$112</xm:f>
              </x14:cfvo>
            </x14:dataBar>
          </x14:cfRule>
          <xm:sqref>H107:H112 I112</xm:sqref>
        </x14:conditionalFormatting>
        <x14:conditionalFormatting xmlns:xm="http://schemas.microsoft.com/office/excel/2006/main">
          <x14:cfRule type="dataBar" id="{273DCDDD-D0FC-41D8-BCEE-27E9A26A959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G107:G112</xm:sqref>
        </x14:conditionalFormatting>
        <x14:conditionalFormatting xmlns:xm="http://schemas.microsoft.com/office/excel/2006/main">
          <x14:cfRule type="dataBar" id="{B5413383-40D1-4CEE-A361-2E988325E39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J107:J112</xm:sqref>
        </x14:conditionalFormatting>
        <x14:conditionalFormatting xmlns:xm="http://schemas.microsoft.com/office/excel/2006/main">
          <x14:cfRule type="dataBar" id="{DF845053-A971-497D-960B-02D65EE76E6F}">
            <x14:dataBar minLength="0" maxLength="100" negativeBarColorSameAsPositive="1" axisPosition="none">
              <x14:cfvo type="num">
                <xm:f>0</xm:f>
              </x14:cfvo>
              <x14:cfvo type="num">
                <xm:f>$B$112</xm:f>
              </x14:cfvo>
            </x14:dataBar>
          </x14:cfRule>
          <xm:sqref>B107:B112</xm:sqref>
        </x14:conditionalFormatting>
        <x14:conditionalFormatting xmlns:xm="http://schemas.microsoft.com/office/excel/2006/main">
          <x14:cfRule type="dataBar" id="{39AF5747-F5D2-466C-B617-6471D0B4BD9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F102</xm:sqref>
        </x14:conditionalFormatting>
        <x14:conditionalFormatting xmlns:xm="http://schemas.microsoft.com/office/excel/2006/main">
          <x14:cfRule type="dataBar" id="{4C1B821D-C9CA-45EF-9269-594B401058A6}">
            <x14:dataBar minLength="0" maxLength="100" negativeBarColorSameAsPositive="1" axisPosition="none">
              <x14:cfvo type="num">
                <xm:f>0</xm:f>
              </x14:cfvo>
              <x14:cfvo type="num">
                <xm:f>$I$112</xm:f>
              </x14:cfvo>
            </x14:dataBar>
          </x14:cfRule>
          <xm:sqref>I107:I112</xm:sqref>
        </x14:conditionalFormatting>
        <x14:conditionalFormatting xmlns:xm="http://schemas.microsoft.com/office/excel/2006/main">
          <x14:cfRule type="dataBar" id="{C9F72668-B6BB-42A5-B4D4-B5DC452E025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I102</xm:sqref>
        </x14:conditionalFormatting>
        <x14:conditionalFormatting xmlns:xm="http://schemas.microsoft.com/office/excel/2006/main">
          <x14:cfRule type="dataBar" id="{ADDFAA84-AB48-409C-B7D6-51C78541868B}">
            <x14:dataBar minLength="0" maxLength="100" negativeBarColorSameAsPositive="1" axisPosition="none">
              <x14:cfvo type="num">
                <xm:f>0</xm:f>
              </x14:cfvo>
              <x14:cfvo type="num">
                <xm:f>$C$102</xm:f>
              </x14:cfvo>
            </x14:dataBar>
          </x14:cfRule>
          <xm:sqref>C98:C102</xm:sqref>
        </x14:conditionalFormatting>
        <x14:conditionalFormatting xmlns:xm="http://schemas.microsoft.com/office/excel/2006/main">
          <x14:cfRule type="dataBar" id="{8151B6D1-1E3C-40C4-954F-8B4D7A3639D8}">
            <x14:dataBar minLength="0" maxLength="100" negativeBarColorSameAsPositive="1" axisPosition="none">
              <x14:cfvo type="num">
                <xm:f>0</xm:f>
              </x14:cfvo>
              <x14:cfvo type="num">
                <xm:f>$C$112</xm:f>
              </x14:cfvo>
            </x14:dataBar>
          </x14:cfRule>
          <xm:sqref>C107:C112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RRHH GL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2015-04-27T08:16:51Z</dcterms:created>
  <dcterms:modified xsi:type="dcterms:W3CDTF">2015-04-27T08:17:10Z</dcterms:modified>
</cp:coreProperties>
</file>