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Investigación\"/>
    </mc:Choice>
  </mc:AlternateContent>
  <xr:revisionPtr revIDLastSave="0" documentId="13_ncr:1_{25CD7719-A359-4725-B21F-ECD23ED5A64A}" xr6:coauthVersionLast="47" xr6:coauthVersionMax="47" xr10:uidLastSave="{00000000-0000-0000-0000-000000000000}"/>
  <bookViews>
    <workbookView xWindow="-120" yWindow="-120" windowWidth="29040" windowHeight="15720" xr2:uid="{CD1F5C57-8AE2-4881-B801-94F430CC6F1C}"/>
  </bookViews>
  <sheets>
    <sheet name="2024_Investigación" sheetId="4" r:id="rId1"/>
    <sheet name="2024_Proxectos" sheetId="1" r:id="rId2"/>
    <sheet name="2024_Centros singulares_proxect" sheetId="6" r:id="rId3"/>
    <sheet name="2024_Prox. centro e G.I." sheetId="2" r:id="rId4"/>
    <sheet name="2024_Axudas UVigo" sheetId="5" r:id="rId5"/>
  </sheets>
  <externalReferences>
    <externalReference r:id="rId6"/>
    <externalReference r:id="rId7"/>
  </externalReferences>
  <definedNames>
    <definedName name="Interval">'[1]Office Work Schedule'!#REF!</definedName>
    <definedName name="ScheduleStart">'[1]Office Work Schedule'!#REF!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6" l="1"/>
  <c r="I45" i="6"/>
  <c r="H45" i="6"/>
  <c r="G22" i="6"/>
  <c r="E22" i="6"/>
  <c r="D22" i="6"/>
  <c r="F22" i="6" s="1"/>
  <c r="C22" i="6"/>
  <c r="B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9" i="5"/>
  <c r="O19" i="5"/>
  <c r="P19" i="5"/>
  <c r="N20" i="5"/>
  <c r="O20" i="5"/>
  <c r="P20" i="5"/>
  <c r="N21" i="5"/>
  <c r="O21" i="5"/>
  <c r="P21" i="5"/>
  <c r="B22" i="5"/>
  <c r="C22" i="5"/>
  <c r="D22" i="5"/>
  <c r="E22" i="5"/>
  <c r="F22" i="5"/>
  <c r="G22" i="5"/>
  <c r="H22" i="5"/>
  <c r="I22" i="5"/>
  <c r="J22" i="5"/>
  <c r="K22" i="5"/>
  <c r="L22" i="5"/>
  <c r="M22" i="5"/>
  <c r="D27" i="5"/>
  <c r="D36" i="5" s="1"/>
  <c r="G27" i="5"/>
  <c r="G36" i="5" s="1"/>
  <c r="J27" i="5"/>
  <c r="M27" i="5"/>
  <c r="N27" i="5"/>
  <c r="O27" i="5"/>
  <c r="D28" i="5"/>
  <c r="G28" i="5"/>
  <c r="J28" i="5"/>
  <c r="M28" i="5"/>
  <c r="N28" i="5"/>
  <c r="O28" i="5"/>
  <c r="D29" i="5"/>
  <c r="G29" i="5"/>
  <c r="J29" i="5"/>
  <c r="M29" i="5"/>
  <c r="N29" i="5"/>
  <c r="O29" i="5"/>
  <c r="P29" i="5"/>
  <c r="D30" i="5"/>
  <c r="P30" i="5" s="1"/>
  <c r="G30" i="5"/>
  <c r="J30" i="5"/>
  <c r="M30" i="5"/>
  <c r="N30" i="5"/>
  <c r="O30" i="5"/>
  <c r="D31" i="5"/>
  <c r="G31" i="5"/>
  <c r="J31" i="5"/>
  <c r="M31" i="5"/>
  <c r="N31" i="5"/>
  <c r="O31" i="5"/>
  <c r="P31" i="5"/>
  <c r="D32" i="5"/>
  <c r="G32" i="5"/>
  <c r="J32" i="5"/>
  <c r="M32" i="5"/>
  <c r="N32" i="5"/>
  <c r="O32" i="5"/>
  <c r="D33" i="5"/>
  <c r="G33" i="5"/>
  <c r="J33" i="5"/>
  <c r="M33" i="5"/>
  <c r="N33" i="5"/>
  <c r="O33" i="5"/>
  <c r="D34" i="5"/>
  <c r="G34" i="5"/>
  <c r="J34" i="5"/>
  <c r="M34" i="5"/>
  <c r="N34" i="5"/>
  <c r="O34" i="5"/>
  <c r="P34" i="5"/>
  <c r="D35" i="5"/>
  <c r="G35" i="5"/>
  <c r="J35" i="5"/>
  <c r="M35" i="5"/>
  <c r="N35" i="5"/>
  <c r="O35" i="5"/>
  <c r="B36" i="5"/>
  <c r="C36" i="5"/>
  <c r="E36" i="5"/>
  <c r="F36" i="5"/>
  <c r="H36" i="5"/>
  <c r="I36" i="5"/>
  <c r="K36" i="5"/>
  <c r="L36" i="5"/>
  <c r="P33" i="5" l="1"/>
  <c r="N36" i="5"/>
  <c r="M36" i="5"/>
  <c r="J36" i="5"/>
  <c r="P32" i="5"/>
  <c r="P35" i="5"/>
  <c r="N22" i="5"/>
  <c r="P22" i="5"/>
  <c r="P28" i="5"/>
  <c r="O36" i="5"/>
  <c r="O22" i="5"/>
  <c r="P27" i="5"/>
  <c r="P36" i="5" l="1"/>
  <c r="G22" i="4"/>
  <c r="G23" i="4"/>
  <c r="G24" i="4"/>
  <c r="G25" i="4"/>
  <c r="G26" i="4"/>
  <c r="D48" i="4"/>
  <c r="D49" i="4"/>
  <c r="D50" i="4"/>
  <c r="D51" i="4"/>
  <c r="D52" i="4"/>
  <c r="B53" i="4"/>
  <c r="C53" i="4"/>
  <c r="D53" i="4" s="1"/>
  <c r="B71" i="4"/>
  <c r="B73" i="4" s="1"/>
  <c r="J24" i="1"/>
  <c r="E131" i="2" l="1"/>
  <c r="D131" i="2"/>
  <c r="M111" i="2"/>
  <c r="K111" i="2"/>
  <c r="J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F56" i="2"/>
  <c r="D56" i="2"/>
  <c r="C56" i="2"/>
  <c r="E56" i="2" s="1"/>
  <c r="L55" i="2"/>
  <c r="E55" i="2"/>
  <c r="L54" i="2"/>
  <c r="E54" i="2"/>
  <c r="L53" i="2"/>
  <c r="E53" i="2"/>
  <c r="L52" i="2"/>
  <c r="E52" i="2"/>
  <c r="L51" i="2"/>
  <c r="E51" i="2"/>
  <c r="L50" i="2"/>
  <c r="E50" i="2"/>
  <c r="L49" i="2"/>
  <c r="E49" i="2"/>
  <c r="L48" i="2"/>
  <c r="E48" i="2"/>
  <c r="L47" i="2"/>
  <c r="E47" i="2"/>
  <c r="L46" i="2"/>
  <c r="E46" i="2"/>
  <c r="L45" i="2"/>
  <c r="E45" i="2"/>
  <c r="L44" i="2"/>
  <c r="E44" i="2"/>
  <c r="L43" i="2"/>
  <c r="E43" i="2"/>
  <c r="L42" i="2"/>
  <c r="E42" i="2"/>
  <c r="L41" i="2"/>
  <c r="E41" i="2"/>
  <c r="L40" i="2"/>
  <c r="E40" i="2"/>
  <c r="L39" i="2"/>
  <c r="E39" i="2"/>
  <c r="L38" i="2"/>
  <c r="E38" i="2"/>
  <c r="L37" i="2"/>
  <c r="E37" i="2"/>
  <c r="L36" i="2"/>
  <c r="E36" i="2"/>
  <c r="L35" i="2"/>
  <c r="E35" i="2"/>
  <c r="L34" i="2"/>
  <c r="E34" i="2"/>
  <c r="L33" i="2"/>
  <c r="E33" i="2"/>
  <c r="L32" i="2"/>
  <c r="E32" i="2"/>
  <c r="L31" i="2"/>
  <c r="E31" i="2"/>
  <c r="L30" i="2"/>
  <c r="E30" i="2"/>
  <c r="L25" i="2"/>
  <c r="K25" i="2"/>
  <c r="J25" i="2"/>
  <c r="I25" i="2"/>
  <c r="H25" i="2"/>
  <c r="G25" i="2"/>
  <c r="F25" i="2"/>
  <c r="E25" i="2"/>
  <c r="D25" i="2"/>
  <c r="C25" i="2"/>
  <c r="B25" i="2"/>
  <c r="L38" i="1"/>
  <c r="K38" i="1"/>
  <c r="J38" i="1"/>
  <c r="I38" i="1"/>
  <c r="H38" i="1"/>
  <c r="G38" i="1"/>
  <c r="F38" i="1"/>
  <c r="E38" i="1"/>
  <c r="D38" i="1"/>
  <c r="C38" i="1"/>
  <c r="B38" i="1"/>
  <c r="M21" i="1"/>
  <c r="L21" i="1"/>
  <c r="K21" i="1"/>
  <c r="J21" i="1"/>
  <c r="I21" i="1"/>
  <c r="H21" i="1"/>
  <c r="G21" i="1"/>
  <c r="F21" i="1"/>
  <c r="E21" i="1"/>
  <c r="D21" i="1"/>
  <c r="C21" i="1"/>
  <c r="B21" i="1"/>
  <c r="L111" i="2" l="1"/>
</calcChain>
</file>

<file path=xl/sharedStrings.xml><?xml version="1.0" encoding="utf-8"?>
<sst xmlns="http://schemas.openxmlformats.org/spreadsheetml/2006/main" count="816" uniqueCount="327">
  <si>
    <t>Unidade de Análises e Programas</t>
  </si>
  <si>
    <t>2024_Proxectos de investigación segundo convocatoria</t>
  </si>
  <si>
    <t>Fontes: OPI; SAID; SUXI; PeopleNet</t>
  </si>
  <si>
    <t>2024_INVESTIGACIÓN</t>
  </si>
  <si>
    <t>PROXECTOS SEGUNDO CONVOCATORIA</t>
  </si>
  <si>
    <t>Artes e Humanidades</t>
  </si>
  <si>
    <t>Ciencias</t>
  </si>
  <si>
    <t>Ciencias da Saúde</t>
  </si>
  <si>
    <t>Ciencias Sociais e Xurídicas</t>
  </si>
  <si>
    <t>Enxeñaría e Arquitectura</t>
  </si>
  <si>
    <t>Total número</t>
  </si>
  <si>
    <t>Total importe</t>
  </si>
  <si>
    <t>Número</t>
  </si>
  <si>
    <t>Importe</t>
  </si>
  <si>
    <t>E - CENTRAL DO ESTADO</t>
  </si>
  <si>
    <t>EUROPEOS_HORIZONTE EUROPA</t>
  </si>
  <si>
    <t>EUROPEOS_INTERREXIONAIS</t>
  </si>
  <si>
    <t>EUROPEOS_OUTROS</t>
  </si>
  <si>
    <t>INOU</t>
  </si>
  <si>
    <t>INPO</t>
  </si>
  <si>
    <t>O - OUTROS (convenios, fundacións e outros)</t>
  </si>
  <si>
    <t>X - XUNTA DE GALICIA</t>
  </si>
  <si>
    <t>Total</t>
  </si>
  <si>
    <t>PROXECTOS SEGUNDO ÁREA E SEXO DO IP</t>
  </si>
  <si>
    <t>Etiquetas de fila</t>
  </si>
  <si>
    <t>Homes</t>
  </si>
  <si>
    <t>Mulleres</t>
  </si>
  <si>
    <t>PROXECTOS SEGUNDO CATEGORÍA DO IP</t>
  </si>
  <si>
    <t>Catedrático/a de Universidade</t>
  </si>
  <si>
    <t>Catedrático/a de Escola Universitaria</t>
  </si>
  <si>
    <t>Profesor/a Titular de Universidade</t>
  </si>
  <si>
    <t>Profesor/a Contratado/a Doutor/a</t>
  </si>
  <si>
    <t>Profesor/a Emérito/a</t>
  </si>
  <si>
    <t>Profesor/a Axudante Doutor/a</t>
  </si>
  <si>
    <t>Programa Oportunius</t>
  </si>
  <si>
    <t>Persoal de programas de investigación</t>
  </si>
  <si>
    <t>Proxectos por centro do IP</t>
  </si>
  <si>
    <t>Campus</t>
  </si>
  <si>
    <t>Centro</t>
  </si>
  <si>
    <t>Total importes</t>
  </si>
  <si>
    <t>Código G.I.</t>
  </si>
  <si>
    <t>Nome_G.I.</t>
  </si>
  <si>
    <t>Ourense</t>
  </si>
  <si>
    <t xml:space="preserve">Escola de Enxeñaría Aeronáutica e do Espazo </t>
  </si>
  <si>
    <t>AA1</t>
  </si>
  <si>
    <t>Investigacións Agrarias e Alimentarias</t>
  </si>
  <si>
    <t xml:space="preserve">Escola Superior de Enxeñaría Informática </t>
  </si>
  <si>
    <t>ABH1Q</t>
  </si>
  <si>
    <t>AgroBioTech for Health</t>
  </si>
  <si>
    <t xml:space="preserve">Facultade de Ciencias </t>
  </si>
  <si>
    <t>AF4</t>
  </si>
  <si>
    <t>Enxeñería Agroforestal</t>
  </si>
  <si>
    <t xml:space="preserve">Facultade de Ciencias Empresariais e Turismo </t>
  </si>
  <si>
    <t>AF5</t>
  </si>
  <si>
    <t>Grupo de Investigación de Xeomodelización Hidroforestal</t>
  </si>
  <si>
    <t>Facultade de Dereito</t>
  </si>
  <si>
    <t>AGAF</t>
  </si>
  <si>
    <t>Agrupación Grupos de Investigación de Dereito Administrativo e Filosofía do Dereito</t>
  </si>
  <si>
    <t>Facultade de Educación e Traballo Social</t>
  </si>
  <si>
    <t>APET</t>
  </si>
  <si>
    <t>Applied Power Electronics Technology (Tecnoloxía Electrónica de Potencia Aplicada)</t>
  </si>
  <si>
    <t xml:space="preserve">Facultade de Historia </t>
  </si>
  <si>
    <t>ATS1</t>
  </si>
  <si>
    <t>Laboratorio de Sistemas Aeroespaciais e de Transporte</t>
  </si>
  <si>
    <t>Pontevedra</t>
  </si>
  <si>
    <t>Casa Das Campás</t>
  </si>
  <si>
    <t>BA2</t>
  </si>
  <si>
    <t>Bioloxía Ambiental</t>
  </si>
  <si>
    <t xml:space="preserve">Escola de Enxeñaría Forestal </t>
  </si>
  <si>
    <t>BiFeGa</t>
  </si>
  <si>
    <t>Grupo de Investigación en Estudos Literarios e Culturais, Tradución e Interpretación-</t>
  </si>
  <si>
    <t xml:space="preserve">Facultade  de Ciencias da Educacion e do Deporte </t>
  </si>
  <si>
    <t>Bio2Val</t>
  </si>
  <si>
    <t>Biorefinería e Valorización da Biomasa</t>
  </si>
  <si>
    <t>Facultade de Comunicación</t>
  </si>
  <si>
    <t>BV1</t>
  </si>
  <si>
    <t>Pranta, Solo e Aproveitamento de Subproductos</t>
  </si>
  <si>
    <t>Facultade de Dirección e Xestión Pública</t>
  </si>
  <si>
    <t>CF1</t>
  </si>
  <si>
    <t>Food and Health Omics</t>
  </si>
  <si>
    <t>Facultade de Fisioterapia</t>
  </si>
  <si>
    <t>CI11</t>
  </si>
  <si>
    <t>ENCOMAT (Enxeñería da Corrosión e Materiais)</t>
  </si>
  <si>
    <t>Vigo</t>
  </si>
  <si>
    <t>CACTI-CINBIO</t>
  </si>
  <si>
    <t>CI5</t>
  </si>
  <si>
    <t>Xestión Segura e Sostible de Recursos Minerais</t>
  </si>
  <si>
    <t>CINTECX</t>
  </si>
  <si>
    <t>CI7</t>
  </si>
  <si>
    <t>Matemáticas</t>
  </si>
  <si>
    <t>Edificio Exeria</t>
  </si>
  <si>
    <t>CIES</t>
  </si>
  <si>
    <t>Cooperación en Investigación para la Equidad Educativa y Social</t>
  </si>
  <si>
    <t>Edificio Filomena Dato</t>
  </si>
  <si>
    <t>CJ2</t>
  </si>
  <si>
    <t>Dereito Financieiro e Tributario</t>
  </si>
  <si>
    <t xml:space="preserve">Escola de Enxeñaría de Minas e Enerxía </t>
  </si>
  <si>
    <t>CP2</t>
  </si>
  <si>
    <t>Comunicación Persuasiva</t>
  </si>
  <si>
    <t xml:space="preserve">Escola de Enxeñaría de Telecomunicación </t>
  </si>
  <si>
    <t>CS1</t>
  </si>
  <si>
    <t>Grupo de Investigación en Comunicación</t>
  </si>
  <si>
    <t xml:space="preserve">Escola de Enxeñaría Industrial </t>
  </si>
  <si>
    <t>DL1</t>
  </si>
  <si>
    <t>Grupo de Dereito Procesual</t>
  </si>
  <si>
    <t xml:space="preserve">Facultade de Bioloxía </t>
  </si>
  <si>
    <t>DMT</t>
  </si>
  <si>
    <t>Dereito Mercantil e do Traballo</t>
  </si>
  <si>
    <t xml:space="preserve">Facultade de Ciencias do Mar </t>
  </si>
  <si>
    <t>EI3</t>
  </si>
  <si>
    <t>Grupo de Control non Liñal</t>
  </si>
  <si>
    <t xml:space="preserve">Facultade de Ciencias Económicas e Empresariais </t>
  </si>
  <si>
    <t>EM1</t>
  </si>
  <si>
    <t>GTE (Grupo de Tecnoloxía Enerxética)</t>
  </si>
  <si>
    <t xml:space="preserve">Facultade de Ciencias Xuridicas e do Traballo </t>
  </si>
  <si>
    <t>EN.EDI</t>
  </si>
  <si>
    <t>Enxeñería Eficiente e Dixital</t>
  </si>
  <si>
    <t xml:space="preserve">Facultade de Filoloxía e Tradución </t>
  </si>
  <si>
    <t>EQ1</t>
  </si>
  <si>
    <t>FEQxLab</t>
  </si>
  <si>
    <t xml:space="preserve">Facultade de Química </t>
  </si>
  <si>
    <t>EQ11</t>
  </si>
  <si>
    <t>BiotecnIA_Biotecnoloxía Industrial e Enxeñería Ambiental</t>
  </si>
  <si>
    <t>EQ3</t>
  </si>
  <si>
    <t>Bioenxeñaría e Procesos Sostibles (BIOSUV)</t>
  </si>
  <si>
    <t>ET1</t>
  </si>
  <si>
    <t>GIST (Grupo de Enxeñería de Sistemas Telemáticos)</t>
  </si>
  <si>
    <t>ET2</t>
  </si>
  <si>
    <t>Grupo de Servicios para la Sociedad de la Información</t>
  </si>
  <si>
    <t>Proxectos por convocatoria e centro do IP</t>
  </si>
  <si>
    <t>EZ1</t>
  </si>
  <si>
    <t>Ecoloxía e Zooloxía</t>
  </si>
  <si>
    <t>Tipo</t>
  </si>
  <si>
    <t>Nº proxectos</t>
  </si>
  <si>
    <t>FA2</t>
  </si>
  <si>
    <t>Física Aplicada 2</t>
  </si>
  <si>
    <t>FA3</t>
  </si>
  <si>
    <t>Novos Materiais</t>
  </si>
  <si>
    <t>FA4</t>
  </si>
  <si>
    <t>Laboratorio de Termofísica</t>
  </si>
  <si>
    <t>FA9</t>
  </si>
  <si>
    <t>EphysLab</t>
  </si>
  <si>
    <t>FB2</t>
  </si>
  <si>
    <t>Fisioloxía de Peixes</t>
  </si>
  <si>
    <t>FOL</t>
  </si>
  <si>
    <t>Laboratorio dos océanos do futuro</t>
  </si>
  <si>
    <t>GALMA</t>
  </si>
  <si>
    <t>Galician Observatory for Media Accessibility</t>
  </si>
  <si>
    <t>GEA</t>
  </si>
  <si>
    <t>Ecoloxía Animal</t>
  </si>
  <si>
    <t>GEN</t>
  </si>
  <si>
    <t>Governance And Economics Research Network</t>
  </si>
  <si>
    <t>GISA/BV2</t>
  </si>
  <si>
    <t>Grupo de Investigación en Sistemas Agroambientais (GISA)</t>
  </si>
  <si>
    <t>GTA</t>
  </si>
  <si>
    <t>Grupo de Tecnoloxías Aeroespaciais</t>
  </si>
  <si>
    <t>H20</t>
  </si>
  <si>
    <t xml:space="preserve">Grupo de Estudos de Arqueoloxía, Antigüidade e Territorio (GEAAT) </t>
  </si>
  <si>
    <t>HI19</t>
  </si>
  <si>
    <t>Variación Lingüística e Categorización Textual (LVTC).</t>
  </si>
  <si>
    <t>HI9</t>
  </si>
  <si>
    <t>Psicoloxía da Educación e Desenvolvemento da UVigo</t>
  </si>
  <si>
    <t>HNG</t>
  </si>
  <si>
    <t>Nanomateriais Híbridos</t>
  </si>
  <si>
    <t>IA1</t>
  </si>
  <si>
    <t>COmputational LEarning</t>
  </si>
  <si>
    <t>ICLab</t>
  </si>
  <si>
    <t>Information and Computing Laboratory</t>
  </si>
  <si>
    <t>IN1</t>
  </si>
  <si>
    <t>Inmunoloxía</t>
  </si>
  <si>
    <t>IO1</t>
  </si>
  <si>
    <t>Inferencia Estatística, Decisión e Investigación Operativa</t>
  </si>
  <si>
    <t>Is24</t>
  </si>
  <si>
    <t xml:space="preserve">Isaúde_x000D_
</t>
  </si>
  <si>
    <t>LIA2</t>
  </si>
  <si>
    <t>Laboratorio de Intelixencia Artificial Aplicada</t>
  </si>
  <si>
    <t>MCPG</t>
  </si>
  <si>
    <t>Física e Química de Materiais</t>
  </si>
  <si>
    <t>OC2</t>
  </si>
  <si>
    <t>Organización e Comercialización</t>
  </si>
  <si>
    <t>OF1</t>
  </si>
  <si>
    <t>GRUPO DE ENXEÑARÍA FÍSICA (OF1)</t>
  </si>
  <si>
    <t>PGILaB</t>
  </si>
  <si>
    <t>POST GROWTH INNOVATION LAB</t>
  </si>
  <si>
    <t>PS1</t>
  </si>
  <si>
    <t>Psicoloxía Xurídica e da Saúde: Convivencia e Benestar</t>
  </si>
  <si>
    <t>PT1</t>
  </si>
  <si>
    <t>Saúde, Sexualidade e Xénero</t>
  </si>
  <si>
    <t>QA2</t>
  </si>
  <si>
    <t>Química Analítica Ambiental e Espectroscopia</t>
  </si>
  <si>
    <t>QF1</t>
  </si>
  <si>
    <t>NanoBioMateriais Funcionais</t>
  </si>
  <si>
    <t>QF3</t>
  </si>
  <si>
    <t>Química Cuántica</t>
  </si>
  <si>
    <t>QI5</t>
  </si>
  <si>
    <t>Química Inorgánica 5</t>
  </si>
  <si>
    <t>RE6</t>
  </si>
  <si>
    <t>Ecoloxía Evolutiva</t>
  </si>
  <si>
    <t>RITME</t>
  </si>
  <si>
    <t>Reflexión, Innovación, Transferencia e Mellora Educativa</t>
  </si>
  <si>
    <t>SC10</t>
  </si>
  <si>
    <t>Grupo de Procesado de Sinal en Comunicacións</t>
  </si>
  <si>
    <t>SC2</t>
  </si>
  <si>
    <t>Grupo de Dispositivos de Alta Frecuencia</t>
  </si>
  <si>
    <t>SC7</t>
  </si>
  <si>
    <t>Antenas, Radar e Comunicacións Ópticas</t>
  </si>
  <si>
    <t>SC9</t>
  </si>
  <si>
    <t>Grupo de Tecnoloxías Multimedia</t>
  </si>
  <si>
    <t>sen grupo</t>
  </si>
  <si>
    <t>SEPCOM</t>
  </si>
  <si>
    <t>Investigación en Comunicación para o Servizo Público</t>
  </si>
  <si>
    <t>SI1</t>
  </si>
  <si>
    <t>Linguaxes e Sistemas Informáticos</t>
  </si>
  <si>
    <t>SI4</t>
  </si>
  <si>
    <t>Sistemas Informáticos de Nova Xeración</t>
  </si>
  <si>
    <t>SR</t>
  </si>
  <si>
    <t>Sistemas Radio</t>
  </si>
  <si>
    <t>TC1</t>
  </si>
  <si>
    <t>Grupo de Tecnoloxías da Información</t>
  </si>
  <si>
    <t>TDSN</t>
  </si>
  <si>
    <t>Deseño e Simulación Numérica en Enxeñaría Mecánica</t>
  </si>
  <si>
    <t>TERRA</t>
  </si>
  <si>
    <t>Ecoloxía e evolución da vida na Terra</t>
  </si>
  <si>
    <t>TF1</t>
  </si>
  <si>
    <t>Xeotecnoloxías Aplicadas</t>
  </si>
  <si>
    <t>TNT</t>
  </si>
  <si>
    <t>TEAM NANO TECH (Grupo de Nanotecnoloxía)</t>
  </si>
  <si>
    <t>XB2</t>
  </si>
  <si>
    <t>XENÉTICA EVOLUTIVA E CONSERVACIÓN DA BIODIVERSIDADE</t>
  </si>
  <si>
    <t>XB5</t>
  </si>
  <si>
    <t xml:space="preserve">Xenómica e  Biomedicina </t>
  </si>
  <si>
    <t>XM2</t>
  </si>
  <si>
    <t>Xeoloxía Mariña e Ambiental</t>
  </si>
  <si>
    <t>XM3</t>
  </si>
  <si>
    <t>Análise de Cuencas Sedimentarias</t>
  </si>
  <si>
    <t>nº teses lidas</t>
  </si>
  <si>
    <t>Consultar portal de investigación</t>
  </si>
  <si>
    <t>https://portalcientifico.uvigo.gal/</t>
  </si>
  <si>
    <t>Monografías</t>
  </si>
  <si>
    <t>Revistas</t>
  </si>
  <si>
    <t>Enxeñaría 
e Arquitectura</t>
  </si>
  <si>
    <t>Estranxeiros/as</t>
  </si>
  <si>
    <t>nº de grupos de investigación*</t>
  </si>
  <si>
    <t>nº de membros grupos de investigación**</t>
  </si>
  <si>
    <t>nº de membros mulleres</t>
  </si>
  <si>
    <t>* Asignación do ámbito segundo a rama de coñecemento do/a IP/coordinador/a.</t>
  </si>
  <si>
    <t>nº de coordinadores/as e/ou investigadores/as principais</t>
  </si>
  <si>
    <t>** Ao persoal externo á Uvigo, persoal investigador, estudantes…que non teñen rama de coñecemento asignada en SUXI,</t>
  </si>
  <si>
    <t>nº de mulleres coordinadora e/ou Investigadora principal</t>
  </si>
  <si>
    <t>asignóuselles o ámbito do/a IP/coordinador/a do seu grupo de investigación</t>
  </si>
  <si>
    <t>Participantes en proxectos de investigación
Por categoría e ámbito</t>
  </si>
  <si>
    <t>Total ámbito</t>
  </si>
  <si>
    <t>Profesor/a Asociado/a</t>
  </si>
  <si>
    <t>Profesor/a Interino/a de substitución</t>
  </si>
  <si>
    <t>Profesor/a permanente laboral</t>
  </si>
  <si>
    <t>Profesor/a Titular de Escola Universitaria</t>
  </si>
  <si>
    <t>IMPORTES</t>
  </si>
  <si>
    <t>CONVENIOS, FUNDACIÓNS E OUTROS</t>
  </si>
  <si>
    <t>PROXECTOS INVESTIGACIÓN EUROPEOS</t>
  </si>
  <si>
    <t>PROXECTOS INVESTIGACIÓN INTERREG.</t>
  </si>
  <si>
    <t>FACTURACIÓN CINBIO</t>
  </si>
  <si>
    <t>FACTURACIÓN CITI</t>
  </si>
  <si>
    <t>FACTURACIÓN ECIMAT</t>
  </si>
  <si>
    <t>CONTRATACIÓN I+D (prórrogas anualidades anteriores)</t>
  </si>
  <si>
    <t>TOTAL</t>
  </si>
  <si>
    <t>%</t>
  </si>
  <si>
    <t>2024_Investigación_información xeral</t>
  </si>
  <si>
    <t>TESES DOUTORAMENTO 2024</t>
  </si>
  <si>
    <t>PUBLICACIÓNS CIENTÍFICAS 2024</t>
  </si>
  <si>
    <t>PUBLICACIÓNS PROPIAS 2024</t>
  </si>
  <si>
    <t>GRUPOS DE INVESTIGACIÓN 2024</t>
  </si>
  <si>
    <t>Nº de sexenios obtidos no ano 2024</t>
  </si>
  <si>
    <t>RECURSOS EXTERNOS CAPTADOS 2024</t>
  </si>
  <si>
    <t>ORZAMENTO VIGO 2024 (PREVISIÓNS INICIAIS)</t>
  </si>
  <si>
    <t>PROXECTOS INVESTIGACIÓN ADMON. AUTONÓMICA</t>
  </si>
  <si>
    <t>PROXECTOS INVESTIGACIÓN ADMON. XERAL DO ESTADO</t>
  </si>
  <si>
    <t>CONTRATACIÓN I+D (sinatura no 2024)</t>
  </si>
  <si>
    <t>Totais</t>
  </si>
  <si>
    <t>Axudas predoutorais</t>
  </si>
  <si>
    <t>Estadías en centros de investigación</t>
  </si>
  <si>
    <t>Bolsas de viaxe</t>
  </si>
  <si>
    <t>Visitas de investigadoras e investigadores</t>
  </si>
  <si>
    <t>Reparación equipos</t>
  </si>
  <si>
    <t>Proxectos internacionais de I+D+i</t>
  </si>
  <si>
    <t>Organización de Congresos e Reunións Científicas</t>
  </si>
  <si>
    <t>Realización, Comisariado e Montaxe de Exposicións artísticas</t>
  </si>
  <si>
    <t>Contratos-Programa con Grupos de Investigación de referencia e consolidados</t>
  </si>
  <si>
    <t>Total xeral</t>
  </si>
  <si>
    <t>Total mulleres</t>
  </si>
  <si>
    <t>Total axudas</t>
  </si>
  <si>
    <t>CIENTÍFICO</t>
  </si>
  <si>
    <t>TECNOLÓXICO</t>
  </si>
  <si>
    <t>XURÍDICO-SOCIAL</t>
  </si>
  <si>
    <t>HUMANIDADES</t>
  </si>
  <si>
    <t>Axudas por tipo, ámbito e sexo</t>
  </si>
  <si>
    <t>Concedidas</t>
  </si>
  <si>
    <t>Solicitudes</t>
  </si>
  <si>
    <t>TOTAL AXUDAS</t>
  </si>
  <si>
    <t>Relación de axudas por tipo e ámbito</t>
  </si>
  <si>
    <t>2024_AXUDAS Á INVESTIGACIÓN UVIGO</t>
  </si>
  <si>
    <t>https://secretaria.uvigo.gal/uv/web/transparencia/informe/show/5/36/104</t>
  </si>
  <si>
    <t>Data do informe: maio 2025</t>
  </si>
  <si>
    <t>FACTURACIÓN CACTI</t>
  </si>
  <si>
    <t>2024_Captación de recursos de investigación</t>
  </si>
  <si>
    <t>Centros singualares</t>
  </si>
  <si>
    <t>Fontes: Centros singulares; OPI; SAID; SUXI; PeopleNet</t>
  </si>
  <si>
    <t>2024_CAPTACIÓN DE PROXECTOS</t>
  </si>
  <si>
    <t>Captación total Uvigo</t>
  </si>
  <si>
    <t>Captación Centros Singulares</t>
  </si>
  <si>
    <t>% Centros Singulares sobre total</t>
  </si>
  <si>
    <t>Importes</t>
  </si>
  <si>
    <t>Proxectos</t>
  </si>
  <si>
    <t>% sobre total</t>
  </si>
  <si>
    <t>% importe sobre total</t>
  </si>
  <si>
    <t>Recursos captados segundo tipoloxía</t>
  </si>
  <si>
    <t>Recursos captados segundo categoría IP</t>
  </si>
  <si>
    <t>Centro singular</t>
  </si>
  <si>
    <t>Nª proxectos</t>
  </si>
  <si>
    <t>Suma de importe</t>
  </si>
  <si>
    <t>Categoría IP</t>
  </si>
  <si>
    <t>Nº proxectos captados</t>
  </si>
  <si>
    <t>ATLANTTIC</t>
  </si>
  <si>
    <t>CIM</t>
  </si>
  <si>
    <t>CINBIO</t>
  </si>
  <si>
    <t>ECOBAS</t>
  </si>
  <si>
    <t>Poden consultarse os indicadores específicos dos Centros Singulares na súa pestana ou na seguinte ligazón:</t>
  </si>
  <si>
    <t>INFRAESTRUCTURAS FONDOS FEDER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</si>
</sst>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6"/>
      <name val="Calibri"/>
      <family val="2"/>
    </font>
    <font>
      <b/>
      <sz val="16"/>
      <color indexed="8"/>
      <name val="Calibri"/>
      <family val="2"/>
    </font>
    <font>
      <sz val="24"/>
      <color theme="1"/>
      <name val="Calibri"/>
      <family val="2"/>
    </font>
    <font>
      <sz val="20"/>
      <color theme="0"/>
      <name val="Calibri"/>
      <family val="2"/>
    </font>
    <font>
      <b/>
      <sz val="16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sz val="20"/>
      <color theme="1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11"/>
      <color theme="10"/>
      <name val="Calibri"/>
      <family val="2"/>
    </font>
    <font>
      <b/>
      <sz val="9"/>
      <color indexed="8"/>
      <name val="Calibri"/>
      <family val="2"/>
    </font>
    <font>
      <b/>
      <sz val="9"/>
      <color theme="1" tint="4.9989318521683403E-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1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 tint="4.9989318521683403E-2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</font>
    <font>
      <b/>
      <sz val="11"/>
      <color indexed="8"/>
      <name val="Calibri"/>
      <family val="2"/>
    </font>
    <font>
      <sz val="12"/>
      <color theme="0"/>
      <name val="Calibri"/>
      <family val="2"/>
    </font>
    <font>
      <sz val="12"/>
      <color indexed="8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1" fillId="0" borderId="0"/>
    <xf numFmtId="0" fontId="6" fillId="0" borderId="0"/>
    <xf numFmtId="0" fontId="1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31" fillId="2" borderId="0" applyNumberFormat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12" borderId="0" applyNumberFormat="0" applyBorder="0" applyAlignment="0" applyProtection="0"/>
  </cellStyleXfs>
  <cellXfs count="130">
    <xf numFmtId="0" fontId="0" fillId="0" borderId="0" xfId="0"/>
    <xf numFmtId="0" fontId="4" fillId="0" borderId="1" xfId="4" applyFont="1" applyBorder="1" applyAlignment="1">
      <alignment vertical="center" wrapText="1"/>
    </xf>
    <xf numFmtId="0" fontId="5" fillId="0" borderId="1" xfId="4" applyFont="1" applyBorder="1"/>
    <xf numFmtId="0" fontId="6" fillId="0" borderId="1" xfId="0" applyFont="1" applyBorder="1"/>
    <xf numFmtId="0" fontId="7" fillId="0" borderId="1" xfId="4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center" vertical="center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2" xfId="1" applyFont="1" applyBorder="1" applyAlignment="1">
      <alignment horizontal="center" vertical="center"/>
    </xf>
    <xf numFmtId="0" fontId="12" fillId="2" borderId="3" xfId="1" applyFont="1" applyBorder="1"/>
    <xf numFmtId="0" fontId="12" fillId="2" borderId="3" xfId="1" applyFont="1" applyBorder="1" applyAlignment="1">
      <alignment horizontal="center" vertical="center"/>
    </xf>
    <xf numFmtId="0" fontId="13" fillId="0" borderId="0" xfId="3" applyFont="1" applyFill="1"/>
    <xf numFmtId="164" fontId="13" fillId="0" borderId="0" xfId="3" applyNumberFormat="1" applyFont="1" applyFill="1"/>
    <xf numFmtId="0" fontId="13" fillId="3" borderId="0" xfId="2" applyFont="1"/>
    <xf numFmtId="164" fontId="13" fillId="3" borderId="0" xfId="2" applyNumberFormat="1" applyFont="1"/>
    <xf numFmtId="0" fontId="12" fillId="2" borderId="4" xfId="1" applyFont="1" applyBorder="1"/>
    <xf numFmtId="164" fontId="12" fillId="2" borderId="4" xfId="1" applyNumberFormat="1" applyFont="1" applyBorder="1"/>
    <xf numFmtId="0" fontId="13" fillId="0" borderId="0" xfId="0" applyFont="1"/>
    <xf numFmtId="0" fontId="14" fillId="2" borderId="0" xfId="1" applyFont="1"/>
    <xf numFmtId="164" fontId="13" fillId="0" borderId="0" xfId="0" applyNumberFormat="1" applyFont="1"/>
    <xf numFmtId="0" fontId="12" fillId="2" borderId="4" xfId="1" applyNumberFormat="1" applyFont="1" applyBorder="1"/>
    <xf numFmtId="0" fontId="13" fillId="0" borderId="1" xfId="5" applyFont="1" applyBorder="1"/>
    <xf numFmtId="0" fontId="13" fillId="0" borderId="0" xfId="5" applyFont="1"/>
    <xf numFmtId="0" fontId="8" fillId="0" borderId="0" xfId="5" applyFont="1" applyAlignment="1">
      <alignment horizontal="center" vertical="center"/>
    </xf>
    <xf numFmtId="3" fontId="13" fillId="0" borderId="0" xfId="5" applyNumberFormat="1" applyFont="1"/>
    <xf numFmtId="0" fontId="6" fillId="0" borderId="0" xfId="6" applyAlignment="1">
      <alignment vertical="center"/>
    </xf>
    <xf numFmtId="0" fontId="13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7" fillId="6" borderId="0" xfId="5" applyFont="1" applyFill="1" applyAlignment="1">
      <alignment horizontal="center" vertical="center"/>
    </xf>
    <xf numFmtId="0" fontId="18" fillId="0" borderId="0" xfId="5" applyFont="1"/>
    <xf numFmtId="0" fontId="5" fillId="0" borderId="0" xfId="5" applyFont="1"/>
    <xf numFmtId="0" fontId="5" fillId="0" borderId="0" xfId="5" applyFont="1" applyAlignment="1">
      <alignment vertical="center" wrapText="1"/>
    </xf>
    <xf numFmtId="3" fontId="19" fillId="0" borderId="0" xfId="8" applyNumberFormat="1" applyFont="1" applyAlignment="1">
      <alignment horizontal="right" vertical="center"/>
    </xf>
    <xf numFmtId="0" fontId="20" fillId="6" borderId="0" xfId="5" applyFont="1" applyFill="1" applyAlignment="1">
      <alignment horizontal="left" vertical="center"/>
    </xf>
    <xf numFmtId="0" fontId="21" fillId="7" borderId="0" xfId="5" applyFont="1" applyFill="1" applyAlignment="1">
      <alignment horizontal="center" vertical="center"/>
    </xf>
    <xf numFmtId="0" fontId="20" fillId="8" borderId="0" xfId="5" applyFont="1" applyFill="1" applyAlignment="1">
      <alignment horizontal="center" vertical="center"/>
    </xf>
    <xf numFmtId="0" fontId="20" fillId="9" borderId="0" xfId="5" applyFont="1" applyFill="1" applyAlignment="1">
      <alignment horizontal="center" vertical="center"/>
    </xf>
    <xf numFmtId="0" fontId="20" fillId="10" borderId="0" xfId="5" applyFont="1" applyFill="1" applyAlignment="1">
      <alignment horizontal="center" vertical="center" wrapText="1"/>
    </xf>
    <xf numFmtId="0" fontId="20" fillId="11" borderId="0" xfId="5" applyFont="1" applyFill="1" applyAlignment="1">
      <alignment horizontal="center" vertical="center" wrapText="1"/>
    </xf>
    <xf numFmtId="0" fontId="20" fillId="6" borderId="0" xfId="5" applyFont="1" applyFill="1" applyAlignment="1">
      <alignment horizontal="center" vertical="center"/>
    </xf>
    <xf numFmtId="0" fontId="22" fillId="0" borderId="0" xfId="5" applyFont="1"/>
    <xf numFmtId="0" fontId="23" fillId="0" borderId="0" xfId="5" applyFont="1"/>
    <xf numFmtId="0" fontId="24" fillId="0" borderId="0" xfId="5" applyFont="1" applyAlignment="1">
      <alignment horizontal="center" vertical="center"/>
    </xf>
    <xf numFmtId="3" fontId="23" fillId="0" borderId="0" xfId="5" applyNumberFormat="1" applyFont="1"/>
    <xf numFmtId="0" fontId="25" fillId="0" borderId="0" xfId="5" applyFont="1"/>
    <xf numFmtId="0" fontId="26" fillId="3" borderId="0" xfId="9" applyFont="1" applyBorder="1" applyAlignment="1">
      <alignment horizontal="center" vertical="center"/>
    </xf>
    <xf numFmtId="0" fontId="26" fillId="3" borderId="0" xfId="9" applyFont="1"/>
    <xf numFmtId="0" fontId="26" fillId="0" borderId="0" xfId="5" applyFont="1"/>
    <xf numFmtId="0" fontId="28" fillId="0" borderId="0" xfId="5" applyFont="1"/>
    <xf numFmtId="0" fontId="28" fillId="0" borderId="0" xfId="5" applyFont="1" applyAlignment="1">
      <alignment horizontal="center" vertical="center"/>
    </xf>
    <xf numFmtId="0" fontId="29" fillId="0" borderId="0" xfId="5" applyFont="1"/>
    <xf numFmtId="0" fontId="23" fillId="0" borderId="0" xfId="0" applyFont="1"/>
    <xf numFmtId="3" fontId="23" fillId="0" borderId="0" xfId="0" applyNumberFormat="1" applyFont="1"/>
    <xf numFmtId="164" fontId="0" fillId="0" borderId="0" xfId="0" applyNumberFormat="1"/>
    <xf numFmtId="10" fontId="4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center"/>
    </xf>
    <xf numFmtId="164" fontId="4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left"/>
    </xf>
    <xf numFmtId="164" fontId="4" fillId="0" borderId="0" xfId="5" applyNumberFormat="1" applyFont="1" applyAlignment="1">
      <alignment horizontal="right"/>
    </xf>
    <xf numFmtId="164" fontId="4" fillId="0" borderId="0" xfId="5" applyNumberFormat="1" applyFont="1"/>
    <xf numFmtId="0" fontId="4" fillId="0" borderId="0" xfId="5" applyFont="1" applyAlignment="1">
      <alignment horizontal="left" vertical="center" wrapText="1"/>
    </xf>
    <xf numFmtId="0" fontId="30" fillId="0" borderId="0" xfId="5" applyFont="1" applyAlignment="1">
      <alignment vertical="center" wrapText="1"/>
    </xf>
    <xf numFmtId="0" fontId="5" fillId="0" borderId="0" xfId="0" applyFont="1"/>
    <xf numFmtId="0" fontId="26" fillId="0" borderId="0" xfId="0" applyFont="1"/>
    <xf numFmtId="0" fontId="6" fillId="0" borderId="0" xfId="6"/>
    <xf numFmtId="0" fontId="31" fillId="2" borderId="4" xfId="10" applyBorder="1"/>
    <xf numFmtId="0" fontId="13" fillId="0" borderId="0" xfId="6" applyFont="1"/>
    <xf numFmtId="0" fontId="4" fillId="0" borderId="0" xfId="6" applyFont="1" applyAlignment="1">
      <alignment vertical="center" wrapText="1"/>
    </xf>
    <xf numFmtId="0" fontId="6" fillId="3" borderId="0" xfId="9" applyBorder="1"/>
    <xf numFmtId="0" fontId="6" fillId="3" borderId="0" xfId="9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31" fillId="2" borderId="0" xfId="10" applyBorder="1" applyAlignment="1">
      <alignment horizontal="center" vertical="center"/>
    </xf>
    <xf numFmtId="164" fontId="31" fillId="2" borderId="4" xfId="10" applyNumberFormat="1" applyBorder="1" applyAlignment="1">
      <alignment horizontal="center" vertical="center" wrapText="1"/>
    </xf>
    <xf numFmtId="0" fontId="31" fillId="2" borderId="4" xfId="10" applyBorder="1" applyAlignment="1">
      <alignment horizontal="center" vertical="center" wrapText="1"/>
    </xf>
    <xf numFmtId="0" fontId="31" fillId="2" borderId="4" xfId="10" applyBorder="1" applyAlignment="1">
      <alignment wrapText="1"/>
    </xf>
    <xf numFmtId="8" fontId="13" fillId="0" borderId="0" xfId="6" applyNumberFormat="1" applyFont="1" applyAlignment="1">
      <alignment horizontal="right" vertical="center" wrapText="1"/>
    </xf>
    <xf numFmtId="0" fontId="13" fillId="0" borderId="0" xfId="6" applyFont="1" applyAlignment="1">
      <alignment horizontal="center" vertical="center" wrapText="1"/>
    </xf>
    <xf numFmtId="8" fontId="6" fillId="3" borderId="0" xfId="9" applyNumberFormat="1" applyBorder="1" applyAlignment="1">
      <alignment horizontal="right" vertical="center" wrapText="1"/>
    </xf>
    <xf numFmtId="0" fontId="6" fillId="3" borderId="0" xfId="9" applyBorder="1" applyAlignment="1">
      <alignment horizontal="center" vertical="center" wrapText="1"/>
    </xf>
    <xf numFmtId="8" fontId="4" fillId="0" borderId="0" xfId="6" applyNumberFormat="1" applyFont="1" applyAlignment="1">
      <alignment horizontal="right" vertical="center" wrapText="1"/>
    </xf>
    <xf numFmtId="0" fontId="4" fillId="0" borderId="0" xfId="6" applyFont="1" applyAlignment="1">
      <alignment horizontal="center" vertical="center" wrapText="1"/>
    </xf>
    <xf numFmtId="0" fontId="11" fillId="0" borderId="0" xfId="6" applyFont="1" applyAlignment="1">
      <alignment vertical="center"/>
    </xf>
    <xf numFmtId="3" fontId="6" fillId="0" borderId="0" xfId="6" applyNumberFormat="1"/>
    <xf numFmtId="0" fontId="8" fillId="0" borderId="0" xfId="6" applyFont="1" applyAlignment="1">
      <alignment horizontal="center" vertical="center"/>
    </xf>
    <xf numFmtId="0" fontId="6" fillId="0" borderId="1" xfId="6" applyBorder="1"/>
    <xf numFmtId="0" fontId="15" fillId="0" borderId="0" xfId="11"/>
    <xf numFmtId="3" fontId="5" fillId="0" borderId="0" xfId="5" applyNumberFormat="1" applyFont="1"/>
    <xf numFmtId="164" fontId="13" fillId="0" borderId="0" xfId="3" applyNumberFormat="1" applyFont="1" applyFill="1" applyBorder="1"/>
    <xf numFmtId="164" fontId="13" fillId="0" borderId="0" xfId="5" applyNumberFormat="1" applyFont="1"/>
    <xf numFmtId="0" fontId="32" fillId="0" borderId="0" xfId="4" applyFont="1"/>
    <xf numFmtId="0" fontId="13" fillId="0" borderId="0" xfId="0" applyFont="1" applyAlignment="1">
      <alignment horizontal="center" vertical="center"/>
    </xf>
    <xf numFmtId="10" fontId="13" fillId="0" borderId="0" xfId="12" applyNumberFormat="1" applyFont="1"/>
    <xf numFmtId="0" fontId="34" fillId="0" borderId="4" xfId="0" applyFont="1" applyBorder="1"/>
    <xf numFmtId="164" fontId="34" fillId="0" borderId="4" xfId="0" applyNumberFormat="1" applyFont="1" applyBorder="1"/>
    <xf numFmtId="10" fontId="34" fillId="0" borderId="4" xfId="12" applyNumberFormat="1" applyFont="1" applyBorder="1"/>
    <xf numFmtId="0" fontId="35" fillId="12" borderId="0" xfId="13" applyFont="1"/>
    <xf numFmtId="0" fontId="36" fillId="0" borderId="0" xfId="0" applyFont="1" applyAlignment="1">
      <alignment vertical="center"/>
    </xf>
    <xf numFmtId="0" fontId="31" fillId="14" borderId="0" xfId="10" applyFill="1" applyBorder="1" applyAlignment="1">
      <alignment horizontal="center" vertical="center"/>
    </xf>
    <xf numFmtId="0" fontId="13" fillId="14" borderId="0" xfId="6" applyFont="1" applyFill="1" applyAlignment="1">
      <alignment horizontal="center" vertical="center" wrapText="1"/>
    </xf>
    <xf numFmtId="8" fontId="13" fillId="14" borderId="0" xfId="6" applyNumberFormat="1" applyFont="1" applyFill="1" applyAlignment="1">
      <alignment horizontal="right" vertical="center" wrapText="1"/>
    </xf>
    <xf numFmtId="0" fontId="6" fillId="14" borderId="0" xfId="9" applyFill="1" applyBorder="1" applyAlignment="1">
      <alignment horizontal="center" vertical="center" wrapText="1"/>
    </xf>
    <xf numFmtId="8" fontId="6" fillId="14" borderId="0" xfId="9" applyNumberFormat="1" applyFill="1" applyBorder="1" applyAlignment="1">
      <alignment horizontal="right" vertical="center" wrapText="1"/>
    </xf>
    <xf numFmtId="0" fontId="7" fillId="0" borderId="1" xfId="4" applyFont="1" applyBorder="1" applyAlignment="1">
      <alignment horizontal="center" vertical="center" wrapText="1"/>
    </xf>
    <xf numFmtId="0" fontId="16" fillId="5" borderId="0" xfId="7" applyFont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26" fillId="3" borderId="0" xfId="9" applyFont="1" applyBorder="1" applyAlignment="1">
      <alignment horizontal="center" vertical="center" wrapText="1"/>
    </xf>
    <xf numFmtId="0" fontId="26" fillId="3" borderId="0" xfId="9" applyFont="1" applyBorder="1" applyAlignment="1">
      <alignment horizontal="center" vertical="center"/>
    </xf>
    <xf numFmtId="0" fontId="26" fillId="3" borderId="0" xfId="9" applyFont="1" applyBorder="1" applyAlignment="1">
      <alignment horizontal="left" vertical="center" wrapText="1"/>
    </xf>
    <xf numFmtId="0" fontId="26" fillId="3" borderId="0" xfId="9" applyFont="1" applyBorder="1" applyAlignment="1">
      <alignment horizontal="left" vertical="center"/>
    </xf>
    <xf numFmtId="0" fontId="27" fillId="7" borderId="5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18" fillId="10" borderId="5" xfId="0" applyFont="1" applyFill="1" applyBorder="1" applyAlignment="1">
      <alignment horizontal="center" vertical="center" wrapText="1"/>
    </xf>
    <xf numFmtId="0" fontId="12" fillId="2" borderId="2" xfId="1" applyFont="1" applyBorder="1" applyAlignment="1">
      <alignment horizontal="left" vertical="center"/>
    </xf>
    <xf numFmtId="0" fontId="12" fillId="2" borderId="3" xfId="1" applyFont="1" applyBorder="1" applyAlignment="1">
      <alignment horizontal="left" vertical="center"/>
    </xf>
    <xf numFmtId="0" fontId="12" fillId="2" borderId="2" xfId="1" applyFont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  <xf numFmtId="0" fontId="10" fillId="2" borderId="0" xfId="1" applyFont="1" applyAlignment="1">
      <alignment horizontal="center" vertical="center"/>
    </xf>
    <xf numFmtId="0" fontId="33" fillId="13" borderId="6" xfId="0" applyFont="1" applyFill="1" applyBorder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14" fillId="12" borderId="0" xfId="13" applyFont="1" applyAlignment="1">
      <alignment horizontal="center"/>
    </xf>
    <xf numFmtId="0" fontId="31" fillId="2" borderId="0" xfId="10" applyBorder="1" applyAlignment="1">
      <alignment horizontal="left" vertical="center" wrapText="1"/>
    </xf>
    <xf numFmtId="0" fontId="31" fillId="2" borderId="0" xfId="10" applyBorder="1" applyAlignment="1">
      <alignment horizontal="left" vertical="center"/>
    </xf>
    <xf numFmtId="0" fontId="10" fillId="2" borderId="0" xfId="10" applyFont="1" applyAlignment="1">
      <alignment horizontal="center" vertical="center"/>
    </xf>
    <xf numFmtId="0" fontId="31" fillId="2" borderId="0" xfId="10" applyBorder="1" applyAlignment="1">
      <alignment horizontal="center" vertical="center"/>
    </xf>
    <xf numFmtId="0" fontId="31" fillId="14" borderId="0" xfId="10" applyFill="1" applyBorder="1" applyAlignment="1">
      <alignment horizontal="center" vertical="center"/>
    </xf>
  </cellXfs>
  <cellStyles count="14">
    <cellStyle name="20% - Énfasis1" xfId="2" builtinId="30"/>
    <cellStyle name="20% - Énfasis1 2" xfId="9" xr:uid="{3A17EEFD-6249-43F9-A37F-427CAFE487D3}"/>
    <cellStyle name="40% - Énfasis1" xfId="3" builtinId="31"/>
    <cellStyle name="60% - Énfasis4 2" xfId="7" xr:uid="{5C474241-C238-4F93-BE73-71871918A9C3}"/>
    <cellStyle name="Énfasis1" xfId="1" builtinId="29"/>
    <cellStyle name="Énfasis1 2" xfId="10" xr:uid="{66082683-AABF-4814-BE4B-FDA44ED47776}"/>
    <cellStyle name="Énfasis2" xfId="13" builtinId="33"/>
    <cellStyle name="Hipervínculo" xfId="11" builtinId="8"/>
    <cellStyle name="Hipervínculo 2" xfId="8" xr:uid="{CB90DD8E-9F82-4E5B-8B39-8B627377FD74}"/>
    <cellStyle name="Normal" xfId="0" builtinId="0"/>
    <cellStyle name="Normal 2" xfId="5" xr:uid="{24801CEE-CA0D-43F5-A9ED-0FB424964632}"/>
    <cellStyle name="Normal 2 3" xfId="4" xr:uid="{0AC24768-B005-4305-AAC0-4974D3C858FD}"/>
    <cellStyle name="Normal 3" xfId="6" xr:uid="{DE82845C-4198-4FD1-B967-D9D01F913010}"/>
    <cellStyle name="Porcentaje" xfId="12" builtinId="5"/>
  </cellStyles>
  <dxfs count="6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D36-4948-93D6-650E7BF7F57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D36-4948-93D6-650E7BF7F57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D36-4948-93D6-650E7BF7F572}"/>
              </c:ext>
            </c:extLst>
          </c:dPt>
          <c:dPt>
            <c:idx val="3"/>
            <c:bubble3D val="0"/>
            <c:spPr>
              <a:solidFill>
                <a:srgbClr val="66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D36-4948-93D6-650E7BF7F572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D36-4948-93D6-650E7BF7F57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36-4948-93D6-650E7BF7F57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36-4948-93D6-650E7BF7F57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36-4948-93D6-650E7BF7F57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D36-4948-93D6-650E7BF7F57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36-4948-93D6-650E7BF7F57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'2024_Investigación'!$B$21:$F$21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'2024_Investigación'!$B$22:$F$22</c:f>
              <c:numCache>
                <c:formatCode>General</c:formatCode>
                <c:ptCount val="5"/>
                <c:pt idx="0">
                  <c:v>28</c:v>
                </c:pt>
                <c:pt idx="1">
                  <c:v>45</c:v>
                </c:pt>
                <c:pt idx="2">
                  <c:v>8</c:v>
                </c:pt>
                <c:pt idx="3">
                  <c:v>44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36-4948-93D6-650E7BF7F57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'2024_Centros singulares_proxect'!$A$14:$A$21</c:f>
              <c:strCache>
                <c:ptCount val="8"/>
                <c:pt idx="0">
                  <c:v>E - CENTRAL DO ESTADO</c:v>
                </c:pt>
                <c:pt idx="1">
                  <c:v>EUROPEOS_HORIZONTE EUROPA</c:v>
                </c:pt>
                <c:pt idx="2">
                  <c:v>EUROPEOS_INTERREXIONAIS</c:v>
                </c:pt>
                <c:pt idx="3">
                  <c:v>EUROPEOS_OUTROS</c:v>
                </c:pt>
                <c:pt idx="4">
                  <c:v>INOU</c:v>
                </c:pt>
                <c:pt idx="5">
                  <c:v>INPO</c:v>
                </c:pt>
                <c:pt idx="6">
                  <c:v>O - OUTROS (convenios, fundacións e outros)</c:v>
                </c:pt>
                <c:pt idx="7">
                  <c:v>X - XUNTA DE GALICIA</c:v>
                </c:pt>
              </c:strCache>
            </c:strRef>
          </c:cat>
          <c:val>
            <c:numRef>
              <c:f>'2024_Centros singulares_proxect'!$G$14:$G$21</c:f>
              <c:numCache>
                <c:formatCode>0.00%</c:formatCode>
                <c:ptCount val="8"/>
                <c:pt idx="0">
                  <c:v>0.82412902913218122</c:v>
                </c:pt>
                <c:pt idx="1">
                  <c:v>0.32170656264894543</c:v>
                </c:pt>
                <c:pt idx="2">
                  <c:v>0.1035985835758006</c:v>
                </c:pt>
                <c:pt idx="3">
                  <c:v>0.99085034839025421</c:v>
                </c:pt>
                <c:pt idx="4">
                  <c:v>0.22222222222222221</c:v>
                </c:pt>
                <c:pt idx="5">
                  <c:v>0.3</c:v>
                </c:pt>
                <c:pt idx="6">
                  <c:v>0.65075150762655154</c:v>
                </c:pt>
                <c:pt idx="7">
                  <c:v>0.68417671112689449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A-4AE9-BBA5-7FB144E31F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58817632"/>
        <c:axId val="1458826368"/>
      </c:barChart>
      <c:catAx>
        <c:axId val="14588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26368"/>
        <c:crossesAt val="0"/>
        <c:auto val="1"/>
        <c:lblAlgn val="ctr"/>
        <c:lblOffset val="100"/>
        <c:noMultiLvlLbl val="0"/>
      </c:catAx>
      <c:valAx>
        <c:axId val="145882636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176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85724</xdr:rowOff>
    </xdr:from>
    <xdr:to>
      <xdr:col>0</xdr:col>
      <xdr:colOff>2905125</xdr:colOff>
      <xdr:row>0</xdr:row>
      <xdr:rowOff>552449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1D941D4-F3D5-4EA8-83B3-656B76A1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4"/>
          <a:ext cx="685801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676275</xdr:colOff>
      <xdr:row>9</xdr:row>
      <xdr:rowOff>9525</xdr:rowOff>
    </xdr:from>
    <xdr:to>
      <xdr:col>14</xdr:col>
      <xdr:colOff>752474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145FE1-BDB7-4333-9A29-835FED01E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1</xdr:col>
      <xdr:colOff>361950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93EC8C5-28E9-4DA0-872B-BF4757CF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2981326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19050</xdr:colOff>
      <xdr:row>9</xdr:row>
      <xdr:rowOff>180975</xdr:rowOff>
    </xdr:from>
    <xdr:to>
      <xdr:col>18</xdr:col>
      <xdr:colOff>742950</xdr:colOff>
      <xdr:row>24</xdr:row>
      <xdr:rowOff>41006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DD1DC7-7391-4814-8BC3-8600AF768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3650" y="2524125"/>
          <a:ext cx="3771900" cy="2755631"/>
        </a:xfrm>
        <a:prstGeom prst="rect">
          <a:avLst/>
        </a:prstGeom>
      </xdr:spPr>
    </xdr:pic>
    <xdr:clientData/>
  </xdr:twoCellAnchor>
  <xdr:twoCellAnchor editAs="oneCell">
    <xdr:from>
      <xdr:col>14</xdr:col>
      <xdr:colOff>19049</xdr:colOff>
      <xdr:row>26</xdr:row>
      <xdr:rowOff>9526</xdr:rowOff>
    </xdr:from>
    <xdr:to>
      <xdr:col>18</xdr:col>
      <xdr:colOff>752474</xdr:colOff>
      <xdr:row>40</xdr:row>
      <xdr:rowOff>31232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6C7D14-C97B-4E66-820A-720AE20B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3649" y="5629276"/>
          <a:ext cx="3781425" cy="272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3124200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53A1AA5-724A-4CE5-B780-A513CA19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30480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10</xdr:row>
      <xdr:rowOff>0</xdr:rowOff>
    </xdr:from>
    <xdr:to>
      <xdr:col>24</xdr:col>
      <xdr:colOff>390525</xdr:colOff>
      <xdr:row>25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491B9C-FA66-49C7-940B-0D397481A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0</xdr:col>
      <xdr:colOff>2847976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1279FD6-2180-467C-977A-4A39015A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771776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114300</xdr:rowOff>
    </xdr:from>
    <xdr:to>
      <xdr:col>0</xdr:col>
      <xdr:colOff>3209925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35957CF-16E0-4CC4-9626-F4BC2350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14300"/>
          <a:ext cx="695326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8C996E3-43C4-4F43-8050-165D4768F66C}" name="Tabla35" displayName="Tabla35" ref="A56:B73" totalsRowShown="0" headerRowDxfId="63" dataDxfId="62">
  <autoFilter ref="A56:B73" xr:uid="{DAEAC20F-0676-4CC4-A3E6-60B07F2540B5}"/>
  <tableColumns count="2">
    <tableColumn id="1" xr3:uid="{25E68975-917D-4759-84D7-99FDBAC9233A}" name="RECURSOS EXTERNOS CAPTADOS 2024" dataDxfId="61"/>
    <tableColumn id="2" xr3:uid="{1839DC25-FD76-4A77-8C6B-7930ED5744A1}" name="IMPORTES" dataDxfId="6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3206B2-5CF3-4AD0-AFCA-5AB866BFB0A9}" name="Tabla2" displayName="Tabla2" ref="A21:H26" totalsRowShown="0" headerRowDxfId="59" dataDxfId="58">
  <tableColumns count="8">
    <tableColumn id="1" xr3:uid="{DD43D754-56D8-4984-93AD-AC73B6CBC6ED}" name="GRUPOS DE INVESTIGACIÓN 2024" dataDxfId="57"/>
    <tableColumn id="4" xr3:uid="{417FA781-FC28-4330-A5BD-FE580F307DC1}" name="Artes e Humanidades" dataDxfId="56"/>
    <tableColumn id="2" xr3:uid="{D476C180-0EDC-496B-A366-0F320C31B593}" name="Ciencias" dataDxfId="55"/>
    <tableColumn id="3" xr3:uid="{40B63E91-61C9-46CD-947F-C8A74988D641}" name="Ciencias da Saúde" dataDxfId="54"/>
    <tableColumn id="6" xr3:uid="{6881F5E9-AB06-4EF2-A331-925AD2170739}" name="Ciencias Sociais e Xurídicas" dataDxfId="53"/>
    <tableColumn id="5" xr3:uid="{BBCD6C45-4CC9-4CF1-94C1-755BFA6EF94B}" name="Enxeñaría _x000a_e Arquitectura" dataDxfId="52"/>
    <tableColumn id="7" xr3:uid="{298F00DB-BEEF-4D39-BF6A-28E169B27F69}" name="Total" dataDxfId="51">
      <calculatedColumnFormula>SUM(Tabla2[[#This Row],[Artes e Humanidades]:[Enxeñaría 
e Arquitectura]])</calculatedColumnFormula>
    </tableColumn>
    <tableColumn id="8" xr3:uid="{133C6C2F-7ACD-46F0-A496-4FBC31D42D8A}" name="Estranxeiros/as" dataDxfId="50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9B5838-5E85-47EE-B9C5-D86B34F43F69}" name="Tabla87" displayName="Tabla87" ref="A47:D53" totalsRowShown="0" headerRowDxfId="49" dataDxfId="48">
  <autoFilter ref="A47:D53" xr:uid="{8431FCBD-FB6D-46CB-AF67-3A43F6C64A5E}"/>
  <tableColumns count="4">
    <tableColumn id="1" xr3:uid="{61E892B6-6B1A-46D7-94D5-8BE8F59CF392}" name="Nº de sexenios obtidos no ano 2024" dataDxfId="47"/>
    <tableColumn id="2" xr3:uid="{BB381084-77E1-46CC-B024-8FA91CC007C9}" name="Homes" dataDxfId="46"/>
    <tableColumn id="3" xr3:uid="{017029F3-A445-4DB2-BEC3-2BB4FB0A26CF}" name="Mulleres" dataDxfId="45"/>
    <tableColumn id="4" xr3:uid="{72C3A851-8D77-4F8E-9820-AD294BF84DEF}" name="Total" dataDxfId="44">
      <calculatedColumnFormula>SUM(Tabla87[[#This Row],[Homes]:[Mulleres]])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E6E1C2-4FF6-4767-B462-940C13E947D8}" name="Tabla215" displayName="Tabla215" ref="A13:G22" totalsRowShown="0" headerRowDxfId="43" dataDxfId="42">
  <autoFilter ref="A13:G22" xr:uid="{F7CDDD5E-9416-4E87-BC0E-8C019A5738F3}"/>
  <tableColumns count="7">
    <tableColumn id="1" xr3:uid="{563C46F3-7014-4B60-AF0A-FE92DF28D8D6}" name="Tipo" dataDxfId="41"/>
    <tableColumn id="2" xr3:uid="{E1DBEB71-D3DB-4D71-973F-03F891DAAF90}" name="Nº proxectos" dataDxfId="40"/>
    <tableColumn id="3" xr3:uid="{B79E15DC-7B2A-46A6-A5EF-A7A38ECCA6B6}" name="Importes" dataDxfId="39"/>
    <tableColumn id="4" xr3:uid="{9CCB15AA-8B9D-4F32-9A52-E7B42CC842A6}" name="Proxectos" dataDxfId="38"/>
    <tableColumn id="5" xr3:uid="{D4F6896B-72FC-4642-9A33-4626A2831EE3}" name="Importe" dataDxfId="37"/>
    <tableColumn id="6" xr3:uid="{3664057C-279D-4980-9D0E-0F35736639AC}" name="% sobre total" dataDxfId="36" dataCellStyle="Porcentaje">
      <calculatedColumnFormula>Tabla215[[#This Row],[Proxectos]]/Tabla215[[#This Row],[Nº proxectos]]</calculatedColumnFormula>
    </tableColumn>
    <tableColumn id="7" xr3:uid="{86475688-C948-4043-8F05-B86D9207D76E}" name="% importe sobre total" dataDxfId="35" dataCellStyle="Porcentaje">
      <calculatedColumnFormula>Tabla215[[#This Row],[Importe]]/Tabla215[[#This Row],[Importes]]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CE0E854-CF2D-41BE-AA4B-214E865721D7}" name="Tabla156" displayName="Tabla156" ref="A28:D53" totalsRowShown="0" dataDxfId="34">
  <autoFilter ref="A28:D53" xr:uid="{C54714F7-07EA-4935-A9F1-C81A0671A913}"/>
  <tableColumns count="4">
    <tableColumn id="1" xr3:uid="{2349A7DC-F1D7-428F-8C7F-651CE9BFB60A}" name="Centro singular" dataDxfId="33"/>
    <tableColumn id="2" xr3:uid="{4B821FA6-4728-49B5-BEC7-56C8E144E0C3}" name="Tipo" dataDxfId="32"/>
    <tableColumn id="3" xr3:uid="{C6F5170A-56D8-40BA-8CF8-7B9DE7F57331}" name="Nª proxectos" dataDxfId="31"/>
    <tableColumn id="4" xr3:uid="{4D775BF3-7906-4F25-A79C-CC28AB5E57E8}" name="Suma de importe" dataDxfId="30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EA33AFD-400A-4F54-8053-25478E2DA41F}" name="Tabla16" displayName="Tabla16" ref="F28:I45" totalsRowShown="0" dataDxfId="29">
  <autoFilter ref="F28:I45" xr:uid="{77493D60-2136-4640-8F02-2FA7006CB9DF}"/>
  <tableColumns count="4">
    <tableColumn id="1" xr3:uid="{856B7A67-40D4-418E-99FF-6186097D24A1}" name="Centro singular" dataDxfId="28"/>
    <tableColumn id="2" xr3:uid="{03C7B11F-DD73-44D0-8E3D-314AC97CB861}" name="Categoría IP" dataDxfId="27"/>
    <tableColumn id="3" xr3:uid="{32CC2597-87A3-4FD7-BC12-FAF50AF9B137}" name="Nº proxectos captados" dataDxfId="26"/>
    <tableColumn id="4" xr3:uid="{B915300C-1013-4C5F-AD18-E2F7B5355953}" name="Suma de importe" dataDxfId="25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398B85-A698-42AB-9C29-FC84655B0E3C}" name="Tabla11" displayName="Tabla11" ref="A29:F56" totalsRowShown="0" headerRowDxfId="24" dataDxfId="23">
  <autoFilter ref="A29:F56" xr:uid="{1B5DFFB5-2B11-4F75-B650-6CFF90F83BD9}"/>
  <tableColumns count="6">
    <tableColumn id="1" xr3:uid="{BCCFC684-29AC-45CA-9754-C633829099EE}" name="Campus" dataDxfId="22"/>
    <tableColumn id="2" xr3:uid="{084C5378-E8BB-4A87-9062-B28668974BDB}" name="Centro" dataDxfId="21"/>
    <tableColumn id="3" xr3:uid="{0307A229-6CC1-4A7A-A841-DC15A8A59224}" name="Homes" dataDxfId="20"/>
    <tableColumn id="4" xr3:uid="{380E8C39-6FF3-4C08-B289-B4E08A364FA4}" name="Mulleres" dataDxfId="19"/>
    <tableColumn id="5" xr3:uid="{BAC921C1-69C7-464B-8655-37C3E3C416BC}" name="Total" dataDxfId="18">
      <calculatedColumnFormula>SUM(Tabla11[[#This Row],[Homes]:[Mulleres]])</calculatedColumnFormula>
    </tableColumn>
    <tableColumn id="6" xr3:uid="{29C49DAE-B963-4ABB-B659-C525B74E8C16}" name="Total importes" dataDxfId="1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87A485-E91D-4251-93B3-1181B9F234B7}" name="Tabla12" displayName="Tabla12" ref="A60:E131" totalsRowShown="0" headerRowDxfId="16" dataDxfId="15">
  <autoFilter ref="A60:E131" xr:uid="{8F1ED581-F99C-4D12-9493-249BF62B5096}"/>
  <tableColumns count="5">
    <tableColumn id="1" xr3:uid="{17C6C0A8-CC66-430B-874A-2AF5FE0D0702}" name="Campus" dataDxfId="14"/>
    <tableColumn id="2" xr3:uid="{A31D1431-18F2-4BDE-8F2E-27D2D4C991C1}" name="Centro" dataDxfId="13"/>
    <tableColumn id="3" xr3:uid="{6845CA82-418F-4E1C-AAFE-ABE50358205B}" name="Tipo" dataDxfId="12"/>
    <tableColumn id="4" xr3:uid="{F7465213-FA50-4DD5-BC75-B6D1616CC7C0}" name="Nº proxectos" dataDxfId="11"/>
    <tableColumn id="5" xr3:uid="{BDB1C3EC-D5DB-4092-998C-DA5223C98F30}" name="Total importes" dataDxfId="1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AB131F-B6B1-46BA-93F9-957F65AACC4C}" name="Tabla13" displayName="Tabla13" ref="H29:M111" totalsRowShown="0" headerRowDxfId="9" dataDxfId="8">
  <autoFilter ref="H29:M111" xr:uid="{66CF6C8E-8433-412D-AA0B-3D4AFC804773}"/>
  <tableColumns count="6">
    <tableColumn id="1" xr3:uid="{D5C866DD-70ED-4B89-B1CF-3D36934E1B74}" name="Código G.I." dataDxfId="7"/>
    <tableColumn id="2" xr3:uid="{94E72FA4-F145-498C-997F-1AF17CFF3E06}" name="Nome_G.I." dataDxfId="6"/>
    <tableColumn id="3" xr3:uid="{32A6770F-713F-4D09-AFCB-718FE03DCD32}" name="Homes" dataDxfId="5"/>
    <tableColumn id="4" xr3:uid="{4194F98F-8C99-4180-AFA3-7607317B2B3B}" name="Mulleres" dataDxfId="4"/>
    <tableColumn id="5" xr3:uid="{0F397F5F-5B2D-469B-B2CF-7BD1B26A7AF9}" name="Total" dataDxfId="3">
      <calculatedColumnFormula>SUM(Tabla13[[#This Row],[Homes]:[Mulleres]])</calculatedColumnFormula>
    </tableColumn>
    <tableColumn id="6" xr3:uid="{E3B443C7-C44D-4DA5-956D-0E4C736EB7F3}" name="Total import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cientifico.uvigo.gal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cretaria.uvigo.gal/uv/web/transparencia/informe/show/5/36/104" TargetMode="Externa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7838-C816-4A4F-911C-5654F954716D}">
  <dimension ref="A1:V75"/>
  <sheetViews>
    <sheetView tabSelected="1" topLeftCell="A22" zoomScale="80" zoomScaleNormal="80" workbookViewId="0">
      <selection activeCell="A62" sqref="A62"/>
    </sheetView>
  </sheetViews>
  <sheetFormatPr baseColWidth="10" defaultRowHeight="15" x14ac:dyDescent="0.25"/>
  <cols>
    <col min="1" max="1" width="50.5703125" style="25" bestFit="1" customWidth="1"/>
    <col min="2" max="2" width="31.28515625" style="25" bestFit="1" customWidth="1"/>
    <col min="3" max="3" width="14.7109375" style="25" customWidth="1"/>
    <col min="4" max="4" width="17.28515625" style="25" customWidth="1"/>
    <col min="5" max="5" width="15.5703125" style="25" bestFit="1" customWidth="1"/>
    <col min="6" max="6" width="12" style="25" bestFit="1" customWidth="1"/>
    <col min="7" max="16384" width="11.42578125" style="25"/>
  </cols>
  <sheetData>
    <row r="1" spans="1:22" ht="49.5" customHeight="1" thickBot="1" x14ac:dyDescent="0.3">
      <c r="A1" s="1"/>
      <c r="B1" s="2"/>
      <c r="C1" s="24"/>
      <c r="D1" s="24"/>
      <c r="E1" s="24"/>
      <c r="F1" s="24"/>
      <c r="G1" s="24"/>
      <c r="H1" s="24"/>
      <c r="I1" s="24"/>
      <c r="J1" s="24"/>
      <c r="K1" s="24"/>
      <c r="L1" s="106" t="s">
        <v>0</v>
      </c>
      <c r="M1" s="106"/>
      <c r="N1" s="106"/>
      <c r="O1" s="106"/>
      <c r="P1" s="106"/>
      <c r="Q1" s="106"/>
    </row>
    <row r="2" spans="1:22" ht="15" customHeight="1" x14ac:dyDescent="0.25">
      <c r="A2" s="26"/>
      <c r="B2" s="27"/>
    </row>
    <row r="3" spans="1:22" ht="15" customHeight="1" x14ac:dyDescent="0.25">
      <c r="A3" s="28" t="s">
        <v>266</v>
      </c>
      <c r="B3" s="27"/>
    </row>
    <row r="4" spans="1:22" ht="15" customHeight="1" x14ac:dyDescent="0.25">
      <c r="A4" s="28" t="s">
        <v>2</v>
      </c>
      <c r="B4" s="27"/>
    </row>
    <row r="5" spans="1:22" ht="15" customHeight="1" x14ac:dyDescent="0.25">
      <c r="A5" s="28" t="s">
        <v>301</v>
      </c>
      <c r="B5" s="27"/>
    </row>
    <row r="6" spans="1:22" ht="15" customHeight="1" x14ac:dyDescent="0.25">
      <c r="A6" s="29"/>
      <c r="B6" s="27"/>
    </row>
    <row r="7" spans="1:22" ht="15" customHeight="1" x14ac:dyDescent="0.25">
      <c r="A7" s="29"/>
      <c r="B7" s="27"/>
    </row>
    <row r="8" spans="1:22" ht="30" customHeight="1" x14ac:dyDescent="0.25">
      <c r="A8" s="107" t="s">
        <v>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30"/>
      <c r="S8" s="30"/>
      <c r="T8" s="30"/>
      <c r="U8" s="30"/>
      <c r="V8" s="30"/>
    </row>
    <row r="11" spans="1:22" x14ac:dyDescent="0.25">
      <c r="A11" s="31" t="s">
        <v>267</v>
      </c>
      <c r="B11" s="31"/>
    </row>
    <row r="12" spans="1:22" x14ac:dyDescent="0.25">
      <c r="A12" s="32" t="s">
        <v>235</v>
      </c>
      <c r="B12" s="33">
        <v>171</v>
      </c>
    </row>
    <row r="13" spans="1:22" x14ac:dyDescent="0.25">
      <c r="A13" s="31" t="s">
        <v>268</v>
      </c>
      <c r="B13" s="31"/>
    </row>
    <row r="14" spans="1:22" x14ac:dyDescent="0.25">
      <c r="A14" s="34" t="s">
        <v>236</v>
      </c>
      <c r="B14" s="35" t="s">
        <v>237</v>
      </c>
    </row>
    <row r="15" spans="1:22" x14ac:dyDescent="0.25">
      <c r="A15" s="31" t="s">
        <v>269</v>
      </c>
      <c r="B15" s="31"/>
    </row>
    <row r="16" spans="1:22" x14ac:dyDescent="0.25">
      <c r="A16" s="32" t="s">
        <v>238</v>
      </c>
      <c r="B16" s="90">
        <v>4</v>
      </c>
    </row>
    <row r="17" spans="1:17" x14ac:dyDescent="0.25">
      <c r="A17" s="32" t="s">
        <v>239</v>
      </c>
      <c r="B17" s="90">
        <v>15</v>
      </c>
    </row>
    <row r="21" spans="1:17" ht="24" x14ac:dyDescent="0.25">
      <c r="A21" s="36" t="s">
        <v>270</v>
      </c>
      <c r="B21" s="37" t="s">
        <v>5</v>
      </c>
      <c r="C21" s="38" t="s">
        <v>6</v>
      </c>
      <c r="D21" s="39" t="s">
        <v>7</v>
      </c>
      <c r="E21" s="40" t="s">
        <v>8</v>
      </c>
      <c r="F21" s="41" t="s">
        <v>240</v>
      </c>
      <c r="G21" s="42" t="s">
        <v>22</v>
      </c>
      <c r="H21" s="42" t="s">
        <v>241</v>
      </c>
    </row>
    <row r="22" spans="1:17" x14ac:dyDescent="0.25">
      <c r="A22" s="43" t="s">
        <v>242</v>
      </c>
      <c r="B22" s="54">
        <v>28</v>
      </c>
      <c r="C22" s="54">
        <v>45</v>
      </c>
      <c r="D22" s="54">
        <v>8</v>
      </c>
      <c r="E22" s="54">
        <v>44</v>
      </c>
      <c r="F22" s="54">
        <v>47</v>
      </c>
      <c r="G22" s="44">
        <f>SUM(Tabla2[[#This Row],[Artes e Humanidades]:[Enxeñaría 
e Arquitectura]])</f>
        <v>172</v>
      </c>
      <c r="H22" s="45"/>
    </row>
    <row r="23" spans="1:17" x14ac:dyDescent="0.25">
      <c r="A23" s="43" t="s">
        <v>243</v>
      </c>
      <c r="B23" s="54">
        <v>310</v>
      </c>
      <c r="C23" s="55">
        <v>587</v>
      </c>
      <c r="D23" s="55">
        <v>95</v>
      </c>
      <c r="E23" s="54">
        <v>534</v>
      </c>
      <c r="F23" s="54">
        <v>545</v>
      </c>
      <c r="G23" s="46">
        <f>SUM(Tabla2[[#This Row],[Artes e Humanidades]:[Enxeñaría 
e Arquitectura]])</f>
        <v>2071</v>
      </c>
      <c r="H23" s="44">
        <v>175</v>
      </c>
    </row>
    <row r="24" spans="1:17" x14ac:dyDescent="0.25">
      <c r="A24" s="43" t="s">
        <v>244</v>
      </c>
      <c r="B24" s="54">
        <v>194</v>
      </c>
      <c r="C24" s="55">
        <v>304</v>
      </c>
      <c r="D24" s="55">
        <v>60</v>
      </c>
      <c r="E24" s="54">
        <v>287</v>
      </c>
      <c r="F24" s="54">
        <v>176</v>
      </c>
      <c r="G24" s="46">
        <f>SUM(Tabla2[[#This Row],[Artes e Humanidades]:[Enxeñaría 
e Arquitectura]])</f>
        <v>1021</v>
      </c>
      <c r="H24" s="44">
        <v>103</v>
      </c>
      <c r="J24" s="47" t="s">
        <v>245</v>
      </c>
    </row>
    <row r="25" spans="1:17" x14ac:dyDescent="0.25">
      <c r="A25" s="43" t="s">
        <v>246</v>
      </c>
      <c r="B25" s="54">
        <v>40</v>
      </c>
      <c r="C25" s="54">
        <v>65</v>
      </c>
      <c r="D25" s="54">
        <v>10</v>
      </c>
      <c r="E25" s="54">
        <v>56</v>
      </c>
      <c r="F25" s="54">
        <v>56</v>
      </c>
      <c r="G25" s="46">
        <f>SUM(Tabla2[[#This Row],[Artes e Humanidades]:[Enxeñaría 
e Arquitectura]])</f>
        <v>227</v>
      </c>
      <c r="H25" s="44"/>
      <c r="J25" s="47" t="s">
        <v>247</v>
      </c>
    </row>
    <row r="26" spans="1:17" x14ac:dyDescent="0.25">
      <c r="A26" s="43" t="s">
        <v>248</v>
      </c>
      <c r="B26" s="54">
        <v>22</v>
      </c>
      <c r="C26" s="55">
        <v>23</v>
      </c>
      <c r="D26" s="55">
        <v>5</v>
      </c>
      <c r="E26" s="54">
        <v>28</v>
      </c>
      <c r="F26" s="54">
        <v>9</v>
      </c>
      <c r="G26" s="46">
        <f>SUM(Tabla2[[#This Row],[Artes e Humanidades]:[Enxeñaría 
e Arquitectura]])</f>
        <v>87</v>
      </c>
      <c r="H26" s="44"/>
      <c r="J26" s="47" t="s">
        <v>249</v>
      </c>
    </row>
    <row r="27" spans="1:17" x14ac:dyDescent="0.25">
      <c r="A27" s="43"/>
      <c r="B27" s="54"/>
      <c r="C27" s="55"/>
      <c r="D27" s="55"/>
      <c r="E27" s="54"/>
      <c r="F27" s="54"/>
      <c r="G27" s="46"/>
      <c r="H27" s="44"/>
      <c r="J27" s="47"/>
    </row>
    <row r="28" spans="1:17" x14ac:dyDescent="0.25">
      <c r="A28" s="43"/>
      <c r="B28" s="54"/>
      <c r="C28" s="55"/>
      <c r="D28" s="55"/>
      <c r="E28" s="54"/>
      <c r="F28" s="54"/>
      <c r="G28" s="46"/>
      <c r="H28" s="44"/>
      <c r="J28" s="47"/>
    </row>
    <row r="29" spans="1:17" x14ac:dyDescent="0.25">
      <c r="A29" s="43"/>
      <c r="B29" s="54"/>
      <c r="C29" s="55"/>
      <c r="D29" s="55"/>
      <c r="E29" s="54"/>
      <c r="F29" s="54"/>
      <c r="G29" s="46"/>
      <c r="H29" s="44"/>
      <c r="J29" s="47"/>
    </row>
    <row r="30" spans="1:17" x14ac:dyDescent="0.25">
      <c r="A30" s="43"/>
      <c r="B30" s="54"/>
      <c r="C30" s="55"/>
      <c r="D30" s="55"/>
      <c r="E30" s="54"/>
      <c r="F30" s="54"/>
      <c r="G30" s="46"/>
      <c r="H30" s="44"/>
      <c r="J30" s="47"/>
    </row>
    <row r="31" spans="1:17" s="66" customFormat="1" ht="12.75" customHeight="1" x14ac:dyDescent="0.2">
      <c r="A31" s="111" t="s">
        <v>250</v>
      </c>
      <c r="B31" s="113" t="s">
        <v>5</v>
      </c>
      <c r="C31" s="113"/>
      <c r="D31" s="113"/>
      <c r="E31" s="114" t="s">
        <v>6</v>
      </c>
      <c r="F31" s="114"/>
      <c r="G31" s="114"/>
      <c r="H31" s="115" t="s">
        <v>7</v>
      </c>
      <c r="I31" s="115"/>
      <c r="J31" s="115"/>
      <c r="K31" s="116" t="s">
        <v>8</v>
      </c>
      <c r="L31" s="116"/>
      <c r="M31" s="116"/>
      <c r="N31" s="108" t="s">
        <v>9</v>
      </c>
      <c r="O31" s="108"/>
      <c r="P31" s="108"/>
      <c r="Q31" s="109" t="s">
        <v>22</v>
      </c>
    </row>
    <row r="32" spans="1:17" s="66" customFormat="1" ht="12.75" x14ac:dyDescent="0.2">
      <c r="A32" s="112"/>
      <c r="B32" s="48" t="s">
        <v>25</v>
      </c>
      <c r="C32" s="48" t="s">
        <v>26</v>
      </c>
      <c r="D32" s="48" t="s">
        <v>251</v>
      </c>
      <c r="E32" s="48" t="s">
        <v>25</v>
      </c>
      <c r="F32" s="48" t="s">
        <v>26</v>
      </c>
      <c r="G32" s="48" t="s">
        <v>251</v>
      </c>
      <c r="H32" s="48" t="s">
        <v>25</v>
      </c>
      <c r="I32" s="48" t="s">
        <v>26</v>
      </c>
      <c r="J32" s="48" t="s">
        <v>251</v>
      </c>
      <c r="K32" s="48" t="s">
        <v>25</v>
      </c>
      <c r="L32" s="48" t="s">
        <v>26</v>
      </c>
      <c r="M32" s="48" t="s">
        <v>251</v>
      </c>
      <c r="N32" s="48" t="s">
        <v>25</v>
      </c>
      <c r="O32" s="48" t="s">
        <v>26</v>
      </c>
      <c r="P32" s="48" t="s">
        <v>251</v>
      </c>
      <c r="Q32" s="110"/>
    </row>
    <row r="33" spans="1:17" s="66" customFormat="1" ht="12.75" x14ac:dyDescent="0.2">
      <c r="A33" s="66" t="s">
        <v>29</v>
      </c>
      <c r="B33" s="66">
        <v>1</v>
      </c>
      <c r="D33" s="66">
        <v>1</v>
      </c>
      <c r="F33" s="66">
        <v>2</v>
      </c>
      <c r="G33" s="66">
        <v>2</v>
      </c>
      <c r="K33" s="66">
        <v>1</v>
      </c>
      <c r="L33" s="66">
        <v>1</v>
      </c>
      <c r="M33" s="66">
        <v>2</v>
      </c>
      <c r="N33" s="66">
        <v>2</v>
      </c>
      <c r="P33" s="66">
        <v>2</v>
      </c>
      <c r="Q33" s="66">
        <v>7</v>
      </c>
    </row>
    <row r="34" spans="1:17" s="66" customFormat="1" ht="12.75" x14ac:dyDescent="0.2">
      <c r="A34" s="49" t="s">
        <v>28</v>
      </c>
      <c r="B34" s="49">
        <v>5</v>
      </c>
      <c r="C34" s="49">
        <v>5</v>
      </c>
      <c r="D34" s="49">
        <v>10</v>
      </c>
      <c r="E34" s="49">
        <v>61</v>
      </c>
      <c r="F34" s="49">
        <v>32</v>
      </c>
      <c r="G34" s="49">
        <v>93</v>
      </c>
      <c r="H34" s="49">
        <v>6</v>
      </c>
      <c r="I34" s="49">
        <v>6</v>
      </c>
      <c r="J34" s="49">
        <v>12</v>
      </c>
      <c r="K34" s="49">
        <v>26</v>
      </c>
      <c r="L34" s="49">
        <v>10</v>
      </c>
      <c r="M34" s="49">
        <v>36</v>
      </c>
      <c r="N34" s="49">
        <v>59</v>
      </c>
      <c r="O34" s="49">
        <v>13</v>
      </c>
      <c r="P34" s="49">
        <v>72</v>
      </c>
      <c r="Q34" s="49">
        <v>223</v>
      </c>
    </row>
    <row r="35" spans="1:17" s="66" customFormat="1" ht="12.75" x14ac:dyDescent="0.2">
      <c r="A35" s="66" t="s">
        <v>252</v>
      </c>
      <c r="B35" s="66">
        <v>2</v>
      </c>
      <c r="C35" s="66">
        <v>1</v>
      </c>
      <c r="D35" s="66">
        <v>3</v>
      </c>
      <c r="E35" s="66">
        <v>1</v>
      </c>
      <c r="G35" s="66">
        <v>1</v>
      </c>
      <c r="Q35" s="66">
        <v>4</v>
      </c>
    </row>
    <row r="36" spans="1:17" s="66" customFormat="1" ht="12.75" x14ac:dyDescent="0.2">
      <c r="A36" s="49" t="s">
        <v>33</v>
      </c>
      <c r="B36" s="49">
        <v>5</v>
      </c>
      <c r="C36" s="49"/>
      <c r="D36" s="49">
        <v>5</v>
      </c>
      <c r="E36" s="49">
        <v>1</v>
      </c>
      <c r="F36" s="49">
        <v>1</v>
      </c>
      <c r="G36" s="49">
        <v>2</v>
      </c>
      <c r="H36" s="49"/>
      <c r="I36" s="49">
        <v>1</v>
      </c>
      <c r="J36" s="49">
        <v>1</v>
      </c>
      <c r="K36" s="49">
        <v>9</v>
      </c>
      <c r="L36" s="49">
        <v>16</v>
      </c>
      <c r="M36" s="49">
        <v>25</v>
      </c>
      <c r="N36" s="49">
        <v>21</v>
      </c>
      <c r="O36" s="49">
        <v>5</v>
      </c>
      <c r="P36" s="49">
        <v>26</v>
      </c>
      <c r="Q36" s="49">
        <v>59</v>
      </c>
    </row>
    <row r="37" spans="1:17" s="66" customFormat="1" ht="12.75" x14ac:dyDescent="0.2">
      <c r="A37" s="66" t="s">
        <v>31</v>
      </c>
      <c r="B37" s="66">
        <v>1</v>
      </c>
      <c r="C37" s="66">
        <v>1</v>
      </c>
      <c r="D37" s="66">
        <v>2</v>
      </c>
      <c r="E37" s="66">
        <v>1</v>
      </c>
      <c r="F37" s="66">
        <v>4</v>
      </c>
      <c r="G37" s="66">
        <v>5</v>
      </c>
      <c r="H37" s="66">
        <v>1</v>
      </c>
      <c r="I37" s="66">
        <v>1</v>
      </c>
      <c r="J37" s="66">
        <v>2</v>
      </c>
      <c r="K37" s="66">
        <v>8</v>
      </c>
      <c r="L37" s="66">
        <v>19</v>
      </c>
      <c r="M37" s="66">
        <v>27</v>
      </c>
      <c r="N37" s="66">
        <v>23</v>
      </c>
      <c r="O37" s="66">
        <v>5</v>
      </c>
      <c r="P37" s="66">
        <v>28</v>
      </c>
      <c r="Q37" s="66">
        <v>64</v>
      </c>
    </row>
    <row r="38" spans="1:17" s="66" customFormat="1" ht="12.75" x14ac:dyDescent="0.2">
      <c r="A38" s="49" t="s">
        <v>32</v>
      </c>
      <c r="B38" s="49">
        <v>1</v>
      </c>
      <c r="C38" s="49"/>
      <c r="D38" s="49">
        <v>1</v>
      </c>
      <c r="E38" s="49">
        <v>4</v>
      </c>
      <c r="F38" s="49"/>
      <c r="G38" s="49">
        <v>4</v>
      </c>
      <c r="H38" s="49"/>
      <c r="I38" s="49"/>
      <c r="J38" s="49"/>
      <c r="K38" s="49">
        <v>1</v>
      </c>
      <c r="L38" s="49">
        <v>1</v>
      </c>
      <c r="M38" s="49">
        <v>2</v>
      </c>
      <c r="N38" s="49"/>
      <c r="O38" s="49"/>
      <c r="P38" s="49"/>
      <c r="Q38" s="49">
        <v>7</v>
      </c>
    </row>
    <row r="39" spans="1:17" s="66" customFormat="1" ht="12.75" x14ac:dyDescent="0.2">
      <c r="A39" s="66" t="s">
        <v>253</v>
      </c>
      <c r="C39" s="66">
        <v>1</v>
      </c>
      <c r="D39" s="66">
        <v>1</v>
      </c>
      <c r="E39" s="66">
        <v>1</v>
      </c>
      <c r="G39" s="66">
        <v>1</v>
      </c>
      <c r="K39" s="66">
        <v>3</v>
      </c>
      <c r="L39" s="66">
        <v>1</v>
      </c>
      <c r="M39" s="66">
        <v>4</v>
      </c>
      <c r="N39" s="66">
        <v>2</v>
      </c>
      <c r="P39" s="66">
        <v>2</v>
      </c>
      <c r="Q39" s="66">
        <v>8</v>
      </c>
    </row>
    <row r="40" spans="1:17" s="66" customFormat="1" ht="12.75" x14ac:dyDescent="0.2">
      <c r="A40" s="49" t="s">
        <v>254</v>
      </c>
      <c r="B40" s="49">
        <v>1</v>
      </c>
      <c r="C40" s="49"/>
      <c r="D40" s="49">
        <v>1</v>
      </c>
      <c r="E40" s="49"/>
      <c r="F40" s="49"/>
      <c r="G40" s="49"/>
      <c r="H40" s="49"/>
      <c r="I40" s="49"/>
      <c r="J40" s="49"/>
      <c r="K40" s="49">
        <v>1</v>
      </c>
      <c r="L40" s="49">
        <v>1</v>
      </c>
      <c r="M40" s="49">
        <v>2</v>
      </c>
      <c r="N40" s="49">
        <v>1</v>
      </c>
      <c r="O40" s="49"/>
      <c r="P40" s="49">
        <v>1</v>
      </c>
      <c r="Q40" s="49">
        <v>4</v>
      </c>
    </row>
    <row r="41" spans="1:17" s="66" customFormat="1" ht="12.75" x14ac:dyDescent="0.2">
      <c r="A41" s="66" t="s">
        <v>255</v>
      </c>
      <c r="E41" s="66">
        <v>1</v>
      </c>
      <c r="G41" s="66">
        <v>1</v>
      </c>
      <c r="L41" s="66">
        <v>1</v>
      </c>
      <c r="M41" s="66">
        <v>1</v>
      </c>
      <c r="N41" s="66">
        <v>1</v>
      </c>
      <c r="O41" s="66">
        <v>1</v>
      </c>
      <c r="P41" s="66">
        <v>2</v>
      </c>
      <c r="Q41" s="66">
        <v>4</v>
      </c>
    </row>
    <row r="42" spans="1:17" s="66" customFormat="1" ht="12.75" x14ac:dyDescent="0.2">
      <c r="A42" s="49" t="s">
        <v>30</v>
      </c>
      <c r="B42" s="49">
        <v>8</v>
      </c>
      <c r="C42" s="49">
        <v>18</v>
      </c>
      <c r="D42" s="49">
        <v>26</v>
      </c>
      <c r="E42" s="49">
        <v>45</v>
      </c>
      <c r="F42" s="49">
        <v>45</v>
      </c>
      <c r="G42" s="49">
        <v>90</v>
      </c>
      <c r="H42" s="49">
        <v>7</v>
      </c>
      <c r="I42" s="49">
        <v>9</v>
      </c>
      <c r="J42" s="49">
        <v>16</v>
      </c>
      <c r="K42" s="49">
        <v>34</v>
      </c>
      <c r="L42" s="49">
        <v>47</v>
      </c>
      <c r="M42" s="49">
        <v>81</v>
      </c>
      <c r="N42" s="49">
        <v>63</v>
      </c>
      <c r="O42" s="49">
        <v>37</v>
      </c>
      <c r="P42" s="49">
        <v>100</v>
      </c>
      <c r="Q42" s="49">
        <v>313</v>
      </c>
    </row>
    <row r="43" spans="1:17" s="66" customFormat="1" ht="12.75" x14ac:dyDescent="0.2">
      <c r="A43" s="67" t="s">
        <v>22</v>
      </c>
      <c r="B43" s="66">
        <v>24</v>
      </c>
      <c r="C43" s="66">
        <v>26</v>
      </c>
      <c r="D43" s="66">
        <v>50</v>
      </c>
      <c r="E43" s="66">
        <v>115</v>
      </c>
      <c r="F43" s="66">
        <v>84</v>
      </c>
      <c r="G43" s="66">
        <v>199</v>
      </c>
      <c r="H43" s="66">
        <v>14</v>
      </c>
      <c r="I43" s="66">
        <v>17</v>
      </c>
      <c r="J43" s="66">
        <v>31</v>
      </c>
      <c r="K43" s="66">
        <v>83</v>
      </c>
      <c r="L43" s="66">
        <v>97</v>
      </c>
      <c r="M43" s="66">
        <v>180</v>
      </c>
      <c r="N43" s="66">
        <v>172</v>
      </c>
      <c r="O43" s="66">
        <v>61</v>
      </c>
      <c r="P43" s="66">
        <v>233</v>
      </c>
      <c r="Q43" s="66">
        <v>693</v>
      </c>
    </row>
    <row r="46" spans="1:17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</row>
    <row r="47" spans="1:17" x14ac:dyDescent="0.25">
      <c r="A47" s="51" t="s">
        <v>271</v>
      </c>
      <c r="B47" s="52" t="s">
        <v>25</v>
      </c>
      <c r="C47" s="52" t="s">
        <v>26</v>
      </c>
      <c r="D47" s="52" t="s">
        <v>22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</row>
    <row r="48" spans="1:17" x14ac:dyDescent="0.25">
      <c r="A48" s="50" t="s">
        <v>5</v>
      </c>
      <c r="B48" s="50">
        <v>17</v>
      </c>
      <c r="C48" s="50">
        <v>11</v>
      </c>
      <c r="D48" s="50">
        <f>SUM(Tabla87[[#This Row],[Homes]:[Mulleres]])</f>
        <v>28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1:17" x14ac:dyDescent="0.25">
      <c r="A49" s="50" t="s">
        <v>6</v>
      </c>
      <c r="B49" s="50">
        <v>27</v>
      </c>
      <c r="C49" s="50">
        <v>15</v>
      </c>
      <c r="D49" s="50">
        <f>SUM(Tabla87[[#This Row],[Homes]:[Mulleres]])</f>
        <v>42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</row>
    <row r="50" spans="1:17" x14ac:dyDescent="0.25">
      <c r="A50" s="50" t="s">
        <v>7</v>
      </c>
      <c r="B50" s="50">
        <v>2</v>
      </c>
      <c r="C50" s="50">
        <v>7</v>
      </c>
      <c r="D50" s="50">
        <f>SUM(Tabla87[[#This Row],[Homes]:[Mulleres]])</f>
        <v>9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1:17" x14ac:dyDescent="0.25">
      <c r="A51" s="50" t="s">
        <v>8</v>
      </c>
      <c r="B51" s="50">
        <v>28</v>
      </c>
      <c r="C51" s="50">
        <v>25</v>
      </c>
      <c r="D51" s="50">
        <f>SUM(Tabla87[[#This Row],[Homes]:[Mulleres]])</f>
        <v>53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</row>
    <row r="52" spans="1:17" x14ac:dyDescent="0.25">
      <c r="A52" s="50" t="s">
        <v>9</v>
      </c>
      <c r="B52" s="50">
        <v>38</v>
      </c>
      <c r="C52" s="50">
        <v>6</v>
      </c>
      <c r="D52" s="50">
        <f>SUM(Tabla87[[#This Row],[Homes]:[Mulleres]])</f>
        <v>44</v>
      </c>
    </row>
    <row r="53" spans="1:17" x14ac:dyDescent="0.25">
      <c r="A53" s="50" t="s">
        <v>22</v>
      </c>
      <c r="B53" s="50">
        <f>SUBTOTAL(109,B48:B52)</f>
        <v>112</v>
      </c>
      <c r="C53" s="50">
        <f>SUBTOTAL(109,C48:C52)</f>
        <v>64</v>
      </c>
      <c r="D53" s="50">
        <f>SUM(Tabla87[[#This Row],[Homes]:[Mulleres]])</f>
        <v>176</v>
      </c>
    </row>
    <row r="55" spans="1:17" x14ac:dyDescent="0.25">
      <c r="E55" s="63"/>
    </row>
    <row r="56" spans="1:17" x14ac:dyDescent="0.25">
      <c r="A56" s="65" t="s">
        <v>272</v>
      </c>
      <c r="B56" s="65" t="s">
        <v>256</v>
      </c>
      <c r="E56" s="91"/>
    </row>
    <row r="57" spans="1:17" ht="15" customHeight="1" x14ac:dyDescent="0.25">
      <c r="A57" s="64" t="s">
        <v>275</v>
      </c>
      <c r="B57" s="15">
        <v>16057397</v>
      </c>
      <c r="E57" s="92"/>
    </row>
    <row r="58" spans="1:17" ht="15" customHeight="1" x14ac:dyDescent="0.25">
      <c r="A58" s="61" t="s">
        <v>274</v>
      </c>
      <c r="B58" s="17">
        <v>7659280</v>
      </c>
    </row>
    <row r="59" spans="1:17" ht="15" customHeight="1" x14ac:dyDescent="0.25">
      <c r="A59" s="61" t="s">
        <v>257</v>
      </c>
      <c r="B59" s="15">
        <v>246243.01</v>
      </c>
    </row>
    <row r="60" spans="1:17" ht="15" customHeight="1" x14ac:dyDescent="0.25">
      <c r="A60" s="61" t="s">
        <v>258</v>
      </c>
      <c r="B60" s="63">
        <v>10647005.09</v>
      </c>
    </row>
    <row r="61" spans="1:17" ht="15" customHeight="1" x14ac:dyDescent="0.25">
      <c r="A61" s="61" t="s">
        <v>259</v>
      </c>
      <c r="B61" s="15">
        <v>1241136.6599999999</v>
      </c>
    </row>
    <row r="62" spans="1:17" ht="15" customHeight="1" x14ac:dyDescent="0.25">
      <c r="A62" s="61" t="s">
        <v>326</v>
      </c>
      <c r="B62" s="15">
        <v>2975056.19</v>
      </c>
    </row>
    <row r="63" spans="1:17" ht="15" customHeight="1" x14ac:dyDescent="0.25">
      <c r="A63" s="61" t="s">
        <v>302</v>
      </c>
      <c r="B63" s="15">
        <v>135712.87</v>
      </c>
    </row>
    <row r="64" spans="1:17" ht="15" customHeight="1" x14ac:dyDescent="0.25">
      <c r="A64" s="61" t="s">
        <v>260</v>
      </c>
      <c r="B64" s="15">
        <v>8222.17</v>
      </c>
    </row>
    <row r="65" spans="1:2" ht="15" customHeight="1" x14ac:dyDescent="0.25">
      <c r="A65" s="61" t="s">
        <v>261</v>
      </c>
      <c r="B65" s="15">
        <v>3872</v>
      </c>
    </row>
    <row r="66" spans="1:2" ht="15" customHeight="1" x14ac:dyDescent="0.25">
      <c r="A66" s="61" t="s">
        <v>262</v>
      </c>
      <c r="B66" s="15">
        <v>4845.88</v>
      </c>
    </row>
    <row r="67" spans="1:2" ht="15" customHeight="1" x14ac:dyDescent="0.25">
      <c r="A67" s="61" t="s">
        <v>276</v>
      </c>
      <c r="B67" s="62">
        <v>7613814.9100000001</v>
      </c>
    </row>
    <row r="68" spans="1:2" ht="15" customHeight="1" x14ac:dyDescent="0.25">
      <c r="A68" s="61" t="s">
        <v>263</v>
      </c>
      <c r="B68" s="62">
        <v>156000</v>
      </c>
    </row>
    <row r="69" spans="1:2" x14ac:dyDescent="0.25">
      <c r="A69" s="61" t="s">
        <v>18</v>
      </c>
      <c r="B69" s="15">
        <v>58995</v>
      </c>
    </row>
    <row r="70" spans="1:2" x14ac:dyDescent="0.25">
      <c r="A70" s="61" t="s">
        <v>19</v>
      </c>
      <c r="B70" s="62">
        <v>79000</v>
      </c>
    </row>
    <row r="71" spans="1:2" x14ac:dyDescent="0.25">
      <c r="A71" s="61" t="s">
        <v>264</v>
      </c>
      <c r="B71" s="59">
        <f>SUBTOTAL(109,B57:B70)</f>
        <v>46886580.780000001</v>
      </c>
    </row>
    <row r="72" spans="1:2" x14ac:dyDescent="0.25">
      <c r="A72" s="60" t="s">
        <v>273</v>
      </c>
      <c r="B72" s="59">
        <v>248762967</v>
      </c>
    </row>
    <row r="73" spans="1:2" x14ac:dyDescent="0.25">
      <c r="A73" s="58" t="s">
        <v>265</v>
      </c>
      <c r="B73" s="57">
        <f>B71/B72</f>
        <v>0.18847894180326286</v>
      </c>
    </row>
    <row r="75" spans="1:2" x14ac:dyDescent="0.25">
      <c r="A75" s="53"/>
    </row>
  </sheetData>
  <mergeCells count="9">
    <mergeCell ref="L1:Q1"/>
    <mergeCell ref="A8:Q8"/>
    <mergeCell ref="N31:P31"/>
    <mergeCell ref="Q31:Q32"/>
    <mergeCell ref="A31:A32"/>
    <mergeCell ref="B31:D31"/>
    <mergeCell ref="E31:G31"/>
    <mergeCell ref="H31:J31"/>
    <mergeCell ref="K31:M31"/>
  </mergeCells>
  <conditionalFormatting sqref="B60:B66">
    <cfRule type="containsBlanks" dxfId="1" priority="2">
      <formula>LEN(TRIM(B60))=0</formula>
    </cfRule>
  </conditionalFormatting>
  <conditionalFormatting sqref="E55:E56">
    <cfRule type="containsBlanks" dxfId="0" priority="1">
      <formula>LEN(TRIM(E55))=0</formula>
    </cfRule>
  </conditionalFormatting>
  <hyperlinks>
    <hyperlink ref="B14" r:id="rId1" xr:uid="{7754320A-D7CF-4021-A219-470A7B7465C8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ABE9-071F-43CD-A172-3AB069785AA6}">
  <dimension ref="A1:V39"/>
  <sheetViews>
    <sheetView workbookViewId="0">
      <selection activeCell="A5" sqref="A5"/>
    </sheetView>
  </sheetViews>
  <sheetFormatPr baseColWidth="10" defaultRowHeight="15" x14ac:dyDescent="0.25"/>
  <cols>
    <col min="1" max="1" width="40.42578125" customWidth="1"/>
    <col min="2" max="2" width="20" bestFit="1" customWidth="1"/>
    <col min="5" max="5" width="14.140625" bestFit="1" customWidth="1"/>
    <col min="7" max="7" width="13.140625" bestFit="1" customWidth="1"/>
    <col min="9" max="9" width="13.140625" bestFit="1" customWidth="1"/>
    <col min="10" max="11" width="14.140625" bestFit="1" customWidth="1"/>
    <col min="13" max="13" width="14.140625" bestFit="1" customWidth="1"/>
  </cols>
  <sheetData>
    <row r="1" spans="1:22" s="5" customFormat="1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106" t="s">
        <v>0</v>
      </c>
      <c r="M1" s="106"/>
      <c r="N1" s="106"/>
      <c r="O1" s="106"/>
      <c r="P1" s="106"/>
      <c r="Q1" s="106"/>
      <c r="R1" s="3"/>
      <c r="S1" s="3"/>
      <c r="T1" s="3"/>
    </row>
    <row r="2" spans="1:22" s="5" customFormat="1" ht="15" customHeight="1" x14ac:dyDescent="0.25">
      <c r="A2" s="6"/>
      <c r="B2" s="7"/>
    </row>
    <row r="3" spans="1:22" s="5" customFormat="1" ht="15" customHeight="1" x14ac:dyDescent="0.25">
      <c r="A3" s="8" t="s">
        <v>1</v>
      </c>
      <c r="B3" s="7"/>
    </row>
    <row r="4" spans="1:22" s="5" customFormat="1" ht="15" customHeight="1" x14ac:dyDescent="0.25">
      <c r="A4" s="8" t="s">
        <v>2</v>
      </c>
      <c r="B4" s="7"/>
    </row>
    <row r="5" spans="1:22" s="5" customFormat="1" ht="15" customHeight="1" x14ac:dyDescent="0.25">
      <c r="A5" s="28" t="s">
        <v>301</v>
      </c>
      <c r="B5" s="7"/>
    </row>
    <row r="6" spans="1:22" s="5" customFormat="1" ht="15" customHeight="1" x14ac:dyDescent="0.25">
      <c r="A6" s="8"/>
      <c r="B6" s="7"/>
      <c r="F6" s="9"/>
      <c r="G6" s="9"/>
      <c r="H6" s="9"/>
    </row>
    <row r="7" spans="1:22" s="5" customFormat="1" ht="15" customHeight="1" x14ac:dyDescent="0.25">
      <c r="A7" s="8"/>
      <c r="B7" s="7"/>
    </row>
    <row r="8" spans="1:22" s="5" customFormat="1" ht="30" customHeight="1" x14ac:dyDescent="0.25">
      <c r="A8" s="121" t="s">
        <v>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0"/>
      <c r="V8" s="10"/>
    </row>
    <row r="11" spans="1:22" x14ac:dyDescent="0.25">
      <c r="A11" s="117" t="s">
        <v>4</v>
      </c>
      <c r="B11" s="119" t="s">
        <v>5</v>
      </c>
      <c r="C11" s="119"/>
      <c r="D11" s="119" t="s">
        <v>6</v>
      </c>
      <c r="E11" s="119"/>
      <c r="F11" s="119" t="s">
        <v>7</v>
      </c>
      <c r="G11" s="119"/>
      <c r="H11" s="119" t="s">
        <v>8</v>
      </c>
      <c r="I11" s="119"/>
      <c r="J11" s="119" t="s">
        <v>9</v>
      </c>
      <c r="K11" s="119"/>
      <c r="L11" s="119" t="s">
        <v>10</v>
      </c>
      <c r="M11" s="119" t="s">
        <v>11</v>
      </c>
    </row>
    <row r="12" spans="1:22" ht="15.75" thickBot="1" x14ac:dyDescent="0.3">
      <c r="A12" s="118"/>
      <c r="B12" s="12" t="s">
        <v>12</v>
      </c>
      <c r="C12" s="12" t="s">
        <v>13</v>
      </c>
      <c r="D12" s="12" t="s">
        <v>12</v>
      </c>
      <c r="E12" s="12" t="s">
        <v>13</v>
      </c>
      <c r="F12" s="12" t="s">
        <v>12</v>
      </c>
      <c r="G12" s="12" t="s">
        <v>13</v>
      </c>
      <c r="H12" s="12" t="s">
        <v>12</v>
      </c>
      <c r="I12" s="12" t="s">
        <v>13</v>
      </c>
      <c r="J12" s="12" t="s">
        <v>12</v>
      </c>
      <c r="K12" s="12" t="s">
        <v>13</v>
      </c>
      <c r="L12" s="120"/>
      <c r="M12" s="120"/>
    </row>
    <row r="13" spans="1:22" ht="15.75" thickTop="1" x14ac:dyDescent="0.25">
      <c r="A13" s="14" t="s">
        <v>14</v>
      </c>
      <c r="B13" s="14">
        <v>3</v>
      </c>
      <c r="C13" s="15">
        <v>189125</v>
      </c>
      <c r="D13" s="14">
        <v>17</v>
      </c>
      <c r="E13" s="15">
        <v>2431746</v>
      </c>
      <c r="F13" s="14">
        <v>2</v>
      </c>
      <c r="G13" s="15">
        <v>387500</v>
      </c>
      <c r="H13" s="14">
        <v>9</v>
      </c>
      <c r="I13" s="15">
        <v>597985</v>
      </c>
      <c r="J13" s="14">
        <v>21</v>
      </c>
      <c r="K13" s="15">
        <v>12451041</v>
      </c>
      <c r="L13" s="14">
        <v>52</v>
      </c>
      <c r="M13" s="15">
        <v>16057397</v>
      </c>
    </row>
    <row r="14" spans="1:22" x14ac:dyDescent="0.25">
      <c r="A14" s="16" t="s">
        <v>15</v>
      </c>
      <c r="B14" s="16"/>
      <c r="C14" s="17"/>
      <c r="D14" s="16">
        <v>6</v>
      </c>
      <c r="E14" s="17">
        <v>7225893.75</v>
      </c>
      <c r="F14" s="16">
        <v>2</v>
      </c>
      <c r="G14" s="17">
        <v>838387.5</v>
      </c>
      <c r="H14" s="16"/>
      <c r="I14" s="17"/>
      <c r="J14" s="16">
        <v>4</v>
      </c>
      <c r="K14" s="17">
        <v>1675166.88</v>
      </c>
      <c r="L14" s="16">
        <v>12</v>
      </c>
      <c r="M14" s="17">
        <v>9739448.1300000008</v>
      </c>
    </row>
    <row r="15" spans="1:22" x14ac:dyDescent="0.25">
      <c r="A15" s="14" t="s">
        <v>16</v>
      </c>
      <c r="B15" s="14"/>
      <c r="C15" s="15"/>
      <c r="D15" s="14">
        <v>2</v>
      </c>
      <c r="E15" s="15">
        <v>408319.73</v>
      </c>
      <c r="F15" s="14"/>
      <c r="G15" s="15"/>
      <c r="H15" s="14">
        <v>2</v>
      </c>
      <c r="I15" s="15">
        <v>128580</v>
      </c>
      <c r="J15" s="14">
        <v>3</v>
      </c>
      <c r="K15" s="15">
        <v>704236.93</v>
      </c>
      <c r="L15" s="14">
        <v>7</v>
      </c>
      <c r="M15" s="15">
        <v>1241136.6599999999</v>
      </c>
    </row>
    <row r="16" spans="1:22" x14ac:dyDescent="0.25">
      <c r="A16" s="16" t="s">
        <v>17</v>
      </c>
      <c r="B16" s="16"/>
      <c r="C16" s="17"/>
      <c r="D16" s="16">
        <v>1</v>
      </c>
      <c r="E16" s="17">
        <v>15000</v>
      </c>
      <c r="F16" s="16"/>
      <c r="G16" s="17"/>
      <c r="H16" s="16">
        <v>1</v>
      </c>
      <c r="I16" s="17">
        <v>8303.83</v>
      </c>
      <c r="J16" s="16">
        <v>3</v>
      </c>
      <c r="K16" s="17">
        <v>884253.13</v>
      </c>
      <c r="L16" s="16">
        <v>5</v>
      </c>
      <c r="M16" s="17">
        <v>907556.96</v>
      </c>
    </row>
    <row r="17" spans="1:13" x14ac:dyDescent="0.25">
      <c r="A17" s="14" t="s">
        <v>18</v>
      </c>
      <c r="B17" s="14">
        <v>1</v>
      </c>
      <c r="C17" s="15">
        <v>6555</v>
      </c>
      <c r="D17" s="14">
        <v>2</v>
      </c>
      <c r="E17" s="15">
        <v>13110</v>
      </c>
      <c r="F17" s="14"/>
      <c r="G17" s="15"/>
      <c r="H17" s="14">
        <v>2</v>
      </c>
      <c r="I17" s="15">
        <v>13110</v>
      </c>
      <c r="J17" s="14">
        <v>4</v>
      </c>
      <c r="K17" s="15">
        <v>26220</v>
      </c>
      <c r="L17" s="14">
        <v>9</v>
      </c>
      <c r="M17" s="15">
        <v>58995</v>
      </c>
    </row>
    <row r="18" spans="1:13" x14ac:dyDescent="0.25">
      <c r="A18" s="16" t="s">
        <v>19</v>
      </c>
      <c r="B18" s="16"/>
      <c r="C18" s="17"/>
      <c r="D18" s="16">
        <v>3</v>
      </c>
      <c r="E18" s="17">
        <v>23700</v>
      </c>
      <c r="F18" s="16">
        <v>1</v>
      </c>
      <c r="G18" s="17">
        <v>7900</v>
      </c>
      <c r="H18" s="16">
        <v>5</v>
      </c>
      <c r="I18" s="17">
        <v>39500</v>
      </c>
      <c r="J18" s="16">
        <v>1</v>
      </c>
      <c r="K18" s="17">
        <v>7900</v>
      </c>
      <c r="L18" s="16">
        <v>10</v>
      </c>
      <c r="M18" s="17">
        <v>79000</v>
      </c>
    </row>
    <row r="19" spans="1:13" x14ac:dyDescent="0.25">
      <c r="A19" s="14" t="s">
        <v>20</v>
      </c>
      <c r="B19" s="14"/>
      <c r="C19" s="15"/>
      <c r="D19" s="14">
        <v>5</v>
      </c>
      <c r="E19" s="15">
        <v>145243.01</v>
      </c>
      <c r="F19" s="14"/>
      <c r="G19" s="15"/>
      <c r="H19" s="14">
        <v>3</v>
      </c>
      <c r="I19" s="15">
        <v>86000</v>
      </c>
      <c r="J19" s="14">
        <v>1</v>
      </c>
      <c r="K19" s="15">
        <v>15000</v>
      </c>
      <c r="L19" s="14">
        <v>9</v>
      </c>
      <c r="M19" s="15">
        <v>246243.01</v>
      </c>
    </row>
    <row r="20" spans="1:13" x14ac:dyDescent="0.25">
      <c r="A20" s="16" t="s">
        <v>21</v>
      </c>
      <c r="B20" s="16">
        <v>1</v>
      </c>
      <c r="C20" s="17">
        <v>200000</v>
      </c>
      <c r="D20" s="16">
        <v>19</v>
      </c>
      <c r="E20" s="17">
        <v>2626846</v>
      </c>
      <c r="F20" s="16">
        <v>4</v>
      </c>
      <c r="G20" s="17">
        <v>350983</v>
      </c>
      <c r="H20" s="16">
        <v>3</v>
      </c>
      <c r="I20" s="17">
        <v>198150</v>
      </c>
      <c r="J20" s="16">
        <v>17</v>
      </c>
      <c r="K20" s="17">
        <v>4283301</v>
      </c>
      <c r="L20" s="16">
        <v>44</v>
      </c>
      <c r="M20" s="17">
        <v>7659280</v>
      </c>
    </row>
    <row r="21" spans="1:13" ht="15.75" thickBot="1" x14ac:dyDescent="0.3">
      <c r="A21" s="18" t="s">
        <v>22</v>
      </c>
      <c r="B21" s="18">
        <f>SUM(B13:B20)</f>
        <v>5</v>
      </c>
      <c r="C21" s="19">
        <f t="shared" ref="C21:M21" si="0">SUM(C13:C20)</f>
        <v>395680</v>
      </c>
      <c r="D21" s="18">
        <f t="shared" si="0"/>
        <v>55</v>
      </c>
      <c r="E21" s="19">
        <f t="shared" si="0"/>
        <v>12889858.49</v>
      </c>
      <c r="F21" s="18">
        <f t="shared" si="0"/>
        <v>9</v>
      </c>
      <c r="G21" s="18">
        <f t="shared" si="0"/>
        <v>1584770.5</v>
      </c>
      <c r="H21" s="18">
        <f t="shared" si="0"/>
        <v>25</v>
      </c>
      <c r="I21" s="19">
        <f t="shared" si="0"/>
        <v>1071628.83</v>
      </c>
      <c r="J21" s="18">
        <f t="shared" si="0"/>
        <v>54</v>
      </c>
      <c r="K21" s="19">
        <f t="shared" si="0"/>
        <v>20047118.939999998</v>
      </c>
      <c r="L21" s="18">
        <f t="shared" si="0"/>
        <v>148</v>
      </c>
      <c r="M21" s="19">
        <f t="shared" si="0"/>
        <v>35989056.760000005</v>
      </c>
    </row>
    <row r="22" spans="1:13" ht="15.75" thickTop="1" x14ac:dyDescent="0.25"/>
    <row r="24" spans="1:13" x14ac:dyDescent="0.25">
      <c r="J24" s="56">
        <f>M14+M16</f>
        <v>10647005.09</v>
      </c>
    </row>
    <row r="28" spans="1:13" x14ac:dyDescent="0.25">
      <c r="A28" s="117" t="s">
        <v>23</v>
      </c>
      <c r="B28" s="11" t="s">
        <v>5</v>
      </c>
      <c r="C28" s="11"/>
      <c r="D28" s="11" t="s">
        <v>6</v>
      </c>
      <c r="E28" s="11"/>
      <c r="F28" s="11" t="s">
        <v>7</v>
      </c>
      <c r="G28" s="11"/>
      <c r="H28" s="11" t="s">
        <v>8</v>
      </c>
      <c r="I28" s="11"/>
      <c r="J28" s="11" t="s">
        <v>9</v>
      </c>
      <c r="K28" s="11"/>
      <c r="L28" s="119" t="s">
        <v>22</v>
      </c>
    </row>
    <row r="29" spans="1:13" ht="15.75" thickBot="1" x14ac:dyDescent="0.3">
      <c r="A29" s="118" t="s">
        <v>24</v>
      </c>
      <c r="B29" s="13" t="s">
        <v>25</v>
      </c>
      <c r="C29" s="13" t="s">
        <v>26</v>
      </c>
      <c r="D29" s="13" t="s">
        <v>25</v>
      </c>
      <c r="E29" s="13" t="s">
        <v>26</v>
      </c>
      <c r="F29" s="13" t="s">
        <v>25</v>
      </c>
      <c r="G29" s="13" t="s">
        <v>26</v>
      </c>
      <c r="H29" s="13" t="s">
        <v>25</v>
      </c>
      <c r="I29" s="13" t="s">
        <v>26</v>
      </c>
      <c r="J29" s="13" t="s">
        <v>25</v>
      </c>
      <c r="K29" s="13" t="s">
        <v>26</v>
      </c>
      <c r="L29" s="120"/>
    </row>
    <row r="30" spans="1:13" ht="15.75" thickTop="1" x14ac:dyDescent="0.25">
      <c r="A30" s="16" t="s">
        <v>14</v>
      </c>
      <c r="B30" s="16">
        <v>2</v>
      </c>
      <c r="C30" s="16">
        <v>1</v>
      </c>
      <c r="D30" s="16">
        <v>15</v>
      </c>
      <c r="E30" s="16">
        <v>2</v>
      </c>
      <c r="F30" s="16">
        <v>2</v>
      </c>
      <c r="G30" s="16"/>
      <c r="H30" s="16">
        <v>4</v>
      </c>
      <c r="I30" s="16">
        <v>5</v>
      </c>
      <c r="J30" s="16">
        <v>15</v>
      </c>
      <c r="K30" s="16">
        <v>6</v>
      </c>
      <c r="L30" s="16">
        <v>52</v>
      </c>
    </row>
    <row r="31" spans="1:13" x14ac:dyDescent="0.25">
      <c r="A31" s="20" t="s">
        <v>15</v>
      </c>
      <c r="B31" s="20"/>
      <c r="C31" s="20"/>
      <c r="D31" s="20">
        <v>4</v>
      </c>
      <c r="E31" s="20">
        <v>2</v>
      </c>
      <c r="F31" s="20">
        <v>2</v>
      </c>
      <c r="G31" s="20"/>
      <c r="H31" s="20"/>
      <c r="I31" s="20"/>
      <c r="J31" s="20">
        <v>4</v>
      </c>
      <c r="K31" s="20"/>
      <c r="L31" s="20">
        <v>12</v>
      </c>
    </row>
    <row r="32" spans="1:13" x14ac:dyDescent="0.25">
      <c r="A32" s="16" t="s">
        <v>16</v>
      </c>
      <c r="B32" s="16"/>
      <c r="C32" s="16"/>
      <c r="D32" s="16">
        <v>2</v>
      </c>
      <c r="E32" s="16"/>
      <c r="F32" s="16"/>
      <c r="G32" s="16"/>
      <c r="H32" s="16"/>
      <c r="I32" s="16">
        <v>2</v>
      </c>
      <c r="J32" s="16">
        <v>3</v>
      </c>
      <c r="K32" s="16"/>
      <c r="L32" s="16">
        <v>7</v>
      </c>
    </row>
    <row r="33" spans="1:12" x14ac:dyDescent="0.25">
      <c r="A33" s="20" t="s">
        <v>17</v>
      </c>
      <c r="B33" s="20"/>
      <c r="C33" s="20"/>
      <c r="D33" s="20"/>
      <c r="E33" s="20">
        <v>1</v>
      </c>
      <c r="F33" s="20"/>
      <c r="G33" s="20"/>
      <c r="H33" s="20">
        <v>1</v>
      </c>
      <c r="I33" s="20"/>
      <c r="J33" s="20">
        <v>2</v>
      </c>
      <c r="K33" s="20">
        <v>1</v>
      </c>
      <c r="L33" s="20">
        <v>5</v>
      </c>
    </row>
    <row r="34" spans="1:12" x14ac:dyDescent="0.25">
      <c r="A34" s="16" t="s">
        <v>18</v>
      </c>
      <c r="B34" s="16"/>
      <c r="C34" s="16">
        <v>1</v>
      </c>
      <c r="D34" s="16">
        <v>1</v>
      </c>
      <c r="E34" s="16">
        <v>1</v>
      </c>
      <c r="F34" s="16"/>
      <c r="G34" s="16"/>
      <c r="H34" s="16"/>
      <c r="I34" s="16">
        <v>2</v>
      </c>
      <c r="J34" s="16">
        <v>2</v>
      </c>
      <c r="K34" s="16">
        <v>2</v>
      </c>
      <c r="L34" s="16">
        <v>9</v>
      </c>
    </row>
    <row r="35" spans="1:12" x14ac:dyDescent="0.25">
      <c r="A35" s="20" t="s">
        <v>19</v>
      </c>
      <c r="B35" s="20"/>
      <c r="C35" s="20"/>
      <c r="D35" s="20">
        <v>1</v>
      </c>
      <c r="E35" s="20">
        <v>2</v>
      </c>
      <c r="F35" s="20"/>
      <c r="G35" s="20">
        <v>1</v>
      </c>
      <c r="H35" s="20">
        <v>3</v>
      </c>
      <c r="I35" s="20">
        <v>2</v>
      </c>
      <c r="J35" s="20"/>
      <c r="K35" s="20">
        <v>1</v>
      </c>
      <c r="L35" s="20">
        <v>10</v>
      </c>
    </row>
    <row r="36" spans="1:12" x14ac:dyDescent="0.25">
      <c r="A36" s="16" t="s">
        <v>20</v>
      </c>
      <c r="B36" s="16"/>
      <c r="C36" s="16"/>
      <c r="D36" s="16">
        <v>2</v>
      </c>
      <c r="E36" s="16">
        <v>3</v>
      </c>
      <c r="F36" s="16"/>
      <c r="G36" s="16"/>
      <c r="H36" s="16">
        <v>1</v>
      </c>
      <c r="I36" s="16">
        <v>2</v>
      </c>
      <c r="J36" s="16"/>
      <c r="K36" s="16">
        <v>1</v>
      </c>
      <c r="L36" s="16">
        <v>9</v>
      </c>
    </row>
    <row r="37" spans="1:12" x14ac:dyDescent="0.25">
      <c r="A37" s="20" t="s">
        <v>21</v>
      </c>
      <c r="B37" s="20">
        <v>1</v>
      </c>
      <c r="C37" s="20"/>
      <c r="D37" s="20">
        <v>9</v>
      </c>
      <c r="E37" s="20">
        <v>10</v>
      </c>
      <c r="F37" s="20"/>
      <c r="G37" s="20">
        <v>4</v>
      </c>
      <c r="H37" s="20">
        <v>2</v>
      </c>
      <c r="I37" s="20">
        <v>1</v>
      </c>
      <c r="J37" s="20">
        <v>13</v>
      </c>
      <c r="K37" s="20">
        <v>4</v>
      </c>
      <c r="L37" s="20">
        <v>44</v>
      </c>
    </row>
    <row r="38" spans="1:12" ht="15.75" thickBot="1" x14ac:dyDescent="0.3">
      <c r="A38" s="18" t="s">
        <v>22</v>
      </c>
      <c r="B38" s="18">
        <f>SUM(B30:B37)</f>
        <v>3</v>
      </c>
      <c r="C38" s="18">
        <f t="shared" ref="C38:L38" si="1">SUM(C30:C37)</f>
        <v>2</v>
      </c>
      <c r="D38" s="18">
        <f t="shared" si="1"/>
        <v>34</v>
      </c>
      <c r="E38" s="18">
        <f t="shared" si="1"/>
        <v>21</v>
      </c>
      <c r="F38" s="18">
        <f t="shared" si="1"/>
        <v>4</v>
      </c>
      <c r="G38" s="18">
        <f t="shared" si="1"/>
        <v>5</v>
      </c>
      <c r="H38" s="18">
        <f t="shared" si="1"/>
        <v>11</v>
      </c>
      <c r="I38" s="18">
        <f t="shared" si="1"/>
        <v>14</v>
      </c>
      <c r="J38" s="18">
        <f t="shared" si="1"/>
        <v>39</v>
      </c>
      <c r="K38" s="18">
        <f t="shared" si="1"/>
        <v>15</v>
      </c>
      <c r="L38" s="18">
        <f t="shared" si="1"/>
        <v>148</v>
      </c>
    </row>
    <row r="39" spans="1:12" ht="15.75" thickTop="1" x14ac:dyDescent="0.25"/>
  </sheetData>
  <mergeCells count="12">
    <mergeCell ref="A28:A29"/>
    <mergeCell ref="L28:L29"/>
    <mergeCell ref="L1:Q1"/>
    <mergeCell ref="A8:T8"/>
    <mergeCell ref="A11:A12"/>
    <mergeCell ref="B11:C11"/>
    <mergeCell ref="D11:E11"/>
    <mergeCell ref="F11:G11"/>
    <mergeCell ref="H11:I11"/>
    <mergeCell ref="J11:K11"/>
    <mergeCell ref="L11:L12"/>
    <mergeCell ref="M11:M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E60F-5D2A-41A8-9944-6153A60D9E6A}">
  <dimension ref="A1:X54"/>
  <sheetViews>
    <sheetView zoomScale="90" zoomScaleNormal="90" workbookViewId="0">
      <selection activeCell="A6" sqref="A6"/>
    </sheetView>
  </sheetViews>
  <sheetFormatPr baseColWidth="10" defaultRowHeight="15" x14ac:dyDescent="0.25"/>
  <cols>
    <col min="1" max="1" width="52.5703125" bestFit="1" customWidth="1"/>
    <col min="2" max="2" width="34.5703125" customWidth="1"/>
    <col min="3" max="3" width="21.28515625" customWidth="1"/>
    <col min="4" max="4" width="18.42578125" customWidth="1"/>
    <col min="5" max="5" width="17" customWidth="1"/>
    <col min="6" max="6" width="40.7109375" bestFit="1" customWidth="1"/>
    <col min="7" max="7" width="35.42578125" bestFit="1" customWidth="1"/>
    <col min="8" max="8" width="21.28515625" customWidth="1"/>
    <col min="9" max="9" width="18.42578125" customWidth="1"/>
  </cols>
  <sheetData>
    <row r="1" spans="1:24" s="5" customFormat="1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106" t="s">
        <v>0</v>
      </c>
      <c r="M1" s="106"/>
      <c r="N1" s="106"/>
      <c r="O1" s="106"/>
      <c r="P1" s="106"/>
      <c r="Q1" s="106"/>
      <c r="R1" s="3"/>
      <c r="S1" s="3"/>
      <c r="T1" s="3"/>
    </row>
    <row r="2" spans="1:24" s="5" customFormat="1" ht="15" customHeight="1" x14ac:dyDescent="0.25">
      <c r="A2" s="6"/>
      <c r="B2" s="7"/>
    </row>
    <row r="3" spans="1:24" s="5" customFormat="1" ht="15" customHeight="1" x14ac:dyDescent="0.25">
      <c r="A3" s="8" t="s">
        <v>303</v>
      </c>
      <c r="B3" s="7"/>
    </row>
    <row r="4" spans="1:24" s="5" customFormat="1" ht="15" customHeight="1" x14ac:dyDescent="0.25">
      <c r="A4" s="8" t="s">
        <v>304</v>
      </c>
      <c r="B4" s="7"/>
    </row>
    <row r="5" spans="1:24" s="5" customFormat="1" ht="15" customHeight="1" x14ac:dyDescent="0.25">
      <c r="A5" s="8" t="s">
        <v>305</v>
      </c>
      <c r="B5" s="7"/>
    </row>
    <row r="6" spans="1:24" s="5" customFormat="1" ht="15" customHeight="1" x14ac:dyDescent="0.25">
      <c r="A6" s="93" t="s">
        <v>301</v>
      </c>
      <c r="B6" s="7"/>
    </row>
    <row r="7" spans="1:24" s="5" customFormat="1" ht="15" customHeight="1" x14ac:dyDescent="0.25">
      <c r="A7" s="8"/>
      <c r="B7" s="7"/>
      <c r="F7" s="9"/>
      <c r="G7" s="9"/>
      <c r="H7" s="9"/>
    </row>
    <row r="8" spans="1:24" s="5" customFormat="1" ht="15" customHeight="1" x14ac:dyDescent="0.25">
      <c r="A8" s="8"/>
      <c r="B8" s="7"/>
    </row>
    <row r="9" spans="1:24" s="5" customFormat="1" ht="30" customHeight="1" x14ac:dyDescent="0.25">
      <c r="A9" s="122" t="s">
        <v>306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2" spans="1:24" x14ac:dyDescent="0.25">
      <c r="A12" s="20"/>
      <c r="B12" s="124" t="s">
        <v>307</v>
      </c>
      <c r="C12" s="124"/>
      <c r="D12" s="124" t="s">
        <v>308</v>
      </c>
      <c r="E12" s="124"/>
      <c r="F12" s="124" t="s">
        <v>309</v>
      </c>
      <c r="G12" s="124"/>
    </row>
    <row r="13" spans="1:24" x14ac:dyDescent="0.25">
      <c r="A13" s="20" t="s">
        <v>132</v>
      </c>
      <c r="B13" s="94" t="s">
        <v>133</v>
      </c>
      <c r="C13" s="94" t="s">
        <v>310</v>
      </c>
      <c r="D13" s="94" t="s">
        <v>311</v>
      </c>
      <c r="E13" s="94" t="s">
        <v>13</v>
      </c>
      <c r="F13" s="94" t="s">
        <v>312</v>
      </c>
      <c r="G13" s="94" t="s">
        <v>313</v>
      </c>
    </row>
    <row r="14" spans="1:24" x14ac:dyDescent="0.25">
      <c r="A14" s="20" t="s">
        <v>14</v>
      </c>
      <c r="B14" s="20">
        <v>52</v>
      </c>
      <c r="C14" s="22">
        <v>16057397</v>
      </c>
      <c r="D14" s="20">
        <v>27</v>
      </c>
      <c r="E14" s="22">
        <v>13233367</v>
      </c>
      <c r="F14" s="95">
        <f>Tabla215[[#This Row],[Proxectos]]/Tabla215[[#This Row],[Nº proxectos]]</f>
        <v>0.51923076923076927</v>
      </c>
      <c r="G14" s="95">
        <f>Tabla215[[#This Row],[Importe]]/Tabla215[[#This Row],[Importes]]</f>
        <v>0.82412902913218122</v>
      </c>
    </row>
    <row r="15" spans="1:24" x14ac:dyDescent="0.25">
      <c r="A15" s="20" t="s">
        <v>15</v>
      </c>
      <c r="B15" s="20">
        <v>12</v>
      </c>
      <c r="C15" s="22">
        <v>9739448.1300000008</v>
      </c>
      <c r="D15" s="20">
        <v>9</v>
      </c>
      <c r="E15" s="22">
        <v>3133244.38</v>
      </c>
      <c r="F15" s="95">
        <f>Tabla215[[#This Row],[Proxectos]]/Tabla215[[#This Row],[Nº proxectos]]</f>
        <v>0.75</v>
      </c>
      <c r="G15" s="95">
        <f>Tabla215[[#This Row],[Importe]]/Tabla215[[#This Row],[Importes]]</f>
        <v>0.32170656264894543</v>
      </c>
    </row>
    <row r="16" spans="1:24" x14ac:dyDescent="0.25">
      <c r="A16" s="20" t="s">
        <v>16</v>
      </c>
      <c r="B16" s="20">
        <v>7</v>
      </c>
      <c r="C16" s="22">
        <v>1241136.6599999999</v>
      </c>
      <c r="D16" s="20">
        <v>2</v>
      </c>
      <c r="E16" s="22">
        <v>128580</v>
      </c>
      <c r="F16" s="95">
        <f>Tabla215[[#This Row],[Proxectos]]/Tabla215[[#This Row],[Nº proxectos]]</f>
        <v>0.2857142857142857</v>
      </c>
      <c r="G16" s="95">
        <f>Tabla215[[#This Row],[Importe]]/Tabla215[[#This Row],[Importes]]</f>
        <v>0.1035985835758006</v>
      </c>
    </row>
    <row r="17" spans="1:9" x14ac:dyDescent="0.25">
      <c r="A17" s="20" t="s">
        <v>17</v>
      </c>
      <c r="B17" s="20">
        <v>5</v>
      </c>
      <c r="C17" s="22">
        <v>907556.96</v>
      </c>
      <c r="D17" s="20">
        <v>3</v>
      </c>
      <c r="E17" s="22">
        <v>899253.13</v>
      </c>
      <c r="F17" s="95">
        <f>Tabla215[[#This Row],[Proxectos]]/Tabla215[[#This Row],[Nº proxectos]]</f>
        <v>0.6</v>
      </c>
      <c r="G17" s="95">
        <f>Tabla215[[#This Row],[Importe]]/Tabla215[[#This Row],[Importes]]</f>
        <v>0.99085034839025421</v>
      </c>
    </row>
    <row r="18" spans="1:9" x14ac:dyDescent="0.25">
      <c r="A18" s="20" t="s">
        <v>18</v>
      </c>
      <c r="B18" s="20">
        <v>9</v>
      </c>
      <c r="C18" s="22">
        <v>58995</v>
      </c>
      <c r="D18" s="20">
        <v>2</v>
      </c>
      <c r="E18" s="22">
        <v>13110</v>
      </c>
      <c r="F18" s="95">
        <f>Tabla215[[#This Row],[Proxectos]]/Tabla215[[#This Row],[Nº proxectos]]</f>
        <v>0.22222222222222221</v>
      </c>
      <c r="G18" s="95">
        <f>Tabla215[[#This Row],[Importe]]/Tabla215[[#This Row],[Importes]]</f>
        <v>0.22222222222222221</v>
      </c>
    </row>
    <row r="19" spans="1:9" x14ac:dyDescent="0.25">
      <c r="A19" s="20" t="s">
        <v>19</v>
      </c>
      <c r="B19" s="20">
        <v>10</v>
      </c>
      <c r="C19" s="22">
        <v>79000</v>
      </c>
      <c r="D19" s="20">
        <v>3</v>
      </c>
      <c r="E19" s="22">
        <v>23700</v>
      </c>
      <c r="F19" s="95">
        <f>Tabla215[[#This Row],[Proxectos]]/Tabla215[[#This Row],[Nº proxectos]]</f>
        <v>0.3</v>
      </c>
      <c r="G19" s="95">
        <f>Tabla215[[#This Row],[Importe]]/Tabla215[[#This Row],[Importes]]</f>
        <v>0.3</v>
      </c>
    </row>
    <row r="20" spans="1:9" x14ac:dyDescent="0.25">
      <c r="A20" s="20" t="s">
        <v>20</v>
      </c>
      <c r="B20" s="20">
        <v>9</v>
      </c>
      <c r="C20" s="22">
        <v>246243.01</v>
      </c>
      <c r="D20" s="20">
        <v>6</v>
      </c>
      <c r="E20" s="22">
        <v>160243.01</v>
      </c>
      <c r="F20" s="95">
        <f>Tabla215[[#This Row],[Proxectos]]/Tabla215[[#This Row],[Nº proxectos]]</f>
        <v>0.66666666666666663</v>
      </c>
      <c r="G20" s="95">
        <f>Tabla215[[#This Row],[Importe]]/Tabla215[[#This Row],[Importes]]</f>
        <v>0.65075150762655154</v>
      </c>
    </row>
    <row r="21" spans="1:9" x14ac:dyDescent="0.25">
      <c r="A21" s="20" t="s">
        <v>21</v>
      </c>
      <c r="B21" s="20">
        <v>44</v>
      </c>
      <c r="C21" s="22">
        <v>7659280</v>
      </c>
      <c r="D21" s="20">
        <v>22</v>
      </c>
      <c r="E21" s="22">
        <v>5240301</v>
      </c>
      <c r="F21" s="95">
        <f>Tabla215[[#This Row],[Proxectos]]/Tabla215[[#This Row],[Nº proxectos]]</f>
        <v>0.5</v>
      </c>
      <c r="G21" s="95">
        <f>Tabla215[[#This Row],[Importe]]/Tabla215[[#This Row],[Importes]]</f>
        <v>0.68417671112689449</v>
      </c>
    </row>
    <row r="22" spans="1:9" ht="15.75" thickBot="1" x14ac:dyDescent="0.3">
      <c r="A22" s="96" t="s">
        <v>22</v>
      </c>
      <c r="B22" s="96">
        <f>SUBTOTAL(109,B14:B21)</f>
        <v>148</v>
      </c>
      <c r="C22" s="97">
        <f>SUBTOTAL(109,C14:C21)</f>
        <v>35989056.760000005</v>
      </c>
      <c r="D22" s="96">
        <f>SUBTOTAL(109,D14:D21)</f>
        <v>74</v>
      </c>
      <c r="E22" s="97">
        <f>SUBTOTAL(109,E14:E21)</f>
        <v>22831798.52</v>
      </c>
      <c r="F22" s="98">
        <f>Tabla215[[#This Row],[Proxectos]]/Tabla215[[#This Row],[Nº proxectos]]</f>
        <v>0.5</v>
      </c>
      <c r="G22" s="98">
        <f>Tabla215[[#This Row],[Importe]]/Tabla215[[#This Row],[Importes]]</f>
        <v>0.63440947264214975</v>
      </c>
    </row>
    <row r="23" spans="1:9" ht="15.75" thickTop="1" x14ac:dyDescent="0.25"/>
    <row r="27" spans="1:9" ht="15.75" x14ac:dyDescent="0.25">
      <c r="A27" s="99" t="s">
        <v>314</v>
      </c>
      <c r="F27" s="99" t="s">
        <v>315</v>
      </c>
    </row>
    <row r="28" spans="1:9" x14ac:dyDescent="0.25">
      <c r="A28" t="s">
        <v>316</v>
      </c>
      <c r="B28" t="s">
        <v>132</v>
      </c>
      <c r="C28" t="s">
        <v>317</v>
      </c>
      <c r="D28" t="s">
        <v>318</v>
      </c>
      <c r="F28" t="s">
        <v>316</v>
      </c>
      <c r="G28" t="s">
        <v>319</v>
      </c>
      <c r="H28" t="s">
        <v>320</v>
      </c>
      <c r="I28" t="s">
        <v>318</v>
      </c>
    </row>
    <row r="29" spans="1:9" x14ac:dyDescent="0.25">
      <c r="A29" s="20" t="s">
        <v>321</v>
      </c>
      <c r="B29" s="20" t="s">
        <v>14</v>
      </c>
      <c r="C29" s="20">
        <v>11</v>
      </c>
      <c r="D29" s="22">
        <v>10821621</v>
      </c>
      <c r="F29" s="20" t="s">
        <v>321</v>
      </c>
      <c r="G29" s="20" t="s">
        <v>28</v>
      </c>
      <c r="H29" s="20">
        <v>15</v>
      </c>
      <c r="I29" s="22">
        <v>8304815.8799999999</v>
      </c>
    </row>
    <row r="30" spans="1:9" x14ac:dyDescent="0.25">
      <c r="A30" s="20" t="s">
        <v>321</v>
      </c>
      <c r="B30" s="20" t="s">
        <v>15</v>
      </c>
      <c r="C30" s="20">
        <v>2</v>
      </c>
      <c r="D30" s="22">
        <v>206671.88</v>
      </c>
      <c r="F30" s="20" t="s">
        <v>321</v>
      </c>
      <c r="G30" s="20" t="s">
        <v>35</v>
      </c>
      <c r="H30" s="20">
        <v>2</v>
      </c>
      <c r="I30" s="22">
        <v>32900</v>
      </c>
    </row>
    <row r="31" spans="1:9" x14ac:dyDescent="0.25">
      <c r="A31" s="20" t="s">
        <v>321</v>
      </c>
      <c r="B31" s="20" t="s">
        <v>17</v>
      </c>
      <c r="C31" s="20">
        <v>1</v>
      </c>
      <c r="D31" s="22">
        <v>744253.13</v>
      </c>
      <c r="F31" s="20" t="s">
        <v>321</v>
      </c>
      <c r="G31" s="20" t="s">
        <v>33</v>
      </c>
      <c r="H31" s="20">
        <v>2</v>
      </c>
      <c r="I31" s="22">
        <v>750808.13</v>
      </c>
    </row>
    <row r="32" spans="1:9" x14ac:dyDescent="0.25">
      <c r="A32" s="20" t="s">
        <v>321</v>
      </c>
      <c r="B32" s="20" t="s">
        <v>18</v>
      </c>
      <c r="C32" s="20">
        <v>1</v>
      </c>
      <c r="D32" s="22">
        <v>6555</v>
      </c>
      <c r="F32" s="20" t="s">
        <v>321</v>
      </c>
      <c r="G32" s="20" t="s">
        <v>30</v>
      </c>
      <c r="H32" s="20">
        <v>3</v>
      </c>
      <c r="I32" s="22">
        <v>4952940</v>
      </c>
    </row>
    <row r="33" spans="1:9" x14ac:dyDescent="0.25">
      <c r="A33" s="20" t="s">
        <v>321</v>
      </c>
      <c r="B33" s="20" t="s">
        <v>19</v>
      </c>
      <c r="C33" s="20">
        <v>1</v>
      </c>
      <c r="D33" s="22">
        <v>7900</v>
      </c>
      <c r="F33" s="20" t="s">
        <v>322</v>
      </c>
      <c r="G33" s="20" t="s">
        <v>28</v>
      </c>
      <c r="H33" s="20">
        <v>5</v>
      </c>
      <c r="I33" s="22">
        <v>1345503.5</v>
      </c>
    </row>
    <row r="34" spans="1:9" x14ac:dyDescent="0.25">
      <c r="A34" s="20" t="s">
        <v>321</v>
      </c>
      <c r="B34" s="20" t="s">
        <v>21</v>
      </c>
      <c r="C34" s="20">
        <v>6</v>
      </c>
      <c r="D34" s="22">
        <v>2254463</v>
      </c>
      <c r="F34" s="20" t="s">
        <v>322</v>
      </c>
      <c r="G34" s="20" t="s">
        <v>35</v>
      </c>
      <c r="H34" s="20">
        <v>8</v>
      </c>
      <c r="I34" s="22">
        <v>396470</v>
      </c>
    </row>
    <row r="35" spans="1:9" x14ac:dyDescent="0.25">
      <c r="A35" s="20" t="s">
        <v>322</v>
      </c>
      <c r="B35" s="20" t="s">
        <v>14</v>
      </c>
      <c r="C35" s="20">
        <v>5</v>
      </c>
      <c r="D35" s="22">
        <v>608246</v>
      </c>
      <c r="F35" s="20" t="s">
        <v>322</v>
      </c>
      <c r="G35" s="20" t="s">
        <v>30</v>
      </c>
      <c r="H35" s="20">
        <v>4</v>
      </c>
      <c r="I35" s="22">
        <v>481835</v>
      </c>
    </row>
    <row r="36" spans="1:9" x14ac:dyDescent="0.25">
      <c r="A36" s="20" t="s">
        <v>322</v>
      </c>
      <c r="B36" s="20" t="s">
        <v>15</v>
      </c>
      <c r="C36" s="20">
        <v>3</v>
      </c>
      <c r="D36" s="22">
        <v>966702.5</v>
      </c>
      <c r="F36" s="20" t="s">
        <v>322</v>
      </c>
      <c r="G36" s="20" t="s">
        <v>34</v>
      </c>
      <c r="H36" s="20">
        <v>3</v>
      </c>
      <c r="I36" s="22">
        <v>136013.01</v>
      </c>
    </row>
    <row r="37" spans="1:9" x14ac:dyDescent="0.25">
      <c r="A37" s="20" t="s">
        <v>322</v>
      </c>
      <c r="B37" s="20" t="s">
        <v>16</v>
      </c>
      <c r="C37" s="20">
        <v>1</v>
      </c>
      <c r="D37" s="22">
        <v>72330</v>
      </c>
      <c r="F37" s="20" t="s">
        <v>323</v>
      </c>
      <c r="G37" s="20" t="s">
        <v>28</v>
      </c>
      <c r="H37" s="20">
        <v>7</v>
      </c>
      <c r="I37" s="22">
        <v>1213000</v>
      </c>
    </row>
    <row r="38" spans="1:9" x14ac:dyDescent="0.25">
      <c r="A38" s="20" t="s">
        <v>322</v>
      </c>
      <c r="B38" s="20" t="s">
        <v>17</v>
      </c>
      <c r="C38" s="20">
        <v>1</v>
      </c>
      <c r="D38" s="22">
        <v>15000</v>
      </c>
      <c r="F38" s="20" t="s">
        <v>323</v>
      </c>
      <c r="G38" s="20" t="s">
        <v>35</v>
      </c>
      <c r="H38" s="20">
        <v>4</v>
      </c>
      <c r="I38" s="22">
        <v>645625</v>
      </c>
    </row>
    <row r="39" spans="1:9" x14ac:dyDescent="0.25">
      <c r="A39" s="20" t="s">
        <v>322</v>
      </c>
      <c r="B39" s="20" t="s">
        <v>19</v>
      </c>
      <c r="C39" s="20">
        <v>2</v>
      </c>
      <c r="D39" s="22">
        <v>15800</v>
      </c>
      <c r="F39" s="20" t="s">
        <v>323</v>
      </c>
      <c r="G39" s="20" t="s">
        <v>33</v>
      </c>
      <c r="H39" s="20">
        <v>1</v>
      </c>
      <c r="I39" s="22">
        <v>6555</v>
      </c>
    </row>
    <row r="40" spans="1:9" x14ac:dyDescent="0.25">
      <c r="A40" s="20" t="s">
        <v>322</v>
      </c>
      <c r="B40" s="20" t="s">
        <v>20</v>
      </c>
      <c r="C40" s="20">
        <v>4</v>
      </c>
      <c r="D40" s="22">
        <v>106743.01</v>
      </c>
      <c r="F40" s="20" t="s">
        <v>323</v>
      </c>
      <c r="G40" s="20" t="s">
        <v>30</v>
      </c>
      <c r="H40" s="20">
        <v>2</v>
      </c>
      <c r="I40" s="22">
        <v>275250</v>
      </c>
    </row>
    <row r="41" spans="1:9" x14ac:dyDescent="0.25">
      <c r="A41" s="20" t="s">
        <v>322</v>
      </c>
      <c r="B41" s="20" t="s">
        <v>21</v>
      </c>
      <c r="C41" s="20">
        <v>4</v>
      </c>
      <c r="D41" s="22">
        <v>575000</v>
      </c>
      <c r="F41" s="20" t="s">
        <v>87</v>
      </c>
      <c r="G41" s="20" t="s">
        <v>28</v>
      </c>
      <c r="H41" s="20">
        <v>9</v>
      </c>
      <c r="I41" s="22">
        <v>3204433</v>
      </c>
    </row>
    <row r="42" spans="1:9" x14ac:dyDescent="0.25">
      <c r="A42" s="20" t="s">
        <v>323</v>
      </c>
      <c r="B42" s="20" t="s">
        <v>14</v>
      </c>
      <c r="C42" s="20">
        <v>5</v>
      </c>
      <c r="D42" s="22">
        <v>844000</v>
      </c>
      <c r="F42" s="20" t="s">
        <v>87</v>
      </c>
      <c r="G42" s="20" t="s">
        <v>35</v>
      </c>
      <c r="H42" s="20">
        <v>3</v>
      </c>
      <c r="I42" s="22">
        <v>345000</v>
      </c>
    </row>
    <row r="43" spans="1:9" x14ac:dyDescent="0.25">
      <c r="A43" s="20" t="s">
        <v>323</v>
      </c>
      <c r="B43" s="20" t="s">
        <v>15</v>
      </c>
      <c r="C43" s="20">
        <v>2</v>
      </c>
      <c r="D43" s="22">
        <v>491375</v>
      </c>
      <c r="F43" s="20" t="s">
        <v>87</v>
      </c>
      <c r="G43" s="20" t="s">
        <v>30</v>
      </c>
      <c r="H43" s="20">
        <v>5</v>
      </c>
      <c r="I43" s="22">
        <v>684400</v>
      </c>
    </row>
    <row r="44" spans="1:9" x14ac:dyDescent="0.25">
      <c r="A44" s="20" t="s">
        <v>323</v>
      </c>
      <c r="B44" s="20" t="s">
        <v>18</v>
      </c>
      <c r="C44" s="20">
        <v>1</v>
      </c>
      <c r="D44" s="22">
        <v>6555</v>
      </c>
      <c r="F44" s="20" t="s">
        <v>324</v>
      </c>
      <c r="G44" s="20" t="s">
        <v>30</v>
      </c>
      <c r="H44" s="20">
        <v>1</v>
      </c>
      <c r="I44" s="22">
        <v>56250</v>
      </c>
    </row>
    <row r="45" spans="1:9" ht="15.75" thickBot="1" x14ac:dyDescent="0.3">
      <c r="A45" s="20" t="s">
        <v>323</v>
      </c>
      <c r="B45" s="20" t="s">
        <v>20</v>
      </c>
      <c r="C45" s="20">
        <v>1</v>
      </c>
      <c r="D45" s="22">
        <v>38500</v>
      </c>
      <c r="F45" s="96" t="s">
        <v>22</v>
      </c>
      <c r="G45" s="96"/>
      <c r="H45" s="96">
        <f>SUBTOTAL(109,H29:H44)</f>
        <v>74</v>
      </c>
      <c r="I45" s="97">
        <f>SUBTOTAL(109,I29:I44)</f>
        <v>22831798.52</v>
      </c>
    </row>
    <row r="46" spans="1:9" ht="15.75" thickTop="1" x14ac:dyDescent="0.25">
      <c r="A46" s="20" t="s">
        <v>323</v>
      </c>
      <c r="B46" s="20" t="s">
        <v>21</v>
      </c>
      <c r="C46" s="20">
        <v>5</v>
      </c>
      <c r="D46" s="22">
        <v>760000</v>
      </c>
    </row>
    <row r="47" spans="1:9" x14ac:dyDescent="0.25">
      <c r="A47" s="20" t="s">
        <v>87</v>
      </c>
      <c r="B47" s="20" t="s">
        <v>14</v>
      </c>
      <c r="C47" s="20">
        <v>6</v>
      </c>
      <c r="D47" s="22">
        <v>959500</v>
      </c>
    </row>
    <row r="48" spans="1:9" x14ac:dyDescent="0.25">
      <c r="A48" s="20" t="s">
        <v>87</v>
      </c>
      <c r="B48" s="20" t="s">
        <v>15</v>
      </c>
      <c r="C48" s="20">
        <v>2</v>
      </c>
      <c r="D48" s="22">
        <v>1468495</v>
      </c>
    </row>
    <row r="49" spans="1:4" x14ac:dyDescent="0.25">
      <c r="A49" s="20" t="s">
        <v>87</v>
      </c>
      <c r="B49" s="20" t="s">
        <v>17</v>
      </c>
      <c r="C49" s="20">
        <v>1</v>
      </c>
      <c r="D49" s="22">
        <v>140000</v>
      </c>
    </row>
    <row r="50" spans="1:4" x14ac:dyDescent="0.25">
      <c r="A50" s="20" t="s">
        <v>87</v>
      </c>
      <c r="B50" s="20" t="s">
        <v>20</v>
      </c>
      <c r="C50" s="20">
        <v>1</v>
      </c>
      <c r="D50" s="22">
        <v>15000</v>
      </c>
    </row>
    <row r="51" spans="1:4" x14ac:dyDescent="0.25">
      <c r="A51" s="20" t="s">
        <v>87</v>
      </c>
      <c r="B51" s="20" t="s">
        <v>21</v>
      </c>
      <c r="C51" s="20">
        <v>7</v>
      </c>
      <c r="D51" s="22">
        <v>1650838</v>
      </c>
    </row>
    <row r="52" spans="1:4" x14ac:dyDescent="0.25">
      <c r="A52" s="20" t="s">
        <v>324</v>
      </c>
      <c r="B52" s="20" t="s">
        <v>16</v>
      </c>
      <c r="C52" s="20">
        <v>1</v>
      </c>
      <c r="D52" s="22">
        <v>56250</v>
      </c>
    </row>
    <row r="53" spans="1:4" ht="15.75" thickBot="1" x14ac:dyDescent="0.3">
      <c r="A53" s="96" t="s">
        <v>22</v>
      </c>
      <c r="B53" s="96"/>
      <c r="C53" s="96">
        <f>SUBTOTAL(109,C29:C52)</f>
        <v>74</v>
      </c>
      <c r="D53" s="97">
        <v>22831798.520000003</v>
      </c>
    </row>
    <row r="54" spans="1:4" ht="15.75" thickTop="1" x14ac:dyDescent="0.25"/>
  </sheetData>
  <mergeCells count="5">
    <mergeCell ref="L1:Q1"/>
    <mergeCell ref="A9:X9"/>
    <mergeCell ref="B12:C12"/>
    <mergeCell ref="D12:E12"/>
    <mergeCell ref="F12:G12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7FC1-3DE1-4052-AABD-9236018A900C}">
  <dimension ref="A1:M132"/>
  <sheetViews>
    <sheetView workbookViewId="0">
      <selection activeCell="A6" sqref="A6"/>
    </sheetView>
  </sheetViews>
  <sheetFormatPr baseColWidth="10" defaultRowHeight="15" x14ac:dyDescent="0.25"/>
  <cols>
    <col min="1" max="1" width="53.42578125" bestFit="1" customWidth="1"/>
    <col min="2" max="2" width="46.42578125" bestFit="1" customWidth="1"/>
    <col min="3" max="3" width="21.85546875" customWidth="1"/>
    <col min="4" max="4" width="21.28515625" customWidth="1"/>
    <col min="5" max="5" width="18.42578125" customWidth="1"/>
    <col min="6" max="6" width="15.85546875" bestFit="1" customWidth="1"/>
    <col min="8" max="8" width="24.85546875" bestFit="1" customWidth="1"/>
    <col min="9" max="9" width="34" customWidth="1"/>
    <col min="13" max="13" width="16.140625" customWidth="1"/>
  </cols>
  <sheetData>
    <row r="1" spans="1:13" s="5" customFormat="1" ht="49.5" customHeight="1" thickBot="1" x14ac:dyDescent="0.3">
      <c r="A1" s="1"/>
      <c r="B1" s="2"/>
      <c r="C1" s="3"/>
      <c r="D1" s="3"/>
      <c r="E1" s="3"/>
      <c r="F1" s="3"/>
      <c r="G1" s="3"/>
      <c r="H1" s="3"/>
      <c r="I1" s="106" t="s">
        <v>0</v>
      </c>
      <c r="J1" s="106"/>
      <c r="K1" s="106"/>
      <c r="L1" s="106"/>
      <c r="M1" s="4"/>
    </row>
    <row r="2" spans="1:13" s="5" customFormat="1" ht="15" customHeight="1" x14ac:dyDescent="0.25">
      <c r="A2" s="6"/>
      <c r="B2" s="7"/>
    </row>
    <row r="3" spans="1:13" s="5" customFormat="1" ht="15" customHeight="1" x14ac:dyDescent="0.25">
      <c r="A3" s="8" t="s">
        <v>1</v>
      </c>
      <c r="B3" s="7"/>
    </row>
    <row r="4" spans="1:13" s="5" customFormat="1" ht="15" customHeight="1" x14ac:dyDescent="0.25">
      <c r="A4" s="8" t="s">
        <v>2</v>
      </c>
      <c r="B4" s="7"/>
    </row>
    <row r="5" spans="1:13" s="5" customFormat="1" ht="15" customHeight="1" x14ac:dyDescent="0.25">
      <c r="A5" s="28" t="s">
        <v>301</v>
      </c>
      <c r="B5" s="7"/>
    </row>
    <row r="6" spans="1:13" s="5" customFormat="1" ht="15" customHeight="1" x14ac:dyDescent="0.25">
      <c r="A6" s="100" t="s">
        <v>325</v>
      </c>
      <c r="B6" s="7"/>
    </row>
    <row r="7" spans="1:13" x14ac:dyDescent="0.25">
      <c r="A7" s="89" t="s">
        <v>300</v>
      </c>
    </row>
    <row r="8" spans="1:13" x14ac:dyDescent="0.25">
      <c r="A8" s="89"/>
    </row>
    <row r="9" spans="1:13" ht="26.25" x14ac:dyDescent="0.25">
      <c r="A9" s="121" t="s">
        <v>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5" spans="1:13" x14ac:dyDescent="0.25">
      <c r="A15" s="117" t="s">
        <v>27</v>
      </c>
      <c r="B15" s="11" t="s">
        <v>5</v>
      </c>
      <c r="C15" s="11"/>
      <c r="D15" s="11" t="s">
        <v>6</v>
      </c>
      <c r="E15" s="11"/>
      <c r="F15" s="11" t="s">
        <v>7</v>
      </c>
      <c r="G15" s="11"/>
      <c r="H15" s="11" t="s">
        <v>8</v>
      </c>
      <c r="I15" s="11"/>
      <c r="J15" s="11" t="s">
        <v>9</v>
      </c>
      <c r="K15" s="11"/>
      <c r="L15" s="119" t="s">
        <v>22</v>
      </c>
    </row>
    <row r="16" spans="1:13" ht="15.75" thickBot="1" x14ac:dyDescent="0.3">
      <c r="A16" s="118" t="s">
        <v>24</v>
      </c>
      <c r="B16" s="13" t="s">
        <v>25</v>
      </c>
      <c r="C16" s="13" t="s">
        <v>26</v>
      </c>
      <c r="D16" s="13" t="s">
        <v>25</v>
      </c>
      <c r="E16" s="13" t="s">
        <v>26</v>
      </c>
      <c r="F16" s="13" t="s">
        <v>25</v>
      </c>
      <c r="G16" s="13" t="s">
        <v>26</v>
      </c>
      <c r="H16" s="13" t="s">
        <v>25</v>
      </c>
      <c r="I16" s="13" t="s">
        <v>26</v>
      </c>
      <c r="J16" s="13" t="s">
        <v>25</v>
      </c>
      <c r="K16" s="13" t="s">
        <v>26</v>
      </c>
      <c r="L16" s="120"/>
    </row>
    <row r="17" spans="1:13" ht="15.75" thickTop="1" x14ac:dyDescent="0.25">
      <c r="A17" s="16" t="s">
        <v>28</v>
      </c>
      <c r="B17" s="16"/>
      <c r="C17" s="16"/>
      <c r="D17" s="16">
        <v>15</v>
      </c>
      <c r="E17" s="16">
        <v>7</v>
      </c>
      <c r="F17" s="16">
        <v>3</v>
      </c>
      <c r="G17" s="16">
        <v>1</v>
      </c>
      <c r="H17" s="16">
        <v>1</v>
      </c>
      <c r="I17" s="16">
        <v>3</v>
      </c>
      <c r="J17" s="16">
        <v>23</v>
      </c>
      <c r="K17" s="16">
        <v>6</v>
      </c>
      <c r="L17" s="16">
        <v>59</v>
      </c>
    </row>
    <row r="18" spans="1:13" x14ac:dyDescent="0.25">
      <c r="A18" s="20" t="s">
        <v>29</v>
      </c>
      <c r="B18" s="20"/>
      <c r="C18" s="20"/>
      <c r="D18" s="20"/>
      <c r="E18" s="20"/>
      <c r="F18" s="20"/>
      <c r="G18" s="20"/>
      <c r="H18" s="20"/>
      <c r="I18" s="20"/>
      <c r="J18" s="20">
        <v>1</v>
      </c>
      <c r="K18" s="20"/>
      <c r="L18" s="20">
        <v>1</v>
      </c>
    </row>
    <row r="19" spans="1:13" x14ac:dyDescent="0.25">
      <c r="A19" s="16" t="s">
        <v>30</v>
      </c>
      <c r="B19" s="16">
        <v>2</v>
      </c>
      <c r="C19" s="16">
        <v>1</v>
      </c>
      <c r="D19" s="16">
        <v>8</v>
      </c>
      <c r="E19" s="16">
        <v>1</v>
      </c>
      <c r="F19" s="16">
        <v>1</v>
      </c>
      <c r="G19" s="16">
        <v>1</v>
      </c>
      <c r="H19" s="16">
        <v>2</v>
      </c>
      <c r="I19" s="16">
        <v>3</v>
      </c>
      <c r="J19" s="16">
        <v>4</v>
      </c>
      <c r="K19" s="16">
        <v>5</v>
      </c>
      <c r="L19" s="16">
        <v>28</v>
      </c>
    </row>
    <row r="20" spans="1:13" x14ac:dyDescent="0.25">
      <c r="A20" s="20" t="s">
        <v>31</v>
      </c>
      <c r="B20" s="20"/>
      <c r="C20" s="20"/>
      <c r="D20" s="20"/>
      <c r="E20" s="20">
        <v>1</v>
      </c>
      <c r="F20" s="20"/>
      <c r="G20" s="20"/>
      <c r="H20" s="20">
        <v>2</v>
      </c>
      <c r="I20" s="20">
        <v>3</v>
      </c>
      <c r="J20" s="20">
        <v>3</v>
      </c>
      <c r="K20" s="20"/>
      <c r="L20" s="20">
        <v>9</v>
      </c>
    </row>
    <row r="21" spans="1:13" x14ac:dyDescent="0.25">
      <c r="A21" s="16" t="s">
        <v>32</v>
      </c>
      <c r="B21" s="16"/>
      <c r="C21" s="16"/>
      <c r="D21" s="16">
        <v>1</v>
      </c>
      <c r="E21" s="16"/>
      <c r="F21" s="16"/>
      <c r="G21" s="16"/>
      <c r="H21" s="16"/>
      <c r="I21" s="16"/>
      <c r="J21" s="16"/>
      <c r="K21" s="16"/>
      <c r="L21" s="16">
        <v>1</v>
      </c>
    </row>
    <row r="22" spans="1:13" x14ac:dyDescent="0.25">
      <c r="A22" s="20" t="s">
        <v>33</v>
      </c>
      <c r="B22" s="20"/>
      <c r="C22" s="20"/>
      <c r="D22" s="20"/>
      <c r="E22" s="20"/>
      <c r="F22" s="20"/>
      <c r="G22" s="20">
        <v>1</v>
      </c>
      <c r="H22" s="20">
        <v>2</v>
      </c>
      <c r="I22" s="20">
        <v>3</v>
      </c>
      <c r="J22" s="20">
        <v>3</v>
      </c>
      <c r="K22" s="20">
        <v>2</v>
      </c>
      <c r="L22" s="20">
        <v>11</v>
      </c>
    </row>
    <row r="23" spans="1:13" x14ac:dyDescent="0.25">
      <c r="A23" s="16" t="s">
        <v>34</v>
      </c>
      <c r="B23" s="16"/>
      <c r="C23" s="16"/>
      <c r="D23" s="16"/>
      <c r="E23" s="16">
        <v>1</v>
      </c>
      <c r="F23" s="16"/>
      <c r="G23" s="16"/>
      <c r="H23" s="16">
        <v>1</v>
      </c>
      <c r="I23" s="16">
        <v>2</v>
      </c>
      <c r="J23" s="16"/>
      <c r="K23" s="16"/>
      <c r="L23" s="16">
        <v>4</v>
      </c>
    </row>
    <row r="24" spans="1:13" x14ac:dyDescent="0.25">
      <c r="A24" s="20" t="s">
        <v>35</v>
      </c>
      <c r="B24" s="20">
        <v>1</v>
      </c>
      <c r="C24" s="20">
        <v>1</v>
      </c>
      <c r="D24" s="20">
        <v>10</v>
      </c>
      <c r="E24" s="20">
        <v>11</v>
      </c>
      <c r="F24" s="20"/>
      <c r="G24" s="20">
        <v>2</v>
      </c>
      <c r="H24" s="20">
        <v>3</v>
      </c>
      <c r="I24" s="20"/>
      <c r="J24" s="20">
        <v>5</v>
      </c>
      <c r="K24" s="20">
        <v>2</v>
      </c>
      <c r="L24" s="20">
        <v>35</v>
      </c>
    </row>
    <row r="25" spans="1:13" ht="15.75" thickBot="1" x14ac:dyDescent="0.3">
      <c r="A25" s="18" t="s">
        <v>22</v>
      </c>
      <c r="B25" s="18">
        <f>SUM(B17:B24)</f>
        <v>3</v>
      </c>
      <c r="C25" s="18">
        <f t="shared" ref="C25:L25" si="0">SUM(C17:C24)</f>
        <v>2</v>
      </c>
      <c r="D25" s="18">
        <f t="shared" si="0"/>
        <v>34</v>
      </c>
      <c r="E25" s="18">
        <f t="shared" si="0"/>
        <v>21</v>
      </c>
      <c r="F25" s="18">
        <f t="shared" si="0"/>
        <v>4</v>
      </c>
      <c r="G25" s="18">
        <f t="shared" si="0"/>
        <v>5</v>
      </c>
      <c r="H25" s="18">
        <f t="shared" si="0"/>
        <v>11</v>
      </c>
      <c r="I25" s="18">
        <f t="shared" si="0"/>
        <v>14</v>
      </c>
      <c r="J25" s="18">
        <f t="shared" si="0"/>
        <v>39</v>
      </c>
      <c r="K25" s="18">
        <f t="shared" si="0"/>
        <v>15</v>
      </c>
      <c r="L25" s="18">
        <f t="shared" si="0"/>
        <v>148</v>
      </c>
    </row>
    <row r="26" spans="1:13" ht="15.75" thickTop="1" x14ac:dyDescent="0.25"/>
    <row r="28" spans="1:13" x14ac:dyDescent="0.25">
      <c r="A28" s="21" t="s">
        <v>36</v>
      </c>
    </row>
    <row r="29" spans="1:13" x14ac:dyDescent="0.25">
      <c r="A29" s="20" t="s">
        <v>37</v>
      </c>
      <c r="B29" s="20" t="s">
        <v>38</v>
      </c>
      <c r="C29" s="20" t="s">
        <v>25</v>
      </c>
      <c r="D29" s="20" t="s">
        <v>26</v>
      </c>
      <c r="E29" s="20" t="s">
        <v>22</v>
      </c>
      <c r="F29" s="20" t="s">
        <v>39</v>
      </c>
      <c r="H29" s="20" t="s">
        <v>40</v>
      </c>
      <c r="I29" s="20" t="s">
        <v>41</v>
      </c>
      <c r="J29" s="20" t="s">
        <v>25</v>
      </c>
      <c r="K29" s="20" t="s">
        <v>26</v>
      </c>
      <c r="L29" s="20" t="s">
        <v>22</v>
      </c>
      <c r="M29" s="20" t="s">
        <v>39</v>
      </c>
    </row>
    <row r="30" spans="1:13" x14ac:dyDescent="0.25">
      <c r="A30" s="20" t="s">
        <v>42</v>
      </c>
      <c r="B30" s="20" t="s">
        <v>43</v>
      </c>
      <c r="C30" s="20">
        <v>2</v>
      </c>
      <c r="D30" s="20">
        <v>1</v>
      </c>
      <c r="E30" s="20">
        <f>SUM(Tabla11[[#This Row],[Homes]:[Mulleres]])</f>
        <v>3</v>
      </c>
      <c r="F30" s="22">
        <v>805808.13</v>
      </c>
      <c r="H30" s="20" t="s">
        <v>44</v>
      </c>
      <c r="I30" s="20" t="s">
        <v>45</v>
      </c>
      <c r="J30" s="20">
        <v>3</v>
      </c>
      <c r="K30" s="20">
        <v>3</v>
      </c>
      <c r="L30" s="20">
        <f>SUM(Tabla13[[#This Row],[Homes]:[Mulleres]])</f>
        <v>6</v>
      </c>
      <c r="M30" s="22">
        <v>1025538</v>
      </c>
    </row>
    <row r="31" spans="1:13" x14ac:dyDescent="0.25">
      <c r="A31" s="20" t="s">
        <v>42</v>
      </c>
      <c r="B31" s="20" t="s">
        <v>46</v>
      </c>
      <c r="C31" s="20">
        <v>4</v>
      </c>
      <c r="D31" s="20">
        <v>2</v>
      </c>
      <c r="E31" s="20">
        <f>SUM(Tabla11[[#This Row],[Homes]:[Mulleres]])</f>
        <v>6</v>
      </c>
      <c r="F31" s="22">
        <v>772705.03</v>
      </c>
      <c r="H31" s="20" t="s">
        <v>47</v>
      </c>
      <c r="I31" s="20" t="s">
        <v>48</v>
      </c>
      <c r="J31" s="20">
        <v>1</v>
      </c>
      <c r="K31" s="20">
        <v>1</v>
      </c>
      <c r="L31" s="20">
        <f>SUM(Tabla13[[#This Row],[Homes]:[Mulleres]])</f>
        <v>2</v>
      </c>
      <c r="M31" s="22">
        <v>149376</v>
      </c>
    </row>
    <row r="32" spans="1:13" x14ac:dyDescent="0.25">
      <c r="A32" s="20" t="s">
        <v>42</v>
      </c>
      <c r="B32" s="20" t="s">
        <v>49</v>
      </c>
      <c r="C32" s="20">
        <v>13</v>
      </c>
      <c r="D32" s="20">
        <v>7</v>
      </c>
      <c r="E32" s="20">
        <f>SUM(Tabla11[[#This Row],[Homes]:[Mulleres]])</f>
        <v>20</v>
      </c>
      <c r="F32" s="22">
        <v>2502042.0099999998</v>
      </c>
      <c r="H32" s="20" t="s">
        <v>50</v>
      </c>
      <c r="I32" s="20" t="s">
        <v>51</v>
      </c>
      <c r="J32" s="20">
        <v>1</v>
      </c>
      <c r="K32" s="20"/>
      <c r="L32" s="20">
        <f>SUM(Tabla13[[#This Row],[Homes]:[Mulleres]])</f>
        <v>1</v>
      </c>
      <c r="M32" s="22">
        <v>146446.89000000001</v>
      </c>
    </row>
    <row r="33" spans="1:13" x14ac:dyDescent="0.25">
      <c r="A33" s="20" t="s">
        <v>42</v>
      </c>
      <c r="B33" s="20" t="s">
        <v>52</v>
      </c>
      <c r="C33" s="20">
        <v>1</v>
      </c>
      <c r="D33" s="20">
        <v>1</v>
      </c>
      <c r="E33" s="20">
        <f>SUM(Tabla11[[#This Row],[Homes]:[Mulleres]])</f>
        <v>2</v>
      </c>
      <c r="F33" s="22">
        <v>74400</v>
      </c>
      <c r="H33" s="20" t="s">
        <v>53</v>
      </c>
      <c r="I33" s="20" t="s">
        <v>54</v>
      </c>
      <c r="J33" s="20">
        <v>1</v>
      </c>
      <c r="K33" s="20"/>
      <c r="L33" s="20">
        <f>SUM(Tabla13[[#This Row],[Homes]:[Mulleres]])</f>
        <v>1</v>
      </c>
      <c r="M33" s="22">
        <v>33000</v>
      </c>
    </row>
    <row r="34" spans="1:13" x14ac:dyDescent="0.25">
      <c r="A34" s="20" t="s">
        <v>42</v>
      </c>
      <c r="B34" s="20" t="s">
        <v>55</v>
      </c>
      <c r="C34" s="20">
        <v>1</v>
      </c>
      <c r="D34" s="20"/>
      <c r="E34" s="20">
        <f>SUM(Tabla11[[#This Row],[Homes]:[Mulleres]])</f>
        <v>1</v>
      </c>
      <c r="F34" s="22">
        <v>90000</v>
      </c>
      <c r="H34" s="20" t="s">
        <v>56</v>
      </c>
      <c r="I34" s="20" t="s">
        <v>57</v>
      </c>
      <c r="J34" s="20">
        <v>2</v>
      </c>
      <c r="K34" s="20"/>
      <c r="L34" s="20">
        <f>SUM(Tabla13[[#This Row],[Homes]:[Mulleres]])</f>
        <v>2</v>
      </c>
      <c r="M34" s="22">
        <v>97900</v>
      </c>
    </row>
    <row r="35" spans="1:13" x14ac:dyDescent="0.25">
      <c r="A35" s="20" t="s">
        <v>42</v>
      </c>
      <c r="B35" s="20" t="s">
        <v>58</v>
      </c>
      <c r="C35" s="20">
        <v>1</v>
      </c>
      <c r="D35" s="20">
        <v>3</v>
      </c>
      <c r="E35" s="20">
        <f>SUM(Tabla11[[#This Row],[Homes]:[Mulleres]])</f>
        <v>4</v>
      </c>
      <c r="F35" s="22">
        <v>154110</v>
      </c>
      <c r="H35" s="20" t="s">
        <v>59</v>
      </c>
      <c r="I35" s="20" t="s">
        <v>60</v>
      </c>
      <c r="J35" s="20">
        <v>1</v>
      </c>
      <c r="K35" s="20"/>
      <c r="L35" s="20">
        <f>SUM(Tabla13[[#This Row],[Homes]:[Mulleres]])</f>
        <v>1</v>
      </c>
      <c r="M35" s="22">
        <v>149688</v>
      </c>
    </row>
    <row r="36" spans="1:13" x14ac:dyDescent="0.25">
      <c r="A36" s="20" t="s">
        <v>42</v>
      </c>
      <c r="B36" s="20" t="s">
        <v>61</v>
      </c>
      <c r="C36" s="20">
        <v>1</v>
      </c>
      <c r="D36" s="20">
        <v>2</v>
      </c>
      <c r="E36" s="20">
        <f>SUM(Tabla11[[#This Row],[Homes]:[Mulleres]])</f>
        <v>3</v>
      </c>
      <c r="F36" s="22">
        <v>114055</v>
      </c>
      <c r="H36" s="20" t="s">
        <v>62</v>
      </c>
      <c r="I36" s="20" t="s">
        <v>63</v>
      </c>
      <c r="J36" s="20">
        <v>1</v>
      </c>
      <c r="K36" s="20"/>
      <c r="L36" s="20">
        <f>SUM(Tabla13[[#This Row],[Homes]:[Mulleres]])</f>
        <v>1</v>
      </c>
      <c r="M36" s="22">
        <v>55000</v>
      </c>
    </row>
    <row r="37" spans="1:13" x14ac:dyDescent="0.25">
      <c r="A37" s="20" t="s">
        <v>64</v>
      </c>
      <c r="B37" s="20" t="s">
        <v>65</v>
      </c>
      <c r="C37" s="20">
        <v>1</v>
      </c>
      <c r="D37" s="20"/>
      <c r="E37" s="20">
        <f>SUM(Tabla11[[#This Row],[Homes]:[Mulleres]])</f>
        <v>1</v>
      </c>
      <c r="F37" s="22">
        <v>8303.83</v>
      </c>
      <c r="H37" s="20" t="s">
        <v>66</v>
      </c>
      <c r="I37" s="20" t="s">
        <v>67</v>
      </c>
      <c r="J37" s="20"/>
      <c r="K37" s="20">
        <v>1</v>
      </c>
      <c r="L37" s="20">
        <f>SUM(Tabla13[[#This Row],[Homes]:[Mulleres]])</f>
        <v>1</v>
      </c>
      <c r="M37" s="22">
        <v>60006</v>
      </c>
    </row>
    <row r="38" spans="1:13" x14ac:dyDescent="0.25">
      <c r="A38" s="20" t="s">
        <v>64</v>
      </c>
      <c r="B38" s="20" t="s">
        <v>68</v>
      </c>
      <c r="C38" s="20">
        <v>4</v>
      </c>
      <c r="D38" s="20"/>
      <c r="E38" s="20">
        <f>SUM(Tabla11[[#This Row],[Homes]:[Mulleres]])</f>
        <v>4</v>
      </c>
      <c r="F38" s="22">
        <v>739446.89</v>
      </c>
      <c r="H38" s="20" t="s">
        <v>69</v>
      </c>
      <c r="I38" s="20" t="s">
        <v>70</v>
      </c>
      <c r="J38" s="20">
        <v>1</v>
      </c>
      <c r="K38" s="20"/>
      <c r="L38" s="20">
        <f>SUM(Tabla13[[#This Row],[Homes]:[Mulleres]])</f>
        <v>1</v>
      </c>
      <c r="M38" s="22">
        <v>200000</v>
      </c>
    </row>
    <row r="39" spans="1:13" x14ac:dyDescent="0.25">
      <c r="A39" s="20" t="s">
        <v>64</v>
      </c>
      <c r="B39" s="20" t="s">
        <v>71</v>
      </c>
      <c r="C39" s="20">
        <v>2</v>
      </c>
      <c r="D39" s="20">
        <v>2</v>
      </c>
      <c r="E39" s="20">
        <f>SUM(Tabla11[[#This Row],[Homes]:[Mulleres]])</f>
        <v>4</v>
      </c>
      <c r="F39" s="22">
        <v>138025</v>
      </c>
      <c r="H39" s="20" t="s">
        <v>72</v>
      </c>
      <c r="I39" s="20" t="s">
        <v>73</v>
      </c>
      <c r="J39" s="20">
        <v>1</v>
      </c>
      <c r="K39" s="20"/>
      <c r="L39" s="20">
        <f>SUM(Tabla13[[#This Row],[Homes]:[Mulleres]])</f>
        <v>1</v>
      </c>
      <c r="M39" s="22">
        <v>123750.01</v>
      </c>
    </row>
    <row r="40" spans="1:13" x14ac:dyDescent="0.25">
      <c r="A40" s="20" t="s">
        <v>64</v>
      </c>
      <c r="B40" s="20" t="s">
        <v>74</v>
      </c>
      <c r="C40" s="20">
        <v>1</v>
      </c>
      <c r="D40" s="20">
        <v>3</v>
      </c>
      <c r="E40" s="20">
        <f>SUM(Tabla11[[#This Row],[Homes]:[Mulleres]])</f>
        <v>4</v>
      </c>
      <c r="F40" s="22">
        <v>145800</v>
      </c>
      <c r="H40" s="20" t="s">
        <v>75</v>
      </c>
      <c r="I40" s="20" t="s">
        <v>76</v>
      </c>
      <c r="J40" s="20">
        <v>3</v>
      </c>
      <c r="K40" s="20"/>
      <c r="L40" s="20">
        <f>SUM(Tabla13[[#This Row],[Homes]:[Mulleres]])</f>
        <v>3</v>
      </c>
      <c r="M40" s="22">
        <v>571229</v>
      </c>
    </row>
    <row r="41" spans="1:13" x14ac:dyDescent="0.25">
      <c r="A41" s="20" t="s">
        <v>64</v>
      </c>
      <c r="B41" s="20" t="s">
        <v>77</v>
      </c>
      <c r="C41" s="20">
        <v>1</v>
      </c>
      <c r="D41" s="20"/>
      <c r="E41" s="20">
        <f>SUM(Tabla11[[#This Row],[Homes]:[Mulleres]])</f>
        <v>1</v>
      </c>
      <c r="F41" s="22">
        <v>7900</v>
      </c>
      <c r="H41" s="20" t="s">
        <v>78</v>
      </c>
      <c r="I41" s="20" t="s">
        <v>79</v>
      </c>
      <c r="J41" s="20"/>
      <c r="K41" s="20">
        <v>2</v>
      </c>
      <c r="L41" s="20">
        <f>SUM(Tabla13[[#This Row],[Homes]:[Mulleres]])</f>
        <v>2</v>
      </c>
      <c r="M41" s="22">
        <v>205000</v>
      </c>
    </row>
    <row r="42" spans="1:13" x14ac:dyDescent="0.25">
      <c r="A42" s="20" t="s">
        <v>64</v>
      </c>
      <c r="B42" s="20" t="s">
        <v>80</v>
      </c>
      <c r="C42" s="20"/>
      <c r="D42" s="20">
        <v>1</v>
      </c>
      <c r="E42" s="20">
        <f>SUM(Tabla11[[#This Row],[Homes]:[Mulleres]])</f>
        <v>1</v>
      </c>
      <c r="F42" s="22">
        <v>7900</v>
      </c>
      <c r="H42" s="20" t="s">
        <v>81</v>
      </c>
      <c r="I42" s="20" t="s">
        <v>82</v>
      </c>
      <c r="J42" s="20">
        <v>1</v>
      </c>
      <c r="K42" s="20">
        <v>1</v>
      </c>
      <c r="L42" s="20">
        <f>SUM(Tabla13[[#This Row],[Homes]:[Mulleres]])</f>
        <v>2</v>
      </c>
      <c r="M42" s="22">
        <v>292500</v>
      </c>
    </row>
    <row r="43" spans="1:13" x14ac:dyDescent="0.25">
      <c r="A43" s="20" t="s">
        <v>83</v>
      </c>
      <c r="B43" s="20" t="s">
        <v>84</v>
      </c>
      <c r="C43" s="20">
        <v>5</v>
      </c>
      <c r="D43" s="20">
        <v>3</v>
      </c>
      <c r="E43" s="20">
        <f>SUM(Tabla11[[#This Row],[Homes]:[Mulleres]])</f>
        <v>8</v>
      </c>
      <c r="F43" s="22">
        <v>912440</v>
      </c>
      <c r="H43" s="20" t="s">
        <v>85</v>
      </c>
      <c r="I43" s="20" t="s">
        <v>86</v>
      </c>
      <c r="J43" s="20"/>
      <c r="K43" s="20">
        <v>2</v>
      </c>
      <c r="L43" s="20">
        <f>SUM(Tabla13[[#This Row],[Homes]:[Mulleres]])</f>
        <v>2</v>
      </c>
      <c r="M43" s="22">
        <v>137500</v>
      </c>
    </row>
    <row r="44" spans="1:13" x14ac:dyDescent="0.25">
      <c r="A44" s="20" t="s">
        <v>83</v>
      </c>
      <c r="B44" s="20" t="s">
        <v>87</v>
      </c>
      <c r="C44" s="20"/>
      <c r="D44" s="20">
        <v>1</v>
      </c>
      <c r="E44" s="20">
        <f>SUM(Tabla11[[#This Row],[Homes]:[Mulleres]])</f>
        <v>1</v>
      </c>
      <c r="F44" s="22">
        <v>140000</v>
      </c>
      <c r="H44" s="20" t="s">
        <v>88</v>
      </c>
      <c r="I44" s="20" t="s">
        <v>89</v>
      </c>
      <c r="J44" s="20"/>
      <c r="K44" s="20">
        <v>1</v>
      </c>
      <c r="L44" s="20">
        <f>SUM(Tabla13[[#This Row],[Homes]:[Mulleres]])</f>
        <v>1</v>
      </c>
      <c r="M44" s="22">
        <v>18000</v>
      </c>
    </row>
    <row r="45" spans="1:13" x14ac:dyDescent="0.25">
      <c r="A45" s="20" t="s">
        <v>83</v>
      </c>
      <c r="B45" s="20" t="s">
        <v>90</v>
      </c>
      <c r="C45" s="20"/>
      <c r="D45" s="20">
        <v>1</v>
      </c>
      <c r="E45" s="20">
        <f>SUM(Tabla11[[#This Row],[Homes]:[Mulleres]])</f>
        <v>1</v>
      </c>
      <c r="F45" s="22">
        <v>14073.01</v>
      </c>
      <c r="H45" s="20" t="s">
        <v>91</v>
      </c>
      <c r="I45" s="20" t="s">
        <v>92</v>
      </c>
      <c r="J45" s="20">
        <v>1</v>
      </c>
      <c r="K45" s="20">
        <v>1</v>
      </c>
      <c r="L45" s="20">
        <f>SUM(Tabla13[[#This Row],[Homes]:[Mulleres]])</f>
        <v>2</v>
      </c>
      <c r="M45" s="22">
        <v>112125</v>
      </c>
    </row>
    <row r="46" spans="1:13" x14ac:dyDescent="0.25">
      <c r="A46" s="20" t="s">
        <v>83</v>
      </c>
      <c r="B46" s="20" t="s">
        <v>93</v>
      </c>
      <c r="C46" s="20">
        <v>1</v>
      </c>
      <c r="D46" s="20"/>
      <c r="E46" s="20">
        <f>SUM(Tabla11[[#This Row],[Homes]:[Mulleres]])</f>
        <v>1</v>
      </c>
      <c r="F46" s="22">
        <v>5860203.75</v>
      </c>
      <c r="H46" s="20" t="s">
        <v>94</v>
      </c>
      <c r="I46" s="20" t="s">
        <v>95</v>
      </c>
      <c r="J46" s="20">
        <v>1</v>
      </c>
      <c r="K46" s="20"/>
      <c r="L46" s="20">
        <f>SUM(Tabla13[[#This Row],[Homes]:[Mulleres]])</f>
        <v>1</v>
      </c>
      <c r="M46" s="22">
        <v>37500</v>
      </c>
    </row>
    <row r="47" spans="1:13" x14ac:dyDescent="0.25">
      <c r="A47" s="20" t="s">
        <v>83</v>
      </c>
      <c r="B47" s="20" t="s">
        <v>96</v>
      </c>
      <c r="C47" s="20">
        <v>2</v>
      </c>
      <c r="D47" s="20">
        <v>2</v>
      </c>
      <c r="E47" s="20">
        <f>SUM(Tabla11[[#This Row],[Homes]:[Mulleres]])</f>
        <v>4</v>
      </c>
      <c r="F47" s="22">
        <v>342500</v>
      </c>
      <c r="H47" s="20" t="s">
        <v>97</v>
      </c>
      <c r="I47" s="20" t="s">
        <v>98</v>
      </c>
      <c r="J47" s="20"/>
      <c r="K47" s="20">
        <v>2</v>
      </c>
      <c r="L47" s="20">
        <f>SUM(Tabla13[[#This Row],[Homes]:[Mulleres]])</f>
        <v>2</v>
      </c>
      <c r="M47" s="22">
        <v>130000</v>
      </c>
    </row>
    <row r="48" spans="1:13" x14ac:dyDescent="0.25">
      <c r="A48" s="20" t="s">
        <v>83</v>
      </c>
      <c r="B48" s="20" t="s">
        <v>99</v>
      </c>
      <c r="C48" s="20">
        <v>14</v>
      </c>
      <c r="D48" s="20">
        <v>6</v>
      </c>
      <c r="E48" s="20">
        <f>SUM(Tabla11[[#This Row],[Homes]:[Mulleres]])</f>
        <v>20</v>
      </c>
      <c r="F48" s="22">
        <v>13290655.880000001</v>
      </c>
      <c r="H48" s="20" t="s">
        <v>100</v>
      </c>
      <c r="I48" s="20" t="s">
        <v>101</v>
      </c>
      <c r="J48" s="20"/>
      <c r="K48" s="20">
        <v>1</v>
      </c>
      <c r="L48" s="20">
        <f>SUM(Tabla13[[#This Row],[Homes]:[Mulleres]])</f>
        <v>1</v>
      </c>
      <c r="M48" s="22">
        <v>7900</v>
      </c>
    </row>
    <row r="49" spans="1:13" x14ac:dyDescent="0.25">
      <c r="A49" s="20" t="s">
        <v>83</v>
      </c>
      <c r="B49" s="20" t="s">
        <v>102</v>
      </c>
      <c r="C49" s="20">
        <v>11</v>
      </c>
      <c r="D49" s="20">
        <v>2</v>
      </c>
      <c r="E49" s="20">
        <f>SUM(Tabla11[[#This Row],[Homes]:[Mulleres]])</f>
        <v>13</v>
      </c>
      <c r="F49" s="22">
        <v>3521628</v>
      </c>
      <c r="H49" s="20" t="s">
        <v>103</v>
      </c>
      <c r="I49" s="20" t="s">
        <v>104</v>
      </c>
      <c r="J49" s="20"/>
      <c r="K49" s="20">
        <v>1</v>
      </c>
      <c r="L49" s="20">
        <f>SUM(Tabla13[[#This Row],[Homes]:[Mulleres]])</f>
        <v>1</v>
      </c>
      <c r="M49" s="22">
        <v>43750</v>
      </c>
    </row>
    <row r="50" spans="1:13" x14ac:dyDescent="0.25">
      <c r="A50" s="20" t="s">
        <v>83</v>
      </c>
      <c r="B50" s="20" t="s">
        <v>105</v>
      </c>
      <c r="C50" s="20">
        <v>5</v>
      </c>
      <c r="D50" s="20">
        <v>2</v>
      </c>
      <c r="E50" s="20">
        <f>SUM(Tabla11[[#This Row],[Homes]:[Mulleres]])</f>
        <v>7</v>
      </c>
      <c r="F50" s="22">
        <v>1178513.5</v>
      </c>
      <c r="H50" s="20" t="s">
        <v>106</v>
      </c>
      <c r="I50" s="20" t="s">
        <v>107</v>
      </c>
      <c r="J50" s="20"/>
      <c r="K50" s="20">
        <v>1</v>
      </c>
      <c r="L50" s="20">
        <f>SUM(Tabla13[[#This Row],[Homes]:[Mulleres]])</f>
        <v>1</v>
      </c>
      <c r="M50" s="22">
        <v>7900</v>
      </c>
    </row>
    <row r="51" spans="1:13" x14ac:dyDescent="0.25">
      <c r="A51" s="20" t="s">
        <v>83</v>
      </c>
      <c r="B51" s="20" t="s">
        <v>108</v>
      </c>
      <c r="C51" s="20">
        <v>10</v>
      </c>
      <c r="D51" s="20">
        <v>6</v>
      </c>
      <c r="E51" s="20">
        <f>SUM(Tabla11[[#This Row],[Homes]:[Mulleres]])</f>
        <v>16</v>
      </c>
      <c r="F51" s="22">
        <v>1972996.73</v>
      </c>
      <c r="H51" s="20" t="s">
        <v>109</v>
      </c>
      <c r="I51" s="20" t="s">
        <v>110</v>
      </c>
      <c r="J51" s="20">
        <v>2</v>
      </c>
      <c r="K51" s="20"/>
      <c r="L51" s="20">
        <f>SUM(Tabla13[[#This Row],[Homes]:[Mulleres]])</f>
        <v>2</v>
      </c>
      <c r="M51" s="22">
        <v>175430</v>
      </c>
    </row>
    <row r="52" spans="1:13" x14ac:dyDescent="0.25">
      <c r="A52" s="20" t="s">
        <v>83</v>
      </c>
      <c r="B52" s="20" t="s">
        <v>111</v>
      </c>
      <c r="C52" s="20">
        <v>4</v>
      </c>
      <c r="D52" s="20"/>
      <c r="E52" s="20">
        <f>SUM(Tabla11[[#This Row],[Homes]:[Mulleres]])</f>
        <v>4</v>
      </c>
      <c r="F52" s="22">
        <v>498875</v>
      </c>
      <c r="H52" s="20" t="s">
        <v>112</v>
      </c>
      <c r="I52" s="20" t="s">
        <v>113</v>
      </c>
      <c r="J52" s="20">
        <v>4</v>
      </c>
      <c r="K52" s="20"/>
      <c r="L52" s="20">
        <f>SUM(Tabla13[[#This Row],[Homes]:[Mulleres]])</f>
        <v>4</v>
      </c>
      <c r="M52" s="22">
        <v>1540895</v>
      </c>
    </row>
    <row r="53" spans="1:13" x14ac:dyDescent="0.25">
      <c r="A53" s="20" t="s">
        <v>83</v>
      </c>
      <c r="B53" s="20" t="s">
        <v>114</v>
      </c>
      <c r="C53" s="20">
        <v>1</v>
      </c>
      <c r="D53" s="20">
        <v>2</v>
      </c>
      <c r="E53" s="20">
        <f>SUM(Tabla11[[#This Row],[Homes]:[Mulleres]])</f>
        <v>3</v>
      </c>
      <c r="F53" s="22">
        <v>89150</v>
      </c>
      <c r="H53" s="20" t="s">
        <v>115</v>
      </c>
      <c r="I53" s="20" t="s">
        <v>116</v>
      </c>
      <c r="J53" s="20">
        <v>1</v>
      </c>
      <c r="K53" s="20"/>
      <c r="L53" s="20">
        <f>SUM(Tabla13[[#This Row],[Homes]:[Mulleres]])</f>
        <v>1</v>
      </c>
      <c r="M53" s="22">
        <v>97670</v>
      </c>
    </row>
    <row r="54" spans="1:13" x14ac:dyDescent="0.25">
      <c r="A54" s="20" t="s">
        <v>83</v>
      </c>
      <c r="B54" s="20" t="s">
        <v>117</v>
      </c>
      <c r="C54" s="20">
        <v>2</v>
      </c>
      <c r="D54" s="20">
        <v>1</v>
      </c>
      <c r="E54" s="20">
        <f>SUM(Tabla11[[#This Row],[Homes]:[Mulleres]])</f>
        <v>3</v>
      </c>
      <c r="F54" s="22">
        <v>369125</v>
      </c>
      <c r="H54" s="20" t="s">
        <v>118</v>
      </c>
      <c r="I54" s="20" t="s">
        <v>119</v>
      </c>
      <c r="J54" s="20">
        <v>1</v>
      </c>
      <c r="K54" s="20">
        <v>1</v>
      </c>
      <c r="L54" s="20">
        <f>SUM(Tabla13[[#This Row],[Homes]:[Mulleres]])</f>
        <v>2</v>
      </c>
      <c r="M54" s="22">
        <v>270625</v>
      </c>
    </row>
    <row r="55" spans="1:13" x14ac:dyDescent="0.25">
      <c r="A55" s="20" t="s">
        <v>83</v>
      </c>
      <c r="B55" s="20" t="s">
        <v>120</v>
      </c>
      <c r="C55" s="20">
        <v>4</v>
      </c>
      <c r="D55" s="20">
        <v>9</v>
      </c>
      <c r="E55" s="20">
        <f>SUM(Tabla11[[#This Row],[Homes]:[Mulleres]])</f>
        <v>13</v>
      </c>
      <c r="F55" s="22">
        <v>2238400</v>
      </c>
      <c r="H55" s="20" t="s">
        <v>121</v>
      </c>
      <c r="I55" s="20" t="s">
        <v>122</v>
      </c>
      <c r="J55" s="20">
        <v>1</v>
      </c>
      <c r="K55" s="20"/>
      <c r="L55" s="20">
        <f>SUM(Tabla13[[#This Row],[Homes]:[Mulleres]])</f>
        <v>1</v>
      </c>
      <c r="M55" s="22">
        <v>200000</v>
      </c>
    </row>
    <row r="56" spans="1:13" ht="15.75" thickBot="1" x14ac:dyDescent="0.3">
      <c r="A56" s="18" t="s">
        <v>22</v>
      </c>
      <c r="B56" s="18"/>
      <c r="C56" s="18">
        <f>SUBTOTAL(109,C30:C55)</f>
        <v>91</v>
      </c>
      <c r="D56" s="18">
        <f>SUBTOTAL(109,D30:D55)</f>
        <v>57</v>
      </c>
      <c r="E56" s="18">
        <f>SUM(Tabla11[[#This Row],[Homes]:[Mulleres]])</f>
        <v>148</v>
      </c>
      <c r="F56" s="19">
        <f>SUBTOTAL(109,F30:F55)</f>
        <v>35989056.760000005</v>
      </c>
      <c r="H56" s="20" t="s">
        <v>123</v>
      </c>
      <c r="I56" s="20" t="s">
        <v>124</v>
      </c>
      <c r="J56" s="20"/>
      <c r="K56" s="20">
        <v>2</v>
      </c>
      <c r="L56" s="20">
        <f>SUM(Tabla13[[#This Row],[Homes]:[Mulleres]])</f>
        <v>2</v>
      </c>
      <c r="M56" s="22">
        <v>415000</v>
      </c>
    </row>
    <row r="57" spans="1:13" ht="15.75" thickTop="1" x14ac:dyDescent="0.25">
      <c r="H57" s="20" t="s">
        <v>125</v>
      </c>
      <c r="I57" s="20" t="s">
        <v>126</v>
      </c>
      <c r="J57" s="20">
        <v>1</v>
      </c>
      <c r="K57" s="20"/>
      <c r="L57" s="20">
        <f>SUM(Tabla13[[#This Row],[Homes]:[Mulleres]])</f>
        <v>1</v>
      </c>
      <c r="M57" s="22">
        <v>161500</v>
      </c>
    </row>
    <row r="58" spans="1:13" x14ac:dyDescent="0.25">
      <c r="H58" s="20" t="s">
        <v>127</v>
      </c>
      <c r="I58" s="20" t="s">
        <v>128</v>
      </c>
      <c r="J58" s="20">
        <v>1</v>
      </c>
      <c r="K58" s="20"/>
      <c r="L58" s="20">
        <f>SUM(Tabla13[[#This Row],[Homes]:[Mulleres]])</f>
        <v>1</v>
      </c>
      <c r="M58" s="22">
        <v>120000</v>
      </c>
    </row>
    <row r="59" spans="1:13" x14ac:dyDescent="0.25">
      <c r="A59" s="21" t="s">
        <v>129</v>
      </c>
      <c r="H59" s="20" t="s">
        <v>130</v>
      </c>
      <c r="I59" s="20" t="s">
        <v>131</v>
      </c>
      <c r="J59" s="20">
        <v>1</v>
      </c>
      <c r="K59" s="20">
        <v>3</v>
      </c>
      <c r="L59" s="20">
        <f>SUM(Tabla13[[#This Row],[Homes]:[Mulleres]])</f>
        <v>4</v>
      </c>
      <c r="M59" s="22">
        <v>362570</v>
      </c>
    </row>
    <row r="60" spans="1:13" x14ac:dyDescent="0.25">
      <c r="A60" s="20" t="s">
        <v>37</v>
      </c>
      <c r="B60" s="20" t="s">
        <v>38</v>
      </c>
      <c r="C60" s="20" t="s">
        <v>132</v>
      </c>
      <c r="D60" s="20" t="s">
        <v>133</v>
      </c>
      <c r="E60" s="20" t="s">
        <v>39</v>
      </c>
      <c r="H60" s="20" t="s">
        <v>134</v>
      </c>
      <c r="I60" s="20" t="s">
        <v>135</v>
      </c>
      <c r="J60" s="20">
        <v>3</v>
      </c>
      <c r="K60" s="20"/>
      <c r="L60" s="20">
        <f>SUM(Tabla13[[#This Row],[Homes]:[Mulleres]])</f>
        <v>3</v>
      </c>
      <c r="M60" s="22">
        <v>608319.73</v>
      </c>
    </row>
    <row r="61" spans="1:13" x14ac:dyDescent="0.25">
      <c r="A61" s="20" t="s">
        <v>42</v>
      </c>
      <c r="B61" s="20" t="s">
        <v>43</v>
      </c>
      <c r="C61" s="20" t="s">
        <v>17</v>
      </c>
      <c r="D61" s="20">
        <v>1</v>
      </c>
      <c r="E61" s="22">
        <v>744253.13</v>
      </c>
      <c r="H61" s="20" t="s">
        <v>136</v>
      </c>
      <c r="I61" s="20" t="s">
        <v>137</v>
      </c>
      <c r="J61" s="20">
        <v>1</v>
      </c>
      <c r="K61" s="20"/>
      <c r="L61" s="20">
        <f>SUM(Tabla13[[#This Row],[Homes]:[Mulleres]])</f>
        <v>1</v>
      </c>
      <c r="M61" s="22">
        <v>96250</v>
      </c>
    </row>
    <row r="62" spans="1:13" x14ac:dyDescent="0.25">
      <c r="A62" s="20" t="s">
        <v>42</v>
      </c>
      <c r="B62" s="20" t="s">
        <v>43</v>
      </c>
      <c r="C62" s="20" t="s">
        <v>18</v>
      </c>
      <c r="D62" s="20">
        <v>1</v>
      </c>
      <c r="E62" s="22">
        <v>6555</v>
      </c>
      <c r="H62" s="20" t="s">
        <v>138</v>
      </c>
      <c r="I62" s="20" t="s">
        <v>139</v>
      </c>
      <c r="J62" s="20">
        <v>1</v>
      </c>
      <c r="K62" s="20"/>
      <c r="L62" s="20">
        <f>SUM(Tabla13[[#This Row],[Homes]:[Mulleres]])</f>
        <v>1</v>
      </c>
      <c r="M62" s="22">
        <v>50000</v>
      </c>
    </row>
    <row r="63" spans="1:13" x14ac:dyDescent="0.25">
      <c r="A63" s="20" t="s">
        <v>42</v>
      </c>
      <c r="B63" s="20" t="s">
        <v>43</v>
      </c>
      <c r="C63" s="20" t="s">
        <v>21</v>
      </c>
      <c r="D63" s="20">
        <v>1</v>
      </c>
      <c r="E63" s="22">
        <v>55000</v>
      </c>
      <c r="H63" s="20" t="s">
        <v>140</v>
      </c>
      <c r="I63" s="20" t="s">
        <v>141</v>
      </c>
      <c r="J63" s="20">
        <v>1</v>
      </c>
      <c r="K63" s="20">
        <v>1</v>
      </c>
      <c r="L63" s="20">
        <f>SUM(Tabla13[[#This Row],[Homes]:[Mulleres]])</f>
        <v>2</v>
      </c>
      <c r="M63" s="22">
        <v>105000</v>
      </c>
    </row>
    <row r="64" spans="1:13" x14ac:dyDescent="0.25">
      <c r="A64" s="20" t="s">
        <v>42</v>
      </c>
      <c r="B64" s="20" t="s">
        <v>46</v>
      </c>
      <c r="C64" s="20" t="s">
        <v>14</v>
      </c>
      <c r="D64" s="20">
        <v>2</v>
      </c>
      <c r="E64" s="22">
        <v>319000</v>
      </c>
      <c r="H64" s="20" t="s">
        <v>142</v>
      </c>
      <c r="I64" s="20" t="s">
        <v>143</v>
      </c>
      <c r="J64" s="20">
        <v>1</v>
      </c>
      <c r="K64" s="20"/>
      <c r="L64" s="20">
        <f>SUM(Tabla13[[#This Row],[Homes]:[Mulleres]])</f>
        <v>1</v>
      </c>
      <c r="M64" s="22">
        <v>377887.5</v>
      </c>
    </row>
    <row r="65" spans="1:13" x14ac:dyDescent="0.25">
      <c r="A65" s="20" t="s">
        <v>42</v>
      </c>
      <c r="B65" s="20" t="s">
        <v>46</v>
      </c>
      <c r="C65" s="20" t="s">
        <v>16</v>
      </c>
      <c r="D65" s="20">
        <v>1</v>
      </c>
      <c r="E65" s="22">
        <v>434040.03</v>
      </c>
      <c r="H65" s="20" t="s">
        <v>144</v>
      </c>
      <c r="I65" s="20" t="s">
        <v>145</v>
      </c>
      <c r="J65" s="20"/>
      <c r="K65" s="20">
        <v>2</v>
      </c>
      <c r="L65" s="20">
        <f>SUM(Tabla13[[#This Row],[Homes]:[Mulleres]])</f>
        <v>2</v>
      </c>
      <c r="M65" s="22">
        <v>121940</v>
      </c>
    </row>
    <row r="66" spans="1:13" x14ac:dyDescent="0.25">
      <c r="A66" s="20" t="s">
        <v>42</v>
      </c>
      <c r="B66" s="20" t="s">
        <v>46</v>
      </c>
      <c r="C66" s="20" t="s">
        <v>18</v>
      </c>
      <c r="D66" s="20">
        <v>3</v>
      </c>
      <c r="E66" s="22">
        <v>19665</v>
      </c>
      <c r="H66" s="20" t="s">
        <v>146</v>
      </c>
      <c r="I66" s="20" t="s">
        <v>147</v>
      </c>
      <c r="J66" s="20">
        <v>1</v>
      </c>
      <c r="K66" s="20"/>
      <c r="L66" s="20">
        <f>SUM(Tabla13[[#This Row],[Homes]:[Mulleres]])</f>
        <v>1</v>
      </c>
      <c r="M66" s="22">
        <v>87625</v>
      </c>
    </row>
    <row r="67" spans="1:13" x14ac:dyDescent="0.25">
      <c r="A67" s="20" t="s">
        <v>42</v>
      </c>
      <c r="B67" s="20" t="s">
        <v>49</v>
      </c>
      <c r="C67" s="20" t="s">
        <v>14</v>
      </c>
      <c r="D67" s="20">
        <v>6</v>
      </c>
      <c r="E67" s="22">
        <v>956229</v>
      </c>
      <c r="H67" s="20" t="s">
        <v>148</v>
      </c>
      <c r="I67" s="20" t="s">
        <v>149</v>
      </c>
      <c r="J67" s="20">
        <v>2</v>
      </c>
      <c r="K67" s="20"/>
      <c r="L67" s="20">
        <f>SUM(Tabla13[[#This Row],[Homes]:[Mulleres]])</f>
        <v>2</v>
      </c>
      <c r="M67" s="22">
        <v>665616</v>
      </c>
    </row>
    <row r="68" spans="1:13" x14ac:dyDescent="0.25">
      <c r="A68" s="20" t="s">
        <v>42</v>
      </c>
      <c r="B68" s="20" t="s">
        <v>49</v>
      </c>
      <c r="C68" s="20" t="s">
        <v>15</v>
      </c>
      <c r="D68" s="20">
        <v>1</v>
      </c>
      <c r="E68" s="22">
        <v>460500</v>
      </c>
      <c r="H68" s="20" t="s">
        <v>150</v>
      </c>
      <c r="I68" s="20" t="s">
        <v>151</v>
      </c>
      <c r="J68" s="20"/>
      <c r="K68" s="20">
        <v>1</v>
      </c>
      <c r="L68" s="20">
        <f>SUM(Tabla13[[#This Row],[Homes]:[Mulleres]])</f>
        <v>1</v>
      </c>
      <c r="M68" s="22">
        <v>56250</v>
      </c>
    </row>
    <row r="69" spans="1:13" x14ac:dyDescent="0.25">
      <c r="A69" s="20" t="s">
        <v>42</v>
      </c>
      <c r="B69" s="20" t="s">
        <v>49</v>
      </c>
      <c r="C69" s="20" t="s">
        <v>16</v>
      </c>
      <c r="D69" s="20">
        <v>1</v>
      </c>
      <c r="E69" s="22">
        <v>123750.01</v>
      </c>
      <c r="H69" s="20" t="s">
        <v>152</v>
      </c>
      <c r="I69" s="20" t="s">
        <v>153</v>
      </c>
      <c r="J69" s="20"/>
      <c r="K69" s="20">
        <v>1</v>
      </c>
      <c r="L69" s="20">
        <f>SUM(Tabla13[[#This Row],[Homes]:[Mulleres]])</f>
        <v>1</v>
      </c>
      <c r="M69" s="22">
        <v>62470</v>
      </c>
    </row>
    <row r="70" spans="1:13" x14ac:dyDescent="0.25">
      <c r="A70" s="20" t="s">
        <v>42</v>
      </c>
      <c r="B70" s="20" t="s">
        <v>49</v>
      </c>
      <c r="C70" s="20" t="s">
        <v>17</v>
      </c>
      <c r="D70" s="20">
        <v>1</v>
      </c>
      <c r="E70" s="22">
        <v>15000</v>
      </c>
      <c r="H70" s="20" t="s">
        <v>154</v>
      </c>
      <c r="I70" s="20" t="s">
        <v>155</v>
      </c>
      <c r="J70" s="20">
        <v>1</v>
      </c>
      <c r="K70" s="20">
        <v>1</v>
      </c>
      <c r="L70" s="20">
        <f>SUM(Tabla13[[#This Row],[Homes]:[Mulleres]])</f>
        <v>2</v>
      </c>
      <c r="M70" s="22">
        <v>750808.13</v>
      </c>
    </row>
    <row r="71" spans="1:13" x14ac:dyDescent="0.25">
      <c r="A71" s="20" t="s">
        <v>42</v>
      </c>
      <c r="B71" s="20" t="s">
        <v>49</v>
      </c>
      <c r="C71" s="20" t="s">
        <v>18</v>
      </c>
      <c r="D71" s="20">
        <v>2</v>
      </c>
      <c r="E71" s="22">
        <v>13110</v>
      </c>
      <c r="H71" s="20" t="s">
        <v>156</v>
      </c>
      <c r="I71" s="20" t="s">
        <v>157</v>
      </c>
      <c r="J71" s="20">
        <v>1</v>
      </c>
      <c r="K71" s="20"/>
      <c r="L71" s="20">
        <f>SUM(Tabla13[[#This Row],[Homes]:[Mulleres]])</f>
        <v>1</v>
      </c>
      <c r="M71" s="22">
        <v>20000</v>
      </c>
    </row>
    <row r="72" spans="1:13" x14ac:dyDescent="0.25">
      <c r="A72" s="20" t="s">
        <v>42</v>
      </c>
      <c r="B72" s="20" t="s">
        <v>49</v>
      </c>
      <c r="C72" s="20" t="s">
        <v>21</v>
      </c>
      <c r="D72" s="20">
        <v>9</v>
      </c>
      <c r="E72" s="22">
        <v>933453</v>
      </c>
      <c r="H72" s="20" t="s">
        <v>158</v>
      </c>
      <c r="I72" s="20" t="s">
        <v>159</v>
      </c>
      <c r="J72" s="20"/>
      <c r="K72" s="20">
        <v>1</v>
      </c>
      <c r="L72" s="20">
        <f>SUM(Tabla13[[#This Row],[Homes]:[Mulleres]])</f>
        <v>1</v>
      </c>
      <c r="M72" s="22">
        <v>81500</v>
      </c>
    </row>
    <row r="73" spans="1:13" x14ac:dyDescent="0.25">
      <c r="A73" s="20" t="s">
        <v>42</v>
      </c>
      <c r="B73" s="20" t="s">
        <v>52</v>
      </c>
      <c r="C73" s="20" t="s">
        <v>16</v>
      </c>
      <c r="D73" s="20">
        <v>1</v>
      </c>
      <c r="E73" s="22">
        <v>56250</v>
      </c>
      <c r="H73" s="20" t="s">
        <v>160</v>
      </c>
      <c r="I73" s="20" t="s">
        <v>161</v>
      </c>
      <c r="J73" s="20">
        <v>1</v>
      </c>
      <c r="K73" s="20"/>
      <c r="L73" s="20">
        <f>SUM(Tabla13[[#This Row],[Homes]:[Mulleres]])</f>
        <v>1</v>
      </c>
      <c r="M73" s="22">
        <v>65375</v>
      </c>
    </row>
    <row r="74" spans="1:13" x14ac:dyDescent="0.25">
      <c r="A74" s="20" t="s">
        <v>42</v>
      </c>
      <c r="B74" s="20" t="s">
        <v>52</v>
      </c>
      <c r="C74" s="20" t="s">
        <v>21</v>
      </c>
      <c r="D74" s="20">
        <v>1</v>
      </c>
      <c r="E74" s="22">
        <v>18150</v>
      </c>
      <c r="H74" s="20" t="s">
        <v>162</v>
      </c>
      <c r="I74" s="20" t="s">
        <v>163</v>
      </c>
      <c r="J74" s="20"/>
      <c r="K74" s="20">
        <v>3</v>
      </c>
      <c r="L74" s="20">
        <f>SUM(Tabla13[[#This Row],[Homes]:[Mulleres]])</f>
        <v>3</v>
      </c>
      <c r="M74" s="22">
        <v>593125</v>
      </c>
    </row>
    <row r="75" spans="1:13" x14ac:dyDescent="0.25">
      <c r="A75" s="20" t="s">
        <v>42</v>
      </c>
      <c r="B75" s="20" t="s">
        <v>55</v>
      </c>
      <c r="C75" s="20" t="s">
        <v>21</v>
      </c>
      <c r="D75" s="20">
        <v>1</v>
      </c>
      <c r="E75" s="22">
        <v>90000</v>
      </c>
      <c r="H75" s="20" t="s">
        <v>164</v>
      </c>
      <c r="I75" s="20" t="s">
        <v>165</v>
      </c>
      <c r="J75" s="20">
        <v>1</v>
      </c>
      <c r="K75" s="20"/>
      <c r="L75" s="20">
        <f>SUM(Tabla13[[#This Row],[Homes]:[Mulleres]])</f>
        <v>1</v>
      </c>
      <c r="M75" s="22">
        <v>168750</v>
      </c>
    </row>
    <row r="76" spans="1:13" x14ac:dyDescent="0.25">
      <c r="A76" s="20" t="s">
        <v>42</v>
      </c>
      <c r="B76" s="20" t="s">
        <v>58</v>
      </c>
      <c r="C76" s="20" t="s">
        <v>14</v>
      </c>
      <c r="D76" s="20">
        <v>2</v>
      </c>
      <c r="E76" s="22">
        <v>141000</v>
      </c>
      <c r="H76" s="20" t="s">
        <v>166</v>
      </c>
      <c r="I76" s="20" t="s">
        <v>167</v>
      </c>
      <c r="J76" s="20">
        <v>1</v>
      </c>
      <c r="K76" s="20">
        <v>2</v>
      </c>
      <c r="L76" s="20">
        <f>SUM(Tabla13[[#This Row],[Homes]:[Mulleres]])</f>
        <v>3</v>
      </c>
      <c r="M76" s="22">
        <v>1844000</v>
      </c>
    </row>
    <row r="77" spans="1:13" x14ac:dyDescent="0.25">
      <c r="A77" s="20" t="s">
        <v>42</v>
      </c>
      <c r="B77" s="20" t="s">
        <v>58</v>
      </c>
      <c r="C77" s="20" t="s">
        <v>18</v>
      </c>
      <c r="D77" s="20">
        <v>2</v>
      </c>
      <c r="E77" s="22">
        <v>13110</v>
      </c>
      <c r="H77" s="20" t="s">
        <v>168</v>
      </c>
      <c r="I77" s="20" t="s">
        <v>169</v>
      </c>
      <c r="J77" s="20"/>
      <c r="K77" s="20">
        <v>1</v>
      </c>
      <c r="L77" s="20">
        <f>SUM(Tabla13[[#This Row],[Homes]:[Mulleres]])</f>
        <v>1</v>
      </c>
      <c r="M77" s="22">
        <v>90000</v>
      </c>
    </row>
    <row r="78" spans="1:13" x14ac:dyDescent="0.25">
      <c r="A78" s="20" t="s">
        <v>42</v>
      </c>
      <c r="B78" s="20" t="s">
        <v>61</v>
      </c>
      <c r="C78" s="20" t="s">
        <v>14</v>
      </c>
      <c r="D78" s="20">
        <v>2</v>
      </c>
      <c r="E78" s="22">
        <v>107500</v>
      </c>
      <c r="H78" s="20" t="s">
        <v>170</v>
      </c>
      <c r="I78" s="20" t="s">
        <v>171</v>
      </c>
      <c r="J78" s="20">
        <v>2</v>
      </c>
      <c r="K78" s="20"/>
      <c r="L78" s="20">
        <f>SUM(Tabla13[[#This Row],[Homes]:[Mulleres]])</f>
        <v>2</v>
      </c>
      <c r="M78" s="22">
        <v>344375</v>
      </c>
    </row>
    <row r="79" spans="1:13" x14ac:dyDescent="0.25">
      <c r="A79" s="20" t="s">
        <v>42</v>
      </c>
      <c r="B79" s="20" t="s">
        <v>61</v>
      </c>
      <c r="C79" s="20" t="s">
        <v>18</v>
      </c>
      <c r="D79" s="20">
        <v>1</v>
      </c>
      <c r="E79" s="22">
        <v>6555</v>
      </c>
      <c r="H79" s="20" t="s">
        <v>172</v>
      </c>
      <c r="I79" s="20" t="s">
        <v>173</v>
      </c>
      <c r="J79" s="20"/>
      <c r="K79" s="20">
        <v>1</v>
      </c>
      <c r="L79" s="20">
        <f>SUM(Tabla13[[#This Row],[Homes]:[Mulleres]])</f>
        <v>1</v>
      </c>
      <c r="M79" s="22">
        <v>7900</v>
      </c>
    </row>
    <row r="80" spans="1:13" x14ac:dyDescent="0.25">
      <c r="A80" s="20" t="s">
        <v>64</v>
      </c>
      <c r="B80" s="20" t="s">
        <v>65</v>
      </c>
      <c r="C80" s="20" t="s">
        <v>17</v>
      </c>
      <c r="D80" s="20">
        <v>1</v>
      </c>
      <c r="E80" s="22">
        <v>8303.83</v>
      </c>
      <c r="H80" s="20" t="s">
        <v>174</v>
      </c>
      <c r="I80" s="20" t="s">
        <v>175</v>
      </c>
      <c r="J80" s="20">
        <v>1</v>
      </c>
      <c r="K80" s="20">
        <v>1</v>
      </c>
      <c r="L80" s="20">
        <f>SUM(Tabla13[[#This Row],[Homes]:[Mulleres]])</f>
        <v>2</v>
      </c>
      <c r="M80" s="22">
        <v>440595.03</v>
      </c>
    </row>
    <row r="81" spans="1:13" x14ac:dyDescent="0.25">
      <c r="A81" s="20" t="s">
        <v>64</v>
      </c>
      <c r="B81" s="20" t="s">
        <v>68</v>
      </c>
      <c r="C81" s="20" t="s">
        <v>14</v>
      </c>
      <c r="D81" s="20">
        <v>1</v>
      </c>
      <c r="E81" s="22">
        <v>160000</v>
      </c>
      <c r="H81" s="20" t="s">
        <v>176</v>
      </c>
      <c r="I81" s="20" t="s">
        <v>177</v>
      </c>
      <c r="J81" s="20">
        <v>3</v>
      </c>
      <c r="K81" s="20"/>
      <c r="L81" s="20">
        <f>SUM(Tabla13[[#This Row],[Homes]:[Mulleres]])</f>
        <v>3</v>
      </c>
      <c r="M81" s="22">
        <v>485500</v>
      </c>
    </row>
    <row r="82" spans="1:13" x14ac:dyDescent="0.25">
      <c r="A82" s="20" t="s">
        <v>64</v>
      </c>
      <c r="B82" s="20" t="s">
        <v>68</v>
      </c>
      <c r="C82" s="20" t="s">
        <v>16</v>
      </c>
      <c r="D82" s="20">
        <v>1</v>
      </c>
      <c r="E82" s="22">
        <v>146446.89000000001</v>
      </c>
      <c r="H82" s="20" t="s">
        <v>178</v>
      </c>
      <c r="I82" s="20" t="s">
        <v>179</v>
      </c>
      <c r="J82" s="20">
        <v>1</v>
      </c>
      <c r="K82" s="20"/>
      <c r="L82" s="20">
        <f>SUM(Tabla13[[#This Row],[Homes]:[Mulleres]])</f>
        <v>1</v>
      </c>
      <c r="M82" s="22">
        <v>18150</v>
      </c>
    </row>
    <row r="83" spans="1:13" x14ac:dyDescent="0.25">
      <c r="A83" s="20" t="s">
        <v>64</v>
      </c>
      <c r="B83" s="20" t="s">
        <v>68</v>
      </c>
      <c r="C83" s="20" t="s">
        <v>21</v>
      </c>
      <c r="D83" s="20">
        <v>2</v>
      </c>
      <c r="E83" s="22">
        <v>433000</v>
      </c>
      <c r="H83" s="20" t="s">
        <v>180</v>
      </c>
      <c r="I83" s="20" t="s">
        <v>181</v>
      </c>
      <c r="J83" s="20">
        <v>2</v>
      </c>
      <c r="K83" s="20"/>
      <c r="L83" s="20">
        <f>SUM(Tabla13[[#This Row],[Homes]:[Mulleres]])</f>
        <v>2</v>
      </c>
      <c r="M83" s="22">
        <v>152500</v>
      </c>
    </row>
    <row r="84" spans="1:13" x14ac:dyDescent="0.25">
      <c r="A84" s="20" t="s">
        <v>64</v>
      </c>
      <c r="B84" s="20" t="s">
        <v>71</v>
      </c>
      <c r="C84" s="20" t="s">
        <v>14</v>
      </c>
      <c r="D84" s="20">
        <v>2</v>
      </c>
      <c r="E84" s="22">
        <v>112125</v>
      </c>
      <c r="H84" s="20" t="s">
        <v>182</v>
      </c>
      <c r="I84" s="20" t="s">
        <v>183</v>
      </c>
      <c r="J84" s="20">
        <v>3</v>
      </c>
      <c r="K84" s="20"/>
      <c r="L84" s="20">
        <f>SUM(Tabla13[[#This Row],[Homes]:[Mulleres]])</f>
        <v>3</v>
      </c>
      <c r="M84" s="22">
        <v>162803.83000000002</v>
      </c>
    </row>
    <row r="85" spans="1:13" x14ac:dyDescent="0.25">
      <c r="A85" s="20" t="s">
        <v>64</v>
      </c>
      <c r="B85" s="20" t="s">
        <v>71</v>
      </c>
      <c r="C85" s="20" t="s">
        <v>19</v>
      </c>
      <c r="D85" s="20">
        <v>1</v>
      </c>
      <c r="E85" s="22">
        <v>7900</v>
      </c>
      <c r="H85" s="20" t="s">
        <v>184</v>
      </c>
      <c r="I85" s="20" t="s">
        <v>185</v>
      </c>
      <c r="J85" s="20"/>
      <c r="K85" s="20">
        <v>1</v>
      </c>
      <c r="L85" s="20">
        <f>SUM(Tabla13[[#This Row],[Homes]:[Mulleres]])</f>
        <v>1</v>
      </c>
      <c r="M85" s="22">
        <v>6555</v>
      </c>
    </row>
    <row r="86" spans="1:13" x14ac:dyDescent="0.25">
      <c r="A86" s="20" t="s">
        <v>64</v>
      </c>
      <c r="B86" s="20" t="s">
        <v>71</v>
      </c>
      <c r="C86" s="20" t="s">
        <v>20</v>
      </c>
      <c r="D86" s="20">
        <v>1</v>
      </c>
      <c r="E86" s="22">
        <v>18000</v>
      </c>
      <c r="H86" s="20" t="s">
        <v>186</v>
      </c>
      <c r="I86" s="20" t="s">
        <v>187</v>
      </c>
      <c r="J86" s="20"/>
      <c r="K86" s="20">
        <v>2</v>
      </c>
      <c r="L86" s="20">
        <f>SUM(Tabla13[[#This Row],[Homes]:[Mulleres]])</f>
        <v>2</v>
      </c>
      <c r="M86" s="22">
        <v>94055</v>
      </c>
    </row>
    <row r="87" spans="1:13" x14ac:dyDescent="0.25">
      <c r="A87" s="20" t="s">
        <v>64</v>
      </c>
      <c r="B87" s="20" t="s">
        <v>74</v>
      </c>
      <c r="C87" s="20" t="s">
        <v>19</v>
      </c>
      <c r="D87" s="20">
        <v>2</v>
      </c>
      <c r="E87" s="22">
        <v>15800</v>
      </c>
      <c r="H87" s="20" t="s">
        <v>188</v>
      </c>
      <c r="I87" s="20" t="s">
        <v>189</v>
      </c>
      <c r="J87" s="20"/>
      <c r="K87" s="20">
        <v>1</v>
      </c>
      <c r="L87" s="20">
        <f>SUM(Tabla13[[#This Row],[Homes]:[Mulleres]])</f>
        <v>1</v>
      </c>
      <c r="M87" s="22">
        <v>90000</v>
      </c>
    </row>
    <row r="88" spans="1:13" x14ac:dyDescent="0.25">
      <c r="A88" s="20" t="s">
        <v>64</v>
      </c>
      <c r="B88" s="20" t="s">
        <v>74</v>
      </c>
      <c r="C88" s="20" t="s">
        <v>20</v>
      </c>
      <c r="D88" s="20">
        <v>1</v>
      </c>
      <c r="E88" s="22">
        <v>40000</v>
      </c>
      <c r="H88" s="20" t="s">
        <v>190</v>
      </c>
      <c r="I88" s="20" t="s">
        <v>191</v>
      </c>
      <c r="J88" s="20"/>
      <c r="K88" s="20">
        <v>2</v>
      </c>
      <c r="L88" s="20">
        <f>SUM(Tabla13[[#This Row],[Homes]:[Mulleres]])</f>
        <v>2</v>
      </c>
      <c r="M88" s="22">
        <v>550750</v>
      </c>
    </row>
    <row r="89" spans="1:13" x14ac:dyDescent="0.25">
      <c r="A89" s="20" t="s">
        <v>64</v>
      </c>
      <c r="B89" s="20" t="s">
        <v>74</v>
      </c>
      <c r="C89" s="20" t="s">
        <v>21</v>
      </c>
      <c r="D89" s="20">
        <v>1</v>
      </c>
      <c r="E89" s="22">
        <v>90000</v>
      </c>
      <c r="H89" s="20" t="s">
        <v>192</v>
      </c>
      <c r="I89" s="20" t="s">
        <v>193</v>
      </c>
      <c r="J89" s="20">
        <v>1</v>
      </c>
      <c r="K89" s="20">
        <v>1</v>
      </c>
      <c r="L89" s="20">
        <f>SUM(Tabla13[[#This Row],[Homes]:[Mulleres]])</f>
        <v>2</v>
      </c>
      <c r="M89" s="22">
        <v>207900</v>
      </c>
    </row>
    <row r="90" spans="1:13" x14ac:dyDescent="0.25">
      <c r="A90" s="20" t="s">
        <v>64</v>
      </c>
      <c r="B90" s="20" t="s">
        <v>77</v>
      </c>
      <c r="C90" s="20" t="s">
        <v>19</v>
      </c>
      <c r="D90" s="20">
        <v>1</v>
      </c>
      <c r="E90" s="22">
        <v>7900</v>
      </c>
      <c r="H90" s="20" t="s">
        <v>194</v>
      </c>
      <c r="I90" s="20" t="s">
        <v>195</v>
      </c>
      <c r="J90" s="20"/>
      <c r="K90" s="20">
        <v>1</v>
      </c>
      <c r="L90" s="20">
        <f>SUM(Tabla13[[#This Row],[Homes]:[Mulleres]])</f>
        <v>1</v>
      </c>
      <c r="M90" s="22">
        <v>200000</v>
      </c>
    </row>
    <row r="91" spans="1:13" x14ac:dyDescent="0.25">
      <c r="A91" s="20" t="s">
        <v>64</v>
      </c>
      <c r="B91" s="20" t="s">
        <v>80</v>
      </c>
      <c r="C91" s="20" t="s">
        <v>19</v>
      </c>
      <c r="D91" s="20">
        <v>1</v>
      </c>
      <c r="E91" s="22">
        <v>7900</v>
      </c>
      <c r="H91" s="20" t="s">
        <v>196</v>
      </c>
      <c r="I91" s="20" t="s">
        <v>197</v>
      </c>
      <c r="J91" s="20">
        <v>1</v>
      </c>
      <c r="K91" s="20"/>
      <c r="L91" s="20">
        <f>SUM(Tabla13[[#This Row],[Homes]:[Mulleres]])</f>
        <v>1</v>
      </c>
      <c r="M91" s="22">
        <v>160000</v>
      </c>
    </row>
    <row r="92" spans="1:13" x14ac:dyDescent="0.25">
      <c r="A92" s="20" t="s">
        <v>83</v>
      </c>
      <c r="B92" s="20" t="s">
        <v>84</v>
      </c>
      <c r="C92" s="20" t="s">
        <v>14</v>
      </c>
      <c r="D92" s="20">
        <v>3</v>
      </c>
      <c r="E92" s="22">
        <v>324610</v>
      </c>
      <c r="H92" s="20" t="s">
        <v>198</v>
      </c>
      <c r="I92" s="20" t="s">
        <v>199</v>
      </c>
      <c r="J92" s="20"/>
      <c r="K92" s="20">
        <v>1</v>
      </c>
      <c r="L92" s="20">
        <f>SUM(Tabla13[[#This Row],[Homes]:[Mulleres]])</f>
        <v>1</v>
      </c>
      <c r="M92" s="22">
        <v>75625</v>
      </c>
    </row>
    <row r="93" spans="1:13" x14ac:dyDescent="0.25">
      <c r="A93" s="20" t="s">
        <v>83</v>
      </c>
      <c r="B93" s="20" t="s">
        <v>84</v>
      </c>
      <c r="C93" s="20" t="s">
        <v>15</v>
      </c>
      <c r="D93" s="20">
        <v>1</v>
      </c>
      <c r="E93" s="22">
        <v>285500</v>
      </c>
      <c r="H93" s="20" t="s">
        <v>200</v>
      </c>
      <c r="I93" s="20" t="s">
        <v>201</v>
      </c>
      <c r="J93" s="20">
        <v>1</v>
      </c>
      <c r="K93" s="20"/>
      <c r="L93" s="20">
        <f>SUM(Tabla13[[#This Row],[Homes]:[Mulleres]])</f>
        <v>1</v>
      </c>
      <c r="M93" s="22">
        <v>1459986</v>
      </c>
    </row>
    <row r="94" spans="1:13" x14ac:dyDescent="0.25">
      <c r="A94" s="20" t="s">
        <v>83</v>
      </c>
      <c r="B94" s="20" t="s">
        <v>84</v>
      </c>
      <c r="C94" s="20" t="s">
        <v>16</v>
      </c>
      <c r="D94" s="20">
        <v>1</v>
      </c>
      <c r="E94" s="22">
        <v>72330</v>
      </c>
      <c r="H94" s="20" t="s">
        <v>202</v>
      </c>
      <c r="I94" s="20" t="s">
        <v>203</v>
      </c>
      <c r="J94" s="20"/>
      <c r="K94" s="20">
        <v>1</v>
      </c>
      <c r="L94" s="20">
        <f>SUM(Tabla13[[#This Row],[Homes]:[Mulleres]])</f>
        <v>1</v>
      </c>
      <c r="M94" s="22">
        <v>183750</v>
      </c>
    </row>
    <row r="95" spans="1:13" x14ac:dyDescent="0.25">
      <c r="A95" s="20" t="s">
        <v>83</v>
      </c>
      <c r="B95" s="20" t="s">
        <v>84</v>
      </c>
      <c r="C95" s="20" t="s">
        <v>21</v>
      </c>
      <c r="D95" s="20">
        <v>3</v>
      </c>
      <c r="E95" s="22">
        <v>230000</v>
      </c>
      <c r="H95" s="20" t="s">
        <v>204</v>
      </c>
      <c r="I95" s="20" t="s">
        <v>205</v>
      </c>
      <c r="J95" s="20">
        <v>2</v>
      </c>
      <c r="K95" s="20"/>
      <c r="L95" s="20">
        <f>SUM(Tabla13[[#This Row],[Homes]:[Mulleres]])</f>
        <v>2</v>
      </c>
      <c r="M95" s="22">
        <v>4926602</v>
      </c>
    </row>
    <row r="96" spans="1:13" x14ac:dyDescent="0.25">
      <c r="A96" s="20" t="s">
        <v>83</v>
      </c>
      <c r="B96" s="20" t="s">
        <v>87</v>
      </c>
      <c r="C96" s="20" t="s">
        <v>17</v>
      </c>
      <c r="D96" s="20">
        <v>1</v>
      </c>
      <c r="E96" s="22">
        <v>140000</v>
      </c>
      <c r="H96" s="20" t="s">
        <v>206</v>
      </c>
      <c r="I96" s="20" t="s">
        <v>207</v>
      </c>
      <c r="J96" s="20"/>
      <c r="K96" s="20">
        <v>1</v>
      </c>
      <c r="L96" s="20">
        <f>SUM(Tabla13[[#This Row],[Homes]:[Mulleres]])</f>
        <v>1</v>
      </c>
      <c r="M96" s="22">
        <v>120000</v>
      </c>
    </row>
    <row r="97" spans="1:13" x14ac:dyDescent="0.25">
      <c r="A97" s="20" t="s">
        <v>83</v>
      </c>
      <c r="B97" s="20" t="s">
        <v>90</v>
      </c>
      <c r="C97" s="20" t="s">
        <v>20</v>
      </c>
      <c r="D97" s="20">
        <v>1</v>
      </c>
      <c r="E97" s="22">
        <v>14073.01</v>
      </c>
      <c r="H97" s="20" t="s">
        <v>208</v>
      </c>
      <c r="I97" s="20" t="s">
        <v>208</v>
      </c>
      <c r="J97" s="20">
        <v>5</v>
      </c>
      <c r="K97" s="20">
        <v>1</v>
      </c>
      <c r="L97" s="20">
        <f>SUM(Tabla13[[#This Row],[Homes]:[Mulleres]])</f>
        <v>6</v>
      </c>
      <c r="M97" s="22">
        <v>6023798.75</v>
      </c>
    </row>
    <row r="98" spans="1:13" x14ac:dyDescent="0.25">
      <c r="A98" s="20" t="s">
        <v>83</v>
      </c>
      <c r="B98" s="20" t="s">
        <v>93</v>
      </c>
      <c r="C98" s="20" t="s">
        <v>15</v>
      </c>
      <c r="D98" s="20">
        <v>1</v>
      </c>
      <c r="E98" s="22">
        <v>5860203.75</v>
      </c>
      <c r="H98" s="20" t="s">
        <v>209</v>
      </c>
      <c r="I98" s="20" t="s">
        <v>210</v>
      </c>
      <c r="J98" s="20">
        <v>1</v>
      </c>
      <c r="K98" s="20"/>
      <c r="L98" s="20">
        <f>SUM(Tabla13[[#This Row],[Homes]:[Mulleres]])</f>
        <v>1</v>
      </c>
      <c r="M98" s="22">
        <v>7900</v>
      </c>
    </row>
    <row r="99" spans="1:13" x14ac:dyDescent="0.25">
      <c r="A99" s="20" t="s">
        <v>83</v>
      </c>
      <c r="B99" s="20" t="s">
        <v>96</v>
      </c>
      <c r="C99" s="20" t="s">
        <v>14</v>
      </c>
      <c r="D99" s="20">
        <v>1</v>
      </c>
      <c r="E99" s="22">
        <v>122500</v>
      </c>
      <c r="H99" s="20" t="s">
        <v>211</v>
      </c>
      <c r="I99" s="20" t="s">
        <v>212</v>
      </c>
      <c r="J99" s="20">
        <v>1</v>
      </c>
      <c r="K99" s="20"/>
      <c r="L99" s="20">
        <f>SUM(Tabla13[[#This Row],[Homes]:[Mulleres]])</f>
        <v>1</v>
      </c>
      <c r="M99" s="22">
        <v>0</v>
      </c>
    </row>
    <row r="100" spans="1:13" x14ac:dyDescent="0.25">
      <c r="A100" s="20" t="s">
        <v>83</v>
      </c>
      <c r="B100" s="20" t="s">
        <v>96</v>
      </c>
      <c r="C100" s="20" t="s">
        <v>20</v>
      </c>
      <c r="D100" s="20">
        <v>1</v>
      </c>
      <c r="E100" s="22">
        <v>15000</v>
      </c>
      <c r="H100" s="20" t="s">
        <v>213</v>
      </c>
      <c r="I100" s="20" t="s">
        <v>214</v>
      </c>
      <c r="J100" s="20">
        <v>1</v>
      </c>
      <c r="K100" s="20">
        <v>1</v>
      </c>
      <c r="L100" s="20">
        <f>SUM(Tabla13[[#This Row],[Homes]:[Mulleres]])</f>
        <v>2</v>
      </c>
      <c r="M100" s="22">
        <v>156805</v>
      </c>
    </row>
    <row r="101" spans="1:13" x14ac:dyDescent="0.25">
      <c r="A101" s="20" t="s">
        <v>83</v>
      </c>
      <c r="B101" s="20" t="s">
        <v>96</v>
      </c>
      <c r="C101" s="20" t="s">
        <v>21</v>
      </c>
      <c r="D101" s="20">
        <v>2</v>
      </c>
      <c r="E101" s="22">
        <v>205000</v>
      </c>
      <c r="H101" s="20" t="s">
        <v>215</v>
      </c>
      <c r="I101" s="20" t="s">
        <v>216</v>
      </c>
      <c r="J101" s="20">
        <v>1</v>
      </c>
      <c r="K101" s="20">
        <v>2</v>
      </c>
      <c r="L101" s="20">
        <f>SUM(Tabla13[[#This Row],[Homes]:[Mulleres]])</f>
        <v>3</v>
      </c>
      <c r="M101" s="22">
        <v>319863</v>
      </c>
    </row>
    <row r="102" spans="1:13" x14ac:dyDescent="0.25">
      <c r="A102" s="20" t="s">
        <v>83</v>
      </c>
      <c r="B102" s="20" t="s">
        <v>99</v>
      </c>
      <c r="C102" s="20" t="s">
        <v>14</v>
      </c>
      <c r="D102" s="20">
        <v>11</v>
      </c>
      <c r="E102" s="22">
        <v>10821621</v>
      </c>
      <c r="H102" s="20" t="s">
        <v>217</v>
      </c>
      <c r="I102" s="20" t="s">
        <v>218</v>
      </c>
      <c r="J102" s="20">
        <v>7</v>
      </c>
      <c r="K102" s="20"/>
      <c r="L102" s="20">
        <f>SUM(Tabla13[[#This Row],[Homes]:[Mulleres]])</f>
        <v>7</v>
      </c>
      <c r="M102" s="22">
        <v>4154954.88</v>
      </c>
    </row>
    <row r="103" spans="1:13" x14ac:dyDescent="0.25">
      <c r="A103" s="20" t="s">
        <v>83</v>
      </c>
      <c r="B103" s="20" t="s">
        <v>99</v>
      </c>
      <c r="C103" s="20" t="s">
        <v>15</v>
      </c>
      <c r="D103" s="20">
        <v>2</v>
      </c>
      <c r="E103" s="22">
        <v>206671.88</v>
      </c>
      <c r="H103" s="20" t="s">
        <v>219</v>
      </c>
      <c r="I103" s="20" t="s">
        <v>220</v>
      </c>
      <c r="J103" s="20">
        <v>1</v>
      </c>
      <c r="K103" s="20"/>
      <c r="L103" s="20">
        <f>SUM(Tabla13[[#This Row],[Homes]:[Mulleres]])</f>
        <v>1</v>
      </c>
      <c r="M103" s="22">
        <v>74500</v>
      </c>
    </row>
    <row r="104" spans="1:13" x14ac:dyDescent="0.25">
      <c r="A104" s="20" t="s">
        <v>83</v>
      </c>
      <c r="B104" s="20" t="s">
        <v>99</v>
      </c>
      <c r="C104" s="20" t="s">
        <v>19</v>
      </c>
      <c r="D104" s="20">
        <v>1</v>
      </c>
      <c r="E104" s="22">
        <v>7900</v>
      </c>
      <c r="H104" s="20" t="s">
        <v>221</v>
      </c>
      <c r="I104" s="20" t="s">
        <v>222</v>
      </c>
      <c r="J104" s="20"/>
      <c r="K104" s="20">
        <v>1</v>
      </c>
      <c r="L104" s="20">
        <f>SUM(Tabla13[[#This Row],[Homes]:[Mulleres]])</f>
        <v>1</v>
      </c>
      <c r="M104" s="22">
        <v>14073.01</v>
      </c>
    </row>
    <row r="105" spans="1:13" x14ac:dyDescent="0.25">
      <c r="A105" s="20" t="s">
        <v>83</v>
      </c>
      <c r="B105" s="20" t="s">
        <v>99</v>
      </c>
      <c r="C105" s="20" t="s">
        <v>21</v>
      </c>
      <c r="D105" s="20">
        <v>6</v>
      </c>
      <c r="E105" s="22">
        <v>2254463</v>
      </c>
      <c r="H105" s="20" t="s">
        <v>223</v>
      </c>
      <c r="I105" s="20" t="s">
        <v>224</v>
      </c>
      <c r="J105" s="20">
        <v>4</v>
      </c>
      <c r="K105" s="20"/>
      <c r="L105" s="20">
        <f>SUM(Tabla13[[#This Row],[Homes]:[Mulleres]])</f>
        <v>4</v>
      </c>
      <c r="M105" s="22">
        <v>1527500</v>
      </c>
    </row>
    <row r="106" spans="1:13" x14ac:dyDescent="0.25">
      <c r="A106" s="20" t="s">
        <v>83</v>
      </c>
      <c r="B106" s="20" t="s">
        <v>102</v>
      </c>
      <c r="C106" s="20" t="s">
        <v>14</v>
      </c>
      <c r="D106" s="20">
        <v>6</v>
      </c>
      <c r="E106" s="22">
        <v>1007295</v>
      </c>
      <c r="H106" s="20" t="s">
        <v>225</v>
      </c>
      <c r="I106" s="20" t="s">
        <v>226</v>
      </c>
      <c r="J106" s="20">
        <v>4</v>
      </c>
      <c r="K106" s="20">
        <v>1</v>
      </c>
      <c r="L106" s="20">
        <f>SUM(Tabla13[[#This Row],[Homes]:[Mulleres]])</f>
        <v>5</v>
      </c>
      <c r="M106" s="22">
        <v>624750</v>
      </c>
    </row>
    <row r="107" spans="1:13" x14ac:dyDescent="0.25">
      <c r="A107" s="20" t="s">
        <v>83</v>
      </c>
      <c r="B107" s="20" t="s">
        <v>102</v>
      </c>
      <c r="C107" s="20" t="s">
        <v>15</v>
      </c>
      <c r="D107" s="20">
        <v>2</v>
      </c>
      <c r="E107" s="22">
        <v>1468495</v>
      </c>
      <c r="H107" s="20" t="s">
        <v>227</v>
      </c>
      <c r="I107" s="20" t="s">
        <v>228</v>
      </c>
      <c r="J107" s="20">
        <v>1</v>
      </c>
      <c r="K107" s="20"/>
      <c r="L107" s="20">
        <f>SUM(Tabla13[[#This Row],[Homes]:[Mulleres]])</f>
        <v>1</v>
      </c>
      <c r="M107" s="22">
        <v>280000</v>
      </c>
    </row>
    <row r="108" spans="1:13" x14ac:dyDescent="0.25">
      <c r="A108" s="20" t="s">
        <v>83</v>
      </c>
      <c r="B108" s="20" t="s">
        <v>102</v>
      </c>
      <c r="C108" s="20" t="s">
        <v>17</v>
      </c>
      <c r="D108" s="20">
        <v>1</v>
      </c>
      <c r="E108" s="22">
        <v>0</v>
      </c>
      <c r="H108" s="20" t="s">
        <v>229</v>
      </c>
      <c r="I108" s="20" t="s">
        <v>230</v>
      </c>
      <c r="J108" s="20">
        <v>1</v>
      </c>
      <c r="K108" s="20"/>
      <c r="L108" s="20">
        <f>SUM(Tabla13[[#This Row],[Homes]:[Mulleres]])</f>
        <v>1</v>
      </c>
      <c r="M108" s="22">
        <v>125000</v>
      </c>
    </row>
    <row r="109" spans="1:13" x14ac:dyDescent="0.25">
      <c r="A109" s="20" t="s">
        <v>83</v>
      </c>
      <c r="B109" s="20" t="s">
        <v>102</v>
      </c>
      <c r="C109" s="20" t="s">
        <v>21</v>
      </c>
      <c r="D109" s="20">
        <v>4</v>
      </c>
      <c r="E109" s="22">
        <v>1045838</v>
      </c>
      <c r="H109" s="20" t="s">
        <v>231</v>
      </c>
      <c r="I109" s="20" t="s">
        <v>232</v>
      </c>
      <c r="J109" s="20">
        <v>1</v>
      </c>
      <c r="K109" s="20">
        <v>2</v>
      </c>
      <c r="L109" s="20">
        <f>SUM(Tabla13[[#This Row],[Homes]:[Mulleres]])</f>
        <v>3</v>
      </c>
      <c r="M109" s="22">
        <v>43900</v>
      </c>
    </row>
    <row r="110" spans="1:13" x14ac:dyDescent="0.25">
      <c r="A110" s="20" t="s">
        <v>83</v>
      </c>
      <c r="B110" s="20" t="s">
        <v>105</v>
      </c>
      <c r="C110" s="20" t="s">
        <v>14</v>
      </c>
      <c r="D110" s="20">
        <v>2</v>
      </c>
      <c r="E110" s="22">
        <v>281250</v>
      </c>
      <c r="H110" s="20" t="s">
        <v>233</v>
      </c>
      <c r="I110" s="20" t="s">
        <v>234</v>
      </c>
      <c r="J110" s="20">
        <v>1</v>
      </c>
      <c r="K110" s="20"/>
      <c r="L110" s="20">
        <f>SUM(Tabla13[[#This Row],[Homes]:[Mulleres]])</f>
        <v>1</v>
      </c>
      <c r="M110" s="22">
        <v>156250</v>
      </c>
    </row>
    <row r="111" spans="1:13" ht="15.75" thickBot="1" x14ac:dyDescent="0.3">
      <c r="A111" s="20" t="s">
        <v>83</v>
      </c>
      <c r="B111" s="20" t="s">
        <v>105</v>
      </c>
      <c r="C111" s="20" t="s">
        <v>15</v>
      </c>
      <c r="D111" s="20">
        <v>1</v>
      </c>
      <c r="E111" s="22">
        <v>377887.5</v>
      </c>
      <c r="H111" s="18" t="s">
        <v>22</v>
      </c>
      <c r="I111" s="18"/>
      <c r="J111" s="18">
        <f>SUBTOTAL(109,J30:J110)</f>
        <v>91</v>
      </c>
      <c r="K111" s="18">
        <f>SUBTOTAL(109,K30:K110)</f>
        <v>57</v>
      </c>
      <c r="L111" s="23">
        <f>SUM(Tabla13[[#This Row],[Homes]:[Mulleres]])</f>
        <v>148</v>
      </c>
      <c r="M111" s="19">
        <f>SUBTOTAL(109,M30:M110)</f>
        <v>35989056.760000005</v>
      </c>
    </row>
    <row r="112" spans="1:13" ht="15.75" thickTop="1" x14ac:dyDescent="0.25">
      <c r="A112" s="20" t="s">
        <v>83</v>
      </c>
      <c r="B112" s="20" t="s">
        <v>105</v>
      </c>
      <c r="C112" s="20" t="s">
        <v>21</v>
      </c>
      <c r="D112" s="20">
        <v>4</v>
      </c>
      <c r="E112" s="22">
        <v>519376</v>
      </c>
    </row>
    <row r="113" spans="1:5" x14ac:dyDescent="0.25">
      <c r="A113" s="20" t="s">
        <v>83</v>
      </c>
      <c r="B113" s="20" t="s">
        <v>108</v>
      </c>
      <c r="C113" s="20" t="s">
        <v>14</v>
      </c>
      <c r="D113" s="20">
        <v>4</v>
      </c>
      <c r="E113" s="22">
        <v>462392</v>
      </c>
    </row>
    <row r="114" spans="1:5" x14ac:dyDescent="0.25">
      <c r="A114" s="20" t="s">
        <v>83</v>
      </c>
      <c r="B114" s="20" t="s">
        <v>108</v>
      </c>
      <c r="C114" s="20" t="s">
        <v>15</v>
      </c>
      <c r="D114" s="20">
        <v>2</v>
      </c>
      <c r="E114" s="22">
        <v>588815</v>
      </c>
    </row>
    <row r="115" spans="1:5" x14ac:dyDescent="0.25">
      <c r="A115" s="20" t="s">
        <v>83</v>
      </c>
      <c r="B115" s="20" t="s">
        <v>108</v>
      </c>
      <c r="C115" s="20" t="s">
        <v>16</v>
      </c>
      <c r="D115" s="20">
        <v>2</v>
      </c>
      <c r="E115" s="22">
        <v>408319.73</v>
      </c>
    </row>
    <row r="116" spans="1:5" x14ac:dyDescent="0.25">
      <c r="A116" s="20" t="s">
        <v>83</v>
      </c>
      <c r="B116" s="20" t="s">
        <v>108</v>
      </c>
      <c r="C116" s="20" t="s">
        <v>19</v>
      </c>
      <c r="D116" s="20">
        <v>2</v>
      </c>
      <c r="E116" s="22">
        <v>15800</v>
      </c>
    </row>
    <row r="117" spans="1:5" x14ac:dyDescent="0.25">
      <c r="A117" s="20" t="s">
        <v>83</v>
      </c>
      <c r="B117" s="20" t="s">
        <v>108</v>
      </c>
      <c r="C117" s="20" t="s">
        <v>20</v>
      </c>
      <c r="D117" s="20">
        <v>3</v>
      </c>
      <c r="E117" s="22">
        <v>92670</v>
      </c>
    </row>
    <row r="118" spans="1:5" x14ac:dyDescent="0.25">
      <c r="A118" s="20" t="s">
        <v>83</v>
      </c>
      <c r="B118" s="20" t="s">
        <v>108</v>
      </c>
      <c r="C118" s="20" t="s">
        <v>21</v>
      </c>
      <c r="D118" s="20">
        <v>3</v>
      </c>
      <c r="E118" s="22">
        <v>405000</v>
      </c>
    </row>
    <row r="119" spans="1:5" x14ac:dyDescent="0.25">
      <c r="A119" s="20" t="s">
        <v>83</v>
      </c>
      <c r="B119" s="20" t="s">
        <v>111</v>
      </c>
      <c r="C119" s="20" t="s">
        <v>14</v>
      </c>
      <c r="D119" s="20">
        <v>2</v>
      </c>
      <c r="E119" s="22">
        <v>270875</v>
      </c>
    </row>
    <row r="120" spans="1:5" x14ac:dyDescent="0.25">
      <c r="A120" s="20" t="s">
        <v>83</v>
      </c>
      <c r="B120" s="20" t="s">
        <v>111</v>
      </c>
      <c r="C120" s="20" t="s">
        <v>20</v>
      </c>
      <c r="D120" s="20">
        <v>1</v>
      </c>
      <c r="E120" s="22">
        <v>28000</v>
      </c>
    </row>
    <row r="121" spans="1:5" x14ac:dyDescent="0.25">
      <c r="A121" s="20" t="s">
        <v>83</v>
      </c>
      <c r="B121" s="20" t="s">
        <v>111</v>
      </c>
      <c r="C121" s="20" t="s">
        <v>21</v>
      </c>
      <c r="D121" s="20">
        <v>1</v>
      </c>
      <c r="E121" s="22">
        <v>200000</v>
      </c>
    </row>
    <row r="122" spans="1:5" x14ac:dyDescent="0.25">
      <c r="A122" s="20" t="s">
        <v>83</v>
      </c>
      <c r="B122" s="20" t="s">
        <v>114</v>
      </c>
      <c r="C122" s="20" t="s">
        <v>14</v>
      </c>
      <c r="D122" s="20">
        <v>2</v>
      </c>
      <c r="E122" s="22">
        <v>81250</v>
      </c>
    </row>
    <row r="123" spans="1:5" x14ac:dyDescent="0.25">
      <c r="A123" s="20" t="s">
        <v>83</v>
      </c>
      <c r="B123" s="20" t="s">
        <v>114</v>
      </c>
      <c r="C123" s="20" t="s">
        <v>19</v>
      </c>
      <c r="D123" s="20">
        <v>1</v>
      </c>
      <c r="E123" s="22">
        <v>7900</v>
      </c>
    </row>
    <row r="124" spans="1:5" x14ac:dyDescent="0.25">
      <c r="A124" s="20" t="s">
        <v>83</v>
      </c>
      <c r="B124" s="20" t="s">
        <v>117</v>
      </c>
      <c r="C124" s="20" t="s">
        <v>14</v>
      </c>
      <c r="D124" s="20">
        <v>2</v>
      </c>
      <c r="E124" s="22">
        <v>169125</v>
      </c>
    </row>
    <row r="125" spans="1:5" x14ac:dyDescent="0.25">
      <c r="A125" s="20" t="s">
        <v>83</v>
      </c>
      <c r="B125" s="20" t="s">
        <v>117</v>
      </c>
      <c r="C125" s="20" t="s">
        <v>21</v>
      </c>
      <c r="D125" s="20">
        <v>1</v>
      </c>
      <c r="E125" s="22">
        <v>200000</v>
      </c>
    </row>
    <row r="126" spans="1:5" x14ac:dyDescent="0.25">
      <c r="A126" s="20" t="s">
        <v>83</v>
      </c>
      <c r="B126" s="20" t="s">
        <v>120</v>
      </c>
      <c r="C126" s="20" t="s">
        <v>14</v>
      </c>
      <c r="D126" s="20">
        <v>4</v>
      </c>
      <c r="E126" s="22">
        <v>720625</v>
      </c>
    </row>
    <row r="127" spans="1:5" x14ac:dyDescent="0.25">
      <c r="A127" s="20" t="s">
        <v>83</v>
      </c>
      <c r="B127" s="20" t="s">
        <v>120</v>
      </c>
      <c r="C127" s="20" t="s">
        <v>15</v>
      </c>
      <c r="D127" s="20">
        <v>2</v>
      </c>
      <c r="E127" s="22">
        <v>491375</v>
      </c>
    </row>
    <row r="128" spans="1:5" x14ac:dyDescent="0.25">
      <c r="A128" s="20" t="s">
        <v>83</v>
      </c>
      <c r="B128" s="20" t="s">
        <v>120</v>
      </c>
      <c r="C128" s="20" t="s">
        <v>19</v>
      </c>
      <c r="D128" s="20">
        <v>1</v>
      </c>
      <c r="E128" s="22">
        <v>7900</v>
      </c>
    </row>
    <row r="129" spans="1:5" x14ac:dyDescent="0.25">
      <c r="A129" s="20" t="s">
        <v>83</v>
      </c>
      <c r="B129" s="20" t="s">
        <v>120</v>
      </c>
      <c r="C129" s="20" t="s">
        <v>20</v>
      </c>
      <c r="D129" s="20">
        <v>1</v>
      </c>
      <c r="E129" s="22">
        <v>38500</v>
      </c>
    </row>
    <row r="130" spans="1:5" x14ac:dyDescent="0.25">
      <c r="A130" s="20" t="s">
        <v>83</v>
      </c>
      <c r="B130" s="20" t="s">
        <v>120</v>
      </c>
      <c r="C130" s="20" t="s">
        <v>21</v>
      </c>
      <c r="D130" s="20">
        <v>5</v>
      </c>
      <c r="E130" s="22">
        <v>980000</v>
      </c>
    </row>
    <row r="131" spans="1:5" ht="15.75" thickBot="1" x14ac:dyDescent="0.3">
      <c r="A131" s="18" t="s">
        <v>22</v>
      </c>
      <c r="B131" s="18"/>
      <c r="C131" s="18"/>
      <c r="D131" s="18">
        <f>SUBTOTAL(109,D61:D130)</f>
        <v>148</v>
      </c>
      <c r="E131" s="19">
        <f>SUBTOTAL(109,E61:E130)</f>
        <v>35989056.759999998</v>
      </c>
    </row>
    <row r="132" spans="1:5" ht="15.75" thickTop="1" x14ac:dyDescent="0.25"/>
  </sheetData>
  <mergeCells count="4">
    <mergeCell ref="I1:L1"/>
    <mergeCell ref="A9:M9"/>
    <mergeCell ref="A15:A16"/>
    <mergeCell ref="L15:L16"/>
  </mergeCells>
  <hyperlinks>
    <hyperlink ref="A7" r:id="rId1" xr:uid="{30AEA3DF-41EB-4D56-AB79-B920CBC12063}"/>
  </hyperlinks>
  <pageMargins left="0.7" right="0.7" top="0.75" bottom="0.75" header="0.3" footer="0.3"/>
  <pageSetup paperSize="9" orientation="portrait" horizontalDpi="1200" verticalDpi="1200" r:id="rId2"/>
  <drawing r:id="rId3"/>
  <tableParts count="3"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BC5F-638C-4B6F-BD8C-91441D3429C1}">
  <dimension ref="A1:S37"/>
  <sheetViews>
    <sheetView workbookViewId="0">
      <selection activeCell="N11" sqref="N11:P21"/>
    </sheetView>
  </sheetViews>
  <sheetFormatPr baseColWidth="10" defaultRowHeight="15.75" x14ac:dyDescent="0.25"/>
  <cols>
    <col min="1" max="1" width="71.28515625" style="68" bestFit="1" customWidth="1"/>
    <col min="2" max="9" width="12.7109375" style="68" bestFit="1" customWidth="1"/>
    <col min="10" max="10" width="13" style="68" bestFit="1" customWidth="1"/>
    <col min="11" max="15" width="12.7109375" style="68" bestFit="1" customWidth="1"/>
    <col min="16" max="16" width="13" style="68" bestFit="1" customWidth="1"/>
    <col min="17" max="16384" width="11.42578125" style="68"/>
  </cols>
  <sheetData>
    <row r="1" spans="1:19" ht="49.5" customHeight="1" thickBot="1" x14ac:dyDescent="0.3">
      <c r="A1" s="1"/>
      <c r="B1" s="2"/>
      <c r="C1" s="88"/>
      <c r="D1" s="88"/>
      <c r="E1" s="88"/>
      <c r="F1" s="88"/>
      <c r="G1" s="88"/>
      <c r="H1" s="88"/>
      <c r="I1" s="88"/>
      <c r="J1" s="88"/>
      <c r="K1" s="88"/>
      <c r="L1" s="106" t="s">
        <v>0</v>
      </c>
      <c r="M1" s="106"/>
      <c r="N1" s="106"/>
      <c r="O1" s="106"/>
      <c r="P1" s="106"/>
      <c r="Q1" s="106"/>
    </row>
    <row r="2" spans="1:19" ht="15" customHeight="1" x14ac:dyDescent="0.25">
      <c r="A2" s="87"/>
      <c r="B2" s="86"/>
    </row>
    <row r="3" spans="1:19" ht="15" customHeight="1" x14ac:dyDescent="0.25">
      <c r="A3" s="28" t="s">
        <v>1</v>
      </c>
      <c r="B3" s="86"/>
    </row>
    <row r="4" spans="1:19" ht="15" customHeight="1" x14ac:dyDescent="0.25">
      <c r="A4" s="28" t="s">
        <v>2</v>
      </c>
      <c r="B4" s="86"/>
    </row>
    <row r="5" spans="1:19" ht="15" customHeight="1" x14ac:dyDescent="0.25">
      <c r="A5" s="28" t="s">
        <v>301</v>
      </c>
      <c r="B5" s="86"/>
    </row>
    <row r="8" spans="1:19" ht="30" customHeight="1" x14ac:dyDescent="0.25">
      <c r="A8" s="127" t="s">
        <v>299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85"/>
      <c r="S8" s="85"/>
    </row>
    <row r="11" spans="1:19" ht="15" customHeight="1" x14ac:dyDescent="0.25">
      <c r="A11" s="125" t="s">
        <v>298</v>
      </c>
      <c r="B11" s="128" t="s">
        <v>293</v>
      </c>
      <c r="C11" s="128"/>
      <c r="D11" s="128"/>
      <c r="E11" s="128" t="s">
        <v>292</v>
      </c>
      <c r="F11" s="128"/>
      <c r="G11" s="128"/>
      <c r="H11" s="128" t="s">
        <v>291</v>
      </c>
      <c r="I11" s="128"/>
      <c r="J11" s="128"/>
      <c r="K11" s="128" t="s">
        <v>290</v>
      </c>
      <c r="L11" s="128"/>
      <c r="M11" s="128"/>
      <c r="N11" s="129" t="s">
        <v>297</v>
      </c>
      <c r="O11" s="129"/>
      <c r="P11" s="129"/>
    </row>
    <row r="12" spans="1:19" ht="15" customHeight="1" x14ac:dyDescent="0.25">
      <c r="A12" s="126"/>
      <c r="B12" s="75" t="s">
        <v>296</v>
      </c>
      <c r="C12" s="75" t="s">
        <v>295</v>
      </c>
      <c r="D12" s="75" t="s">
        <v>13</v>
      </c>
      <c r="E12" s="75" t="s">
        <v>296</v>
      </c>
      <c r="F12" s="75" t="s">
        <v>295</v>
      </c>
      <c r="G12" s="75" t="s">
        <v>13</v>
      </c>
      <c r="H12" s="75" t="s">
        <v>296</v>
      </c>
      <c r="I12" s="75" t="s">
        <v>295</v>
      </c>
      <c r="J12" s="75" t="s">
        <v>13</v>
      </c>
      <c r="K12" s="75" t="s">
        <v>296</v>
      </c>
      <c r="L12" s="75" t="s">
        <v>295</v>
      </c>
      <c r="M12" s="75" t="s">
        <v>13</v>
      </c>
      <c r="N12" s="101" t="s">
        <v>296</v>
      </c>
      <c r="O12" s="101" t="s">
        <v>295</v>
      </c>
      <c r="P12" s="101" t="s">
        <v>13</v>
      </c>
    </row>
    <row r="13" spans="1:19" ht="15" customHeight="1" x14ac:dyDescent="0.25">
      <c r="A13" s="74" t="s">
        <v>286</v>
      </c>
      <c r="B13" s="80">
        <v>1</v>
      </c>
      <c r="C13" s="80">
        <v>1</v>
      </c>
      <c r="D13" s="79">
        <v>8000</v>
      </c>
      <c r="E13" s="80">
        <v>2</v>
      </c>
      <c r="F13" s="80">
        <v>2</v>
      </c>
      <c r="G13" s="79">
        <v>16000</v>
      </c>
      <c r="H13" s="80">
        <v>1</v>
      </c>
      <c r="I13" s="80">
        <v>1</v>
      </c>
      <c r="J13" s="79">
        <v>8000</v>
      </c>
      <c r="K13" s="80">
        <v>0</v>
      </c>
      <c r="L13" s="80">
        <v>0</v>
      </c>
      <c r="M13" s="79">
        <v>0</v>
      </c>
      <c r="N13" s="102">
        <f t="shared" ref="N13:P17" si="0">B13+E13+H13+K13</f>
        <v>4</v>
      </c>
      <c r="O13" s="102">
        <f t="shared" si="0"/>
        <v>4</v>
      </c>
      <c r="P13" s="103">
        <f t="shared" si="0"/>
        <v>32000</v>
      </c>
    </row>
    <row r="14" spans="1:19" ht="15" customHeight="1" x14ac:dyDescent="0.25">
      <c r="A14" s="73" t="s">
        <v>285</v>
      </c>
      <c r="B14" s="82">
        <v>7</v>
      </c>
      <c r="C14" s="82">
        <v>4</v>
      </c>
      <c r="D14" s="81">
        <v>3890</v>
      </c>
      <c r="E14" s="82">
        <v>0</v>
      </c>
      <c r="F14" s="82">
        <v>0</v>
      </c>
      <c r="G14" s="81">
        <v>0</v>
      </c>
      <c r="H14" s="82">
        <v>0</v>
      </c>
      <c r="I14" s="82">
        <v>0</v>
      </c>
      <c r="J14" s="81">
        <v>0</v>
      </c>
      <c r="K14" s="82">
        <v>0</v>
      </c>
      <c r="L14" s="82">
        <v>0</v>
      </c>
      <c r="M14" s="81">
        <v>0</v>
      </c>
      <c r="N14" s="104">
        <f t="shared" si="0"/>
        <v>7</v>
      </c>
      <c r="O14" s="104">
        <f t="shared" si="0"/>
        <v>4</v>
      </c>
      <c r="P14" s="105">
        <f t="shared" si="0"/>
        <v>3890</v>
      </c>
    </row>
    <row r="15" spans="1:19" ht="15" customHeight="1" x14ac:dyDescent="0.25">
      <c r="A15" s="74" t="s">
        <v>284</v>
      </c>
      <c r="B15" s="80">
        <v>3</v>
      </c>
      <c r="C15" s="80">
        <v>3</v>
      </c>
      <c r="D15" s="79">
        <v>9000</v>
      </c>
      <c r="E15" s="80">
        <v>10</v>
      </c>
      <c r="F15" s="80">
        <v>6</v>
      </c>
      <c r="G15" s="79">
        <v>18000</v>
      </c>
      <c r="H15" s="80">
        <v>3</v>
      </c>
      <c r="I15" s="80">
        <v>2</v>
      </c>
      <c r="J15" s="79">
        <v>6000</v>
      </c>
      <c r="K15" s="80">
        <v>7</v>
      </c>
      <c r="L15" s="80">
        <v>6</v>
      </c>
      <c r="M15" s="79">
        <v>18000</v>
      </c>
      <c r="N15" s="102">
        <f t="shared" si="0"/>
        <v>23</v>
      </c>
      <c r="O15" s="102">
        <f t="shared" si="0"/>
        <v>17</v>
      </c>
      <c r="P15" s="103">
        <f t="shared" si="0"/>
        <v>51000</v>
      </c>
    </row>
    <row r="16" spans="1:19" ht="15" customHeight="1" x14ac:dyDescent="0.25">
      <c r="A16" s="73" t="s">
        <v>283</v>
      </c>
      <c r="B16" s="82">
        <v>0</v>
      </c>
      <c r="C16" s="82">
        <v>0</v>
      </c>
      <c r="D16" s="81">
        <v>0</v>
      </c>
      <c r="E16" s="82">
        <v>1</v>
      </c>
      <c r="F16" s="82">
        <v>0</v>
      </c>
      <c r="G16" s="81">
        <v>0</v>
      </c>
      <c r="H16" s="82">
        <v>4</v>
      </c>
      <c r="I16" s="82">
        <v>4</v>
      </c>
      <c r="J16" s="81">
        <v>14000</v>
      </c>
      <c r="K16" s="82">
        <v>3</v>
      </c>
      <c r="L16" s="82">
        <v>3</v>
      </c>
      <c r="M16" s="81">
        <v>15000</v>
      </c>
      <c r="N16" s="104">
        <f t="shared" si="0"/>
        <v>8</v>
      </c>
      <c r="O16" s="104">
        <f t="shared" si="0"/>
        <v>7</v>
      </c>
      <c r="P16" s="105">
        <f t="shared" si="0"/>
        <v>29000</v>
      </c>
    </row>
    <row r="17" spans="1:16" ht="15" customHeight="1" x14ac:dyDescent="0.25">
      <c r="A17" s="71" t="s">
        <v>282</v>
      </c>
      <c r="B17" s="84">
        <v>0</v>
      </c>
      <c r="C17" s="84">
        <v>0</v>
      </c>
      <c r="D17" s="83">
        <v>0</v>
      </c>
      <c r="E17" s="84">
        <v>0</v>
      </c>
      <c r="F17" s="84">
        <v>0</v>
      </c>
      <c r="G17" s="83">
        <v>0</v>
      </c>
      <c r="H17" s="84">
        <v>0</v>
      </c>
      <c r="I17" s="84">
        <v>0</v>
      </c>
      <c r="J17" s="83">
        <v>0</v>
      </c>
      <c r="K17" s="84">
        <v>1</v>
      </c>
      <c r="L17" s="84">
        <v>1</v>
      </c>
      <c r="M17" s="83">
        <v>1000</v>
      </c>
      <c r="N17" s="102">
        <f t="shared" si="0"/>
        <v>1</v>
      </c>
      <c r="O17" s="102">
        <f t="shared" si="0"/>
        <v>1</v>
      </c>
      <c r="P17" s="103">
        <f t="shared" si="0"/>
        <v>1000</v>
      </c>
    </row>
    <row r="18" spans="1:16" ht="15" customHeight="1" x14ac:dyDescent="0.25">
      <c r="A18" s="73" t="s">
        <v>281</v>
      </c>
      <c r="B18" s="82">
        <v>1</v>
      </c>
      <c r="C18" s="82">
        <v>1</v>
      </c>
      <c r="D18" s="81">
        <v>425</v>
      </c>
      <c r="E18" s="82">
        <v>3</v>
      </c>
      <c r="F18" s="82">
        <v>3</v>
      </c>
      <c r="G18" s="81">
        <v>1975</v>
      </c>
      <c r="H18" s="82">
        <v>0</v>
      </c>
      <c r="I18" s="82">
        <v>0</v>
      </c>
      <c r="J18" s="81">
        <v>0</v>
      </c>
      <c r="K18" s="82">
        <v>5</v>
      </c>
      <c r="L18" s="82">
        <v>4</v>
      </c>
      <c r="M18" s="81">
        <v>3800</v>
      </c>
      <c r="N18" s="104">
        <v>9</v>
      </c>
      <c r="O18" s="104">
        <v>8</v>
      </c>
      <c r="P18" s="105">
        <v>6200</v>
      </c>
    </row>
    <row r="19" spans="1:16" ht="15" customHeight="1" x14ac:dyDescent="0.25">
      <c r="A19" s="74" t="s">
        <v>280</v>
      </c>
      <c r="B19" s="80">
        <v>6</v>
      </c>
      <c r="C19" s="80">
        <v>5</v>
      </c>
      <c r="D19" s="79">
        <v>1425</v>
      </c>
      <c r="E19" s="80">
        <v>8</v>
      </c>
      <c r="F19" s="80">
        <v>6</v>
      </c>
      <c r="G19" s="79">
        <v>1710</v>
      </c>
      <c r="H19" s="80">
        <v>14</v>
      </c>
      <c r="I19" s="80">
        <v>11</v>
      </c>
      <c r="J19" s="79">
        <v>5200</v>
      </c>
      <c r="K19" s="80">
        <v>32</v>
      </c>
      <c r="L19" s="80">
        <v>27</v>
      </c>
      <c r="M19" s="79">
        <v>11590</v>
      </c>
      <c r="N19" s="102">
        <f t="shared" ref="N19:P21" si="1">B19+E19+H19+K19</f>
        <v>60</v>
      </c>
      <c r="O19" s="102">
        <f t="shared" si="1"/>
        <v>49</v>
      </c>
      <c r="P19" s="103">
        <f t="shared" si="1"/>
        <v>19925</v>
      </c>
    </row>
    <row r="20" spans="1:16" ht="15" customHeight="1" x14ac:dyDescent="0.25">
      <c r="A20" s="73" t="s">
        <v>279</v>
      </c>
      <c r="B20" s="82">
        <v>4</v>
      </c>
      <c r="C20" s="82">
        <v>4</v>
      </c>
      <c r="D20" s="81">
        <v>10990</v>
      </c>
      <c r="E20" s="82">
        <v>4</v>
      </c>
      <c r="F20" s="82">
        <v>2</v>
      </c>
      <c r="G20" s="81">
        <v>6000</v>
      </c>
      <c r="H20" s="82">
        <v>13</v>
      </c>
      <c r="I20" s="82">
        <v>10</v>
      </c>
      <c r="J20" s="81">
        <v>28410</v>
      </c>
      <c r="K20" s="82">
        <v>6</v>
      </c>
      <c r="L20" s="82">
        <v>5</v>
      </c>
      <c r="M20" s="81">
        <v>14645</v>
      </c>
      <c r="N20" s="104">
        <f t="shared" si="1"/>
        <v>27</v>
      </c>
      <c r="O20" s="104">
        <f t="shared" si="1"/>
        <v>21</v>
      </c>
      <c r="P20" s="105">
        <f t="shared" si="1"/>
        <v>60045</v>
      </c>
    </row>
    <row r="21" spans="1:16" ht="15" customHeight="1" x14ac:dyDescent="0.25">
      <c r="A21" s="71" t="s">
        <v>278</v>
      </c>
      <c r="B21" s="80">
        <v>8</v>
      </c>
      <c r="C21" s="80">
        <v>2</v>
      </c>
      <c r="D21" s="79">
        <v>125000</v>
      </c>
      <c r="E21" s="80">
        <v>11</v>
      </c>
      <c r="F21" s="80">
        <v>2</v>
      </c>
      <c r="G21" s="79">
        <v>125000</v>
      </c>
      <c r="H21" s="80">
        <v>14</v>
      </c>
      <c r="I21" s="80">
        <v>2</v>
      </c>
      <c r="J21" s="79">
        <v>125000</v>
      </c>
      <c r="K21" s="80">
        <v>24</v>
      </c>
      <c r="L21" s="80">
        <v>4</v>
      </c>
      <c r="M21" s="79">
        <v>250000</v>
      </c>
      <c r="N21" s="102">
        <f t="shared" si="1"/>
        <v>57</v>
      </c>
      <c r="O21" s="102">
        <f t="shared" si="1"/>
        <v>10</v>
      </c>
      <c r="P21" s="103">
        <f t="shared" si="1"/>
        <v>625000</v>
      </c>
    </row>
    <row r="22" spans="1:16" ht="15" customHeight="1" thickBot="1" x14ac:dyDescent="0.3">
      <c r="A22" s="78" t="s">
        <v>22</v>
      </c>
      <c r="B22" s="77">
        <f t="shared" ref="B22:P22" si="2">SUM(B13:B21)</f>
        <v>30</v>
      </c>
      <c r="C22" s="77">
        <f t="shared" si="2"/>
        <v>20</v>
      </c>
      <c r="D22" s="76">
        <f t="shared" si="2"/>
        <v>158730</v>
      </c>
      <c r="E22" s="77">
        <f t="shared" si="2"/>
        <v>39</v>
      </c>
      <c r="F22" s="77">
        <f t="shared" si="2"/>
        <v>21</v>
      </c>
      <c r="G22" s="76">
        <f t="shared" si="2"/>
        <v>168685</v>
      </c>
      <c r="H22" s="77">
        <f t="shared" si="2"/>
        <v>49</v>
      </c>
      <c r="I22" s="77">
        <f t="shared" si="2"/>
        <v>30</v>
      </c>
      <c r="J22" s="76">
        <f t="shared" si="2"/>
        <v>186610</v>
      </c>
      <c r="K22" s="77">
        <f t="shared" si="2"/>
        <v>78</v>
      </c>
      <c r="L22" s="77">
        <f t="shared" si="2"/>
        <v>50</v>
      </c>
      <c r="M22" s="76">
        <f t="shared" si="2"/>
        <v>314035</v>
      </c>
      <c r="N22" s="77">
        <f t="shared" si="2"/>
        <v>196</v>
      </c>
      <c r="O22" s="77">
        <f t="shared" si="2"/>
        <v>121</v>
      </c>
      <c r="P22" s="76">
        <f t="shared" si="2"/>
        <v>828060</v>
      </c>
    </row>
    <row r="23" spans="1:16" ht="16.5" thickTop="1" x14ac:dyDescent="0.25"/>
    <row r="25" spans="1:16" ht="15" customHeight="1" x14ac:dyDescent="0.25">
      <c r="A25" s="125" t="s">
        <v>294</v>
      </c>
      <c r="B25" s="128" t="s">
        <v>293</v>
      </c>
      <c r="C25" s="128"/>
      <c r="D25" s="128"/>
      <c r="E25" s="128" t="s">
        <v>292</v>
      </c>
      <c r="F25" s="128"/>
      <c r="G25" s="128"/>
      <c r="H25" s="128" t="s">
        <v>291</v>
      </c>
      <c r="I25" s="128"/>
      <c r="J25" s="128"/>
      <c r="K25" s="128" t="s">
        <v>290</v>
      </c>
      <c r="L25" s="128"/>
      <c r="M25" s="128"/>
      <c r="N25" s="128" t="s">
        <v>289</v>
      </c>
      <c r="O25" s="128" t="s">
        <v>288</v>
      </c>
      <c r="P25" s="128" t="s">
        <v>287</v>
      </c>
    </row>
    <row r="26" spans="1:16" ht="15" customHeight="1" x14ac:dyDescent="0.25">
      <c r="A26" s="126"/>
      <c r="B26" s="75" t="s">
        <v>25</v>
      </c>
      <c r="C26" s="75" t="s">
        <v>26</v>
      </c>
      <c r="D26" s="75" t="s">
        <v>22</v>
      </c>
      <c r="E26" s="75" t="s">
        <v>25</v>
      </c>
      <c r="F26" s="75" t="s">
        <v>26</v>
      </c>
      <c r="G26" s="75" t="s">
        <v>22</v>
      </c>
      <c r="H26" s="75" t="s">
        <v>25</v>
      </c>
      <c r="I26" s="75" t="s">
        <v>26</v>
      </c>
      <c r="J26" s="75" t="s">
        <v>22</v>
      </c>
      <c r="K26" s="75" t="s">
        <v>25</v>
      </c>
      <c r="L26" s="75" t="s">
        <v>26</v>
      </c>
      <c r="M26" s="75" t="s">
        <v>22</v>
      </c>
      <c r="N26" s="75" t="s">
        <v>25</v>
      </c>
      <c r="O26" s="75" t="s">
        <v>26</v>
      </c>
      <c r="P26" s="75" t="s">
        <v>287</v>
      </c>
    </row>
    <row r="27" spans="1:16" ht="15" customHeight="1" x14ac:dyDescent="0.25">
      <c r="A27" s="74" t="s">
        <v>286</v>
      </c>
      <c r="B27" s="70">
        <v>0</v>
      </c>
      <c r="C27" s="70">
        <v>1</v>
      </c>
      <c r="D27" s="70">
        <f t="shared" ref="D27:D35" si="3">SUM(B27:C27)</f>
        <v>1</v>
      </c>
      <c r="E27" s="70">
        <v>2</v>
      </c>
      <c r="F27" s="70">
        <v>0</v>
      </c>
      <c r="G27" s="70">
        <f t="shared" ref="G27:G35" si="4">SUM(E27:F27)</f>
        <v>2</v>
      </c>
      <c r="H27" s="70">
        <v>1</v>
      </c>
      <c r="I27" s="70">
        <v>0</v>
      </c>
      <c r="J27" s="70">
        <f t="shared" ref="J27:J35" si="5">SUM(H27:I27)</f>
        <v>1</v>
      </c>
      <c r="K27" s="70">
        <v>0</v>
      </c>
      <c r="L27" s="70">
        <v>0</v>
      </c>
      <c r="M27" s="70">
        <f t="shared" ref="M27:M35" si="6">SUM(K27:L27)</f>
        <v>0</v>
      </c>
      <c r="N27" s="70">
        <f t="shared" ref="N27:N35" si="7">B27+E27+H27+K27</f>
        <v>3</v>
      </c>
      <c r="O27" s="70">
        <f t="shared" ref="O27:O35" si="8">C27+F27+I27+L27</f>
        <v>1</v>
      </c>
      <c r="P27" s="70">
        <f t="shared" ref="P27:P35" si="9">D27+G27+J27+M27</f>
        <v>4</v>
      </c>
    </row>
    <row r="28" spans="1:16" ht="15" customHeight="1" x14ac:dyDescent="0.25">
      <c r="A28" s="73" t="s">
        <v>285</v>
      </c>
      <c r="B28" s="72">
        <v>1</v>
      </c>
      <c r="C28" s="72">
        <v>3</v>
      </c>
      <c r="D28" s="72">
        <f t="shared" si="3"/>
        <v>4</v>
      </c>
      <c r="E28" s="72">
        <v>0</v>
      </c>
      <c r="F28" s="72">
        <v>0</v>
      </c>
      <c r="G28" s="72">
        <f t="shared" si="4"/>
        <v>0</v>
      </c>
      <c r="H28" s="72">
        <v>0</v>
      </c>
      <c r="I28" s="72">
        <v>0</v>
      </c>
      <c r="J28" s="72">
        <f t="shared" si="5"/>
        <v>0</v>
      </c>
      <c r="K28" s="72">
        <v>0</v>
      </c>
      <c r="L28" s="72">
        <v>0</v>
      </c>
      <c r="M28" s="72">
        <f t="shared" si="6"/>
        <v>0</v>
      </c>
      <c r="N28" s="72">
        <f t="shared" si="7"/>
        <v>1</v>
      </c>
      <c r="O28" s="72">
        <f t="shared" si="8"/>
        <v>3</v>
      </c>
      <c r="P28" s="72">
        <f t="shared" si="9"/>
        <v>4</v>
      </c>
    </row>
    <row r="29" spans="1:16" ht="15" customHeight="1" x14ac:dyDescent="0.25">
      <c r="A29" s="74" t="s">
        <v>284</v>
      </c>
      <c r="B29" s="70">
        <v>1</v>
      </c>
      <c r="C29" s="70">
        <v>2</v>
      </c>
      <c r="D29" s="70">
        <f t="shared" si="3"/>
        <v>3</v>
      </c>
      <c r="E29" s="70">
        <v>1</v>
      </c>
      <c r="F29" s="70">
        <v>5</v>
      </c>
      <c r="G29" s="70">
        <f t="shared" si="4"/>
        <v>6</v>
      </c>
      <c r="H29" s="70">
        <v>2</v>
      </c>
      <c r="I29" s="70">
        <v>0</v>
      </c>
      <c r="J29" s="70">
        <f t="shared" si="5"/>
        <v>2</v>
      </c>
      <c r="K29" s="70">
        <v>3</v>
      </c>
      <c r="L29" s="70">
        <v>3</v>
      </c>
      <c r="M29" s="70">
        <f t="shared" si="6"/>
        <v>6</v>
      </c>
      <c r="N29" s="70">
        <f t="shared" si="7"/>
        <v>7</v>
      </c>
      <c r="O29" s="70">
        <f t="shared" si="8"/>
        <v>10</v>
      </c>
      <c r="P29" s="70">
        <f t="shared" si="9"/>
        <v>17</v>
      </c>
    </row>
    <row r="30" spans="1:16" ht="15" customHeight="1" x14ac:dyDescent="0.25">
      <c r="A30" s="73" t="s">
        <v>283</v>
      </c>
      <c r="B30" s="72">
        <v>0</v>
      </c>
      <c r="C30" s="72">
        <v>0</v>
      </c>
      <c r="D30" s="72">
        <f t="shared" si="3"/>
        <v>0</v>
      </c>
      <c r="E30" s="72">
        <v>0</v>
      </c>
      <c r="F30" s="72">
        <v>0</v>
      </c>
      <c r="G30" s="72">
        <f t="shared" si="4"/>
        <v>0</v>
      </c>
      <c r="H30" s="72">
        <v>3</v>
      </c>
      <c r="I30" s="72">
        <v>1</v>
      </c>
      <c r="J30" s="72">
        <f t="shared" si="5"/>
        <v>4</v>
      </c>
      <c r="K30" s="72">
        <v>2</v>
      </c>
      <c r="L30" s="72">
        <v>1</v>
      </c>
      <c r="M30" s="72">
        <f t="shared" si="6"/>
        <v>3</v>
      </c>
      <c r="N30" s="72">
        <f t="shared" si="7"/>
        <v>5</v>
      </c>
      <c r="O30" s="72">
        <f t="shared" si="8"/>
        <v>2</v>
      </c>
      <c r="P30" s="72">
        <f t="shared" si="9"/>
        <v>7</v>
      </c>
    </row>
    <row r="31" spans="1:16" ht="15" customHeight="1" x14ac:dyDescent="0.25">
      <c r="A31" s="71" t="s">
        <v>282</v>
      </c>
      <c r="B31" s="70">
        <v>0</v>
      </c>
      <c r="C31" s="70">
        <v>0</v>
      </c>
      <c r="D31" s="70">
        <f t="shared" si="3"/>
        <v>0</v>
      </c>
      <c r="E31" s="70">
        <v>0</v>
      </c>
      <c r="F31" s="70">
        <v>0</v>
      </c>
      <c r="G31" s="70">
        <f t="shared" si="4"/>
        <v>0</v>
      </c>
      <c r="H31" s="70">
        <v>0</v>
      </c>
      <c r="I31" s="70">
        <v>0</v>
      </c>
      <c r="J31" s="70">
        <f t="shared" si="5"/>
        <v>0</v>
      </c>
      <c r="K31" s="70">
        <v>0</v>
      </c>
      <c r="L31" s="70">
        <v>1</v>
      </c>
      <c r="M31" s="70">
        <f t="shared" si="6"/>
        <v>1</v>
      </c>
      <c r="N31" s="70">
        <f t="shared" si="7"/>
        <v>0</v>
      </c>
      <c r="O31" s="70">
        <f t="shared" si="8"/>
        <v>1</v>
      </c>
      <c r="P31" s="70">
        <f t="shared" si="9"/>
        <v>1</v>
      </c>
    </row>
    <row r="32" spans="1:16" ht="15" customHeight="1" x14ac:dyDescent="0.25">
      <c r="A32" s="73" t="s">
        <v>281</v>
      </c>
      <c r="B32" s="72">
        <v>1</v>
      </c>
      <c r="C32" s="72">
        <v>0</v>
      </c>
      <c r="D32" s="72">
        <f t="shared" si="3"/>
        <v>1</v>
      </c>
      <c r="E32" s="72">
        <v>1</v>
      </c>
      <c r="F32" s="72">
        <v>2</v>
      </c>
      <c r="G32" s="72">
        <f t="shared" si="4"/>
        <v>3</v>
      </c>
      <c r="H32" s="72">
        <v>0</v>
      </c>
      <c r="I32" s="72">
        <v>0</v>
      </c>
      <c r="J32" s="72">
        <f t="shared" si="5"/>
        <v>0</v>
      </c>
      <c r="K32" s="72">
        <v>2</v>
      </c>
      <c r="L32" s="72">
        <v>2</v>
      </c>
      <c r="M32" s="72">
        <f t="shared" si="6"/>
        <v>4</v>
      </c>
      <c r="N32" s="72">
        <f t="shared" si="7"/>
        <v>4</v>
      </c>
      <c r="O32" s="72">
        <f t="shared" si="8"/>
        <v>4</v>
      </c>
      <c r="P32" s="72">
        <f t="shared" si="9"/>
        <v>8</v>
      </c>
    </row>
    <row r="33" spans="1:16" ht="15" customHeight="1" x14ac:dyDescent="0.25">
      <c r="A33" s="74" t="s">
        <v>280</v>
      </c>
      <c r="B33" s="70">
        <v>3</v>
      </c>
      <c r="C33" s="70">
        <v>2</v>
      </c>
      <c r="D33" s="70">
        <f t="shared" si="3"/>
        <v>5</v>
      </c>
      <c r="E33" s="70">
        <v>0</v>
      </c>
      <c r="F33" s="70">
        <v>6</v>
      </c>
      <c r="G33" s="70">
        <f t="shared" si="4"/>
        <v>6</v>
      </c>
      <c r="H33" s="70">
        <v>7</v>
      </c>
      <c r="I33" s="70">
        <v>4</v>
      </c>
      <c r="J33" s="70">
        <f t="shared" si="5"/>
        <v>11</v>
      </c>
      <c r="K33" s="70">
        <v>7</v>
      </c>
      <c r="L33" s="70">
        <v>20</v>
      </c>
      <c r="M33" s="70">
        <f t="shared" si="6"/>
        <v>27</v>
      </c>
      <c r="N33" s="70">
        <f t="shared" si="7"/>
        <v>17</v>
      </c>
      <c r="O33" s="70">
        <f t="shared" si="8"/>
        <v>32</v>
      </c>
      <c r="P33" s="70">
        <f t="shared" si="9"/>
        <v>49</v>
      </c>
    </row>
    <row r="34" spans="1:16" ht="15" customHeight="1" x14ac:dyDescent="0.25">
      <c r="A34" s="73" t="s">
        <v>279</v>
      </c>
      <c r="B34" s="72">
        <v>1</v>
      </c>
      <c r="C34" s="72">
        <v>3</v>
      </c>
      <c r="D34" s="72">
        <f t="shared" si="3"/>
        <v>4</v>
      </c>
      <c r="E34" s="72">
        <v>0</v>
      </c>
      <c r="F34" s="72">
        <v>2</v>
      </c>
      <c r="G34" s="72">
        <f t="shared" si="4"/>
        <v>2</v>
      </c>
      <c r="H34" s="72">
        <v>5</v>
      </c>
      <c r="I34" s="72">
        <v>5</v>
      </c>
      <c r="J34" s="72">
        <f t="shared" si="5"/>
        <v>10</v>
      </c>
      <c r="K34" s="72">
        <v>2</v>
      </c>
      <c r="L34" s="72">
        <v>3</v>
      </c>
      <c r="M34" s="72">
        <f t="shared" si="6"/>
        <v>5</v>
      </c>
      <c r="N34" s="72">
        <f t="shared" si="7"/>
        <v>8</v>
      </c>
      <c r="O34" s="72">
        <f t="shared" si="8"/>
        <v>13</v>
      </c>
      <c r="P34" s="72">
        <f t="shared" si="9"/>
        <v>21</v>
      </c>
    </row>
    <row r="35" spans="1:16" ht="15" customHeight="1" x14ac:dyDescent="0.25">
      <c r="A35" s="71" t="s">
        <v>278</v>
      </c>
      <c r="B35" s="70">
        <v>0</v>
      </c>
      <c r="C35" s="70">
        <v>2</v>
      </c>
      <c r="D35" s="70">
        <f t="shared" si="3"/>
        <v>2</v>
      </c>
      <c r="E35" s="70">
        <v>1</v>
      </c>
      <c r="F35" s="70">
        <v>1</v>
      </c>
      <c r="G35" s="70">
        <f t="shared" si="4"/>
        <v>2</v>
      </c>
      <c r="H35" s="70">
        <v>2</v>
      </c>
      <c r="I35" s="70">
        <v>0</v>
      </c>
      <c r="J35" s="70">
        <f t="shared" si="5"/>
        <v>2</v>
      </c>
      <c r="K35" s="70">
        <v>0</v>
      </c>
      <c r="L35" s="70">
        <v>4</v>
      </c>
      <c r="M35" s="70">
        <f t="shared" si="6"/>
        <v>4</v>
      </c>
      <c r="N35" s="70">
        <f t="shared" si="7"/>
        <v>3</v>
      </c>
      <c r="O35" s="70">
        <f t="shared" si="8"/>
        <v>7</v>
      </c>
      <c r="P35" s="70">
        <f t="shared" si="9"/>
        <v>10</v>
      </c>
    </row>
    <row r="36" spans="1:16" ht="15" customHeight="1" thickBot="1" x14ac:dyDescent="0.3">
      <c r="A36" s="69" t="s">
        <v>277</v>
      </c>
      <c r="B36" s="69">
        <f t="shared" ref="B36:P36" si="10">SUM(B27:B35)</f>
        <v>7</v>
      </c>
      <c r="C36" s="69">
        <f t="shared" si="10"/>
        <v>13</v>
      </c>
      <c r="D36" s="69">
        <f t="shared" si="10"/>
        <v>20</v>
      </c>
      <c r="E36" s="69">
        <f t="shared" si="10"/>
        <v>5</v>
      </c>
      <c r="F36" s="69">
        <f t="shared" si="10"/>
        <v>16</v>
      </c>
      <c r="G36" s="69">
        <f t="shared" si="10"/>
        <v>21</v>
      </c>
      <c r="H36" s="69">
        <f t="shared" si="10"/>
        <v>20</v>
      </c>
      <c r="I36" s="69">
        <f t="shared" si="10"/>
        <v>10</v>
      </c>
      <c r="J36" s="69">
        <f t="shared" si="10"/>
        <v>30</v>
      </c>
      <c r="K36" s="69">
        <f t="shared" si="10"/>
        <v>16</v>
      </c>
      <c r="L36" s="69">
        <f t="shared" si="10"/>
        <v>34</v>
      </c>
      <c r="M36" s="69">
        <f t="shared" si="10"/>
        <v>50</v>
      </c>
      <c r="N36" s="69">
        <f t="shared" si="10"/>
        <v>48</v>
      </c>
      <c r="O36" s="69">
        <f t="shared" si="10"/>
        <v>73</v>
      </c>
      <c r="P36" s="69">
        <f t="shared" si="10"/>
        <v>121</v>
      </c>
    </row>
    <row r="37" spans="1:16" ht="16.5" thickTop="1" x14ac:dyDescent="0.25"/>
  </sheetData>
  <mergeCells count="14">
    <mergeCell ref="A25:A26"/>
    <mergeCell ref="L1:Q1"/>
    <mergeCell ref="A8:Q8"/>
    <mergeCell ref="A11:A12"/>
    <mergeCell ref="B11:D11"/>
    <mergeCell ref="E11:G11"/>
    <mergeCell ref="H11:J11"/>
    <mergeCell ref="K11:M11"/>
    <mergeCell ref="N11:P11"/>
    <mergeCell ref="B25:D25"/>
    <mergeCell ref="E25:G25"/>
    <mergeCell ref="H25:J25"/>
    <mergeCell ref="K25:M25"/>
    <mergeCell ref="N25:P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2024_Investigación</vt:lpstr>
      <vt:lpstr>2024_Proxectos</vt:lpstr>
      <vt:lpstr>2024_Centros singulares_proxect</vt:lpstr>
      <vt:lpstr>2024_Prox. centro e G.I.</vt:lpstr>
      <vt:lpstr>2024_Axudas UVigo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2025-03-26T09:34:26Z</dcterms:created>
  <dcterms:modified xsi:type="dcterms:W3CDTF">2025-06-11T08:40:46Z</dcterms:modified>
</cp:coreProperties>
</file>