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xr:revisionPtr revIDLastSave="0" documentId="13_ncr:1_{E32A296A-11D2-4383-9CD7-2E8C5320A387}" xr6:coauthVersionLast="47" xr6:coauthVersionMax="47" xr10:uidLastSave="{00000000-0000-0000-0000-000000000000}"/>
  <bookViews>
    <workbookView xWindow="-28920" yWindow="-120" windowWidth="29040" windowHeight="15840" xr2:uid="{2962F6F1-5B42-4B51-8D13-078A92304900}"/>
  </bookViews>
  <sheets>
    <sheet name="2022_PI_Datos xerais" sheetId="1" r:id="rId1"/>
    <sheet name="2022_PI_Doutor" sheetId="3" r:id="rId2"/>
    <sheet name="2022_PI_distribución" sheetId="2" r:id="rId3"/>
    <sheet name="2022_PI ao long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4" l="1"/>
  <c r="H60" i="4"/>
  <c r="J60" i="4" s="1"/>
  <c r="D60" i="4"/>
  <c r="C60" i="4"/>
  <c r="B60" i="4"/>
  <c r="J59" i="4"/>
  <c r="D59" i="4"/>
  <c r="J58" i="4"/>
  <c r="D58" i="4"/>
  <c r="J57" i="4"/>
  <c r="D57" i="4"/>
  <c r="J56" i="4"/>
  <c r="D56" i="4"/>
  <c r="J55" i="4"/>
  <c r="D55" i="4"/>
  <c r="J54" i="4"/>
  <c r="D54" i="4"/>
  <c r="J53" i="4"/>
  <c r="D53" i="4"/>
  <c r="J52" i="4"/>
  <c r="D52" i="4"/>
  <c r="J51" i="4"/>
  <c r="D51" i="4"/>
  <c r="J50" i="4"/>
  <c r="D50" i="4"/>
  <c r="J49" i="4"/>
  <c r="D49" i="4"/>
  <c r="J48" i="4"/>
  <c r="D48" i="4"/>
  <c r="J47" i="4"/>
  <c r="D47" i="4"/>
  <c r="J46" i="4"/>
  <c r="D46" i="4"/>
  <c r="J45" i="4"/>
  <c r="D45" i="4"/>
  <c r="J44" i="4"/>
  <c r="D44" i="4"/>
  <c r="J43" i="4"/>
  <c r="D43" i="4"/>
  <c r="J42" i="4"/>
  <c r="D42" i="4"/>
  <c r="J41" i="4"/>
  <c r="D41" i="4"/>
  <c r="J40" i="4"/>
  <c r="D40" i="4"/>
  <c r="J39" i="4"/>
  <c r="D39" i="4"/>
  <c r="J38" i="4"/>
  <c r="D38" i="4"/>
  <c r="J37" i="4"/>
  <c r="D37" i="4"/>
  <c r="J36" i="4"/>
  <c r="D36" i="4"/>
  <c r="J35" i="4"/>
  <c r="D35" i="4"/>
  <c r="J34" i="4"/>
  <c r="D34" i="4"/>
  <c r="J33" i="4"/>
  <c r="D33" i="4"/>
  <c r="J32" i="4"/>
  <c r="D32" i="4"/>
  <c r="J31" i="4"/>
  <c r="D31" i="4"/>
  <c r="J30" i="4"/>
  <c r="D30" i="4"/>
  <c r="J29" i="4"/>
  <c r="D29" i="4"/>
  <c r="J28" i="4"/>
  <c r="D28" i="4"/>
  <c r="J27" i="4"/>
  <c r="D27" i="4"/>
  <c r="J26" i="4"/>
  <c r="D26" i="4"/>
  <c r="D19" i="4"/>
  <c r="E19" i="4" s="1"/>
  <c r="C19" i="4"/>
  <c r="E18" i="4"/>
  <c r="E17" i="4"/>
  <c r="E16" i="4"/>
  <c r="E15" i="4"/>
  <c r="E14" i="4"/>
  <c r="E13" i="4"/>
  <c r="E12" i="4"/>
  <c r="G27" i="3" l="1"/>
  <c r="F27" i="3"/>
  <c r="H27" i="3" s="1"/>
  <c r="C27" i="3"/>
  <c r="B27" i="3"/>
  <c r="J26" i="3"/>
  <c r="L26" i="3" s="1"/>
  <c r="H26" i="3"/>
  <c r="D26" i="3"/>
  <c r="M26" i="3" s="1"/>
  <c r="H25" i="3"/>
  <c r="J25" i="3" s="1"/>
  <c r="D25" i="3"/>
  <c r="E25" i="3" s="1"/>
  <c r="H24" i="3"/>
  <c r="I24" i="3" s="1"/>
  <c r="D24" i="3"/>
  <c r="E24" i="3" s="1"/>
  <c r="H23" i="3"/>
  <c r="I23" i="3" s="1"/>
  <c r="D23" i="3"/>
  <c r="E23" i="3" s="1"/>
  <c r="H22" i="3"/>
  <c r="I22" i="3" s="1"/>
  <c r="D22" i="3"/>
  <c r="E22" i="3" s="1"/>
  <c r="H21" i="3"/>
  <c r="I21" i="3" s="1"/>
  <c r="D21" i="3"/>
  <c r="E21" i="3" s="1"/>
  <c r="H20" i="3"/>
  <c r="I20" i="3" s="1"/>
  <c r="D20" i="3"/>
  <c r="E20" i="3" s="1"/>
  <c r="H19" i="3"/>
  <c r="I19" i="3" s="1"/>
  <c r="D19" i="3"/>
  <c r="E19" i="3" s="1"/>
  <c r="H18" i="3"/>
  <c r="I18" i="3" s="1"/>
  <c r="D18" i="3"/>
  <c r="E18" i="3" s="1"/>
  <c r="H17" i="3"/>
  <c r="J17" i="3" s="1"/>
  <c r="D17" i="3"/>
  <c r="H16" i="3"/>
  <c r="D16" i="3"/>
  <c r="J16" i="3" s="1"/>
  <c r="H15" i="3"/>
  <c r="I15" i="3" s="1"/>
  <c r="D15" i="3"/>
  <c r="J14" i="3"/>
  <c r="L14" i="3" s="1"/>
  <c r="H14" i="3"/>
  <c r="I14" i="3" s="1"/>
  <c r="D14" i="3"/>
  <c r="M14" i="3" s="1"/>
  <c r="D15" i="2"/>
  <c r="C15" i="2"/>
  <c r="B15" i="2"/>
  <c r="E15" i="2" s="1"/>
  <c r="E14" i="2"/>
  <c r="E13" i="2"/>
  <c r="E12" i="2"/>
  <c r="D98" i="1"/>
  <c r="C98" i="1"/>
  <c r="B98" i="1"/>
  <c r="D97" i="1"/>
  <c r="D96" i="1"/>
  <c r="C89" i="1"/>
  <c r="B89" i="1"/>
  <c r="D89" i="1" s="1"/>
  <c r="D88" i="1"/>
  <c r="D87" i="1"/>
  <c r="D86" i="1"/>
  <c r="D85" i="1"/>
  <c r="D84" i="1"/>
  <c r="D83" i="1"/>
  <c r="D82" i="1"/>
  <c r="D81" i="1"/>
  <c r="D80" i="1"/>
  <c r="D79" i="1"/>
  <c r="C73" i="1"/>
  <c r="B73" i="1"/>
  <c r="D73" i="1" s="1"/>
  <c r="D72" i="1"/>
  <c r="D71" i="1"/>
  <c r="D70" i="1"/>
  <c r="D69" i="1"/>
  <c r="D68" i="1"/>
  <c r="C64" i="1"/>
  <c r="D64" i="1" s="1"/>
  <c r="B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P46" i="1"/>
  <c r="O46" i="1"/>
  <c r="N46" i="1"/>
  <c r="L46" i="1"/>
  <c r="K46" i="1"/>
  <c r="I46" i="1"/>
  <c r="H46" i="1"/>
  <c r="J46" i="1" s="1"/>
  <c r="F46" i="1"/>
  <c r="E46" i="1"/>
  <c r="G46" i="1" s="1"/>
  <c r="D46" i="1"/>
  <c r="C46" i="1"/>
  <c r="B46" i="1"/>
  <c r="P45" i="1"/>
  <c r="M45" i="1"/>
  <c r="J45" i="1"/>
  <c r="G45" i="1"/>
  <c r="D45" i="1"/>
  <c r="Q45" i="1" s="1"/>
  <c r="M44" i="1"/>
  <c r="J44" i="1"/>
  <c r="G44" i="1"/>
  <c r="D44" i="1"/>
  <c r="Q44" i="1" s="1"/>
  <c r="M43" i="1"/>
  <c r="M46" i="1" s="1"/>
  <c r="J43" i="1"/>
  <c r="G43" i="1"/>
  <c r="D43" i="1"/>
  <c r="Q43" i="1" s="1"/>
  <c r="E35" i="1"/>
  <c r="D35" i="1"/>
  <c r="C35" i="1"/>
  <c r="B35" i="1"/>
  <c r="D34" i="1"/>
  <c r="D33" i="1"/>
  <c r="D32" i="1"/>
  <c r="F26" i="1"/>
  <c r="D26" i="1"/>
  <c r="C26" i="1"/>
  <c r="H26" i="1" s="1"/>
  <c r="H25" i="1"/>
  <c r="H24" i="1"/>
  <c r="H23" i="1"/>
  <c r="H22" i="1"/>
  <c r="H21" i="1"/>
  <c r="H20" i="1"/>
  <c r="H19" i="1"/>
  <c r="K17" i="3" l="1"/>
  <c r="M17" i="3"/>
  <c r="L17" i="3"/>
  <c r="L25" i="3"/>
  <c r="M25" i="3"/>
  <c r="K25" i="3"/>
  <c r="L16" i="3"/>
  <c r="K16" i="3"/>
  <c r="I27" i="3"/>
  <c r="K14" i="3"/>
  <c r="E16" i="3"/>
  <c r="I17" i="3"/>
  <c r="K26" i="3"/>
  <c r="M16" i="3"/>
  <c r="J18" i="3"/>
  <c r="J19" i="3"/>
  <c r="J20" i="3"/>
  <c r="J21" i="3"/>
  <c r="J22" i="3"/>
  <c r="J23" i="3"/>
  <c r="J24" i="3"/>
  <c r="E26" i="3"/>
  <c r="D27" i="3"/>
  <c r="J15" i="3"/>
  <c r="E15" i="3"/>
  <c r="E26" i="1"/>
  <c r="G25" i="1"/>
  <c r="E24" i="1"/>
  <c r="G21" i="1"/>
  <c r="E20" i="1"/>
  <c r="E25" i="1"/>
  <c r="G22" i="1"/>
  <c r="E21" i="1"/>
  <c r="G24" i="1"/>
  <c r="G20" i="1"/>
  <c r="E19" i="1"/>
  <c r="G23" i="1"/>
  <c r="E22" i="1"/>
  <c r="G19" i="1"/>
  <c r="E23" i="1"/>
  <c r="Q46" i="1"/>
  <c r="G26" i="1"/>
  <c r="L15" i="3" l="1"/>
  <c r="K15" i="3"/>
  <c r="K24" i="3"/>
  <c r="L24" i="3"/>
  <c r="M24" i="3"/>
  <c r="K20" i="3"/>
  <c r="M20" i="3"/>
  <c r="L20" i="3"/>
  <c r="K23" i="3"/>
  <c r="L23" i="3"/>
  <c r="M23" i="3"/>
  <c r="K19" i="3"/>
  <c r="M19" i="3"/>
  <c r="L19" i="3"/>
  <c r="M15" i="3"/>
  <c r="M27" i="3"/>
  <c r="J27" i="3"/>
  <c r="K22" i="3"/>
  <c r="L22" i="3"/>
  <c r="M22" i="3"/>
  <c r="K18" i="3"/>
  <c r="M18" i="3"/>
  <c r="L18" i="3"/>
  <c r="E27" i="3"/>
  <c r="K21" i="3"/>
  <c r="L21" i="3"/>
  <c r="M21" i="3"/>
  <c r="K27" i="3" l="1"/>
  <c r="L27" i="3"/>
</calcChain>
</file>

<file path=xl/sharedStrings.xml><?xml version="1.0" encoding="utf-8"?>
<sst xmlns="http://schemas.openxmlformats.org/spreadsheetml/2006/main" count="446" uniqueCount="211">
  <si>
    <t>Unidade de Análises e Programas</t>
  </si>
  <si>
    <t>Persoal investigador a 31/12/2022</t>
  </si>
  <si>
    <t>Fonte: PeopleNet</t>
  </si>
  <si>
    <t>Data do informe: xuño 2023</t>
  </si>
  <si>
    <t>Só persoal en servizo activo</t>
  </si>
  <si>
    <t>Cálculo da ETC (Equivalencia a tempo completo) = (duración do contrato nun ano/días do ano) x (xornada laboral dun traballador/37,5)</t>
  </si>
  <si>
    <t>PI por sexo</t>
  </si>
  <si>
    <t>Promedio idade</t>
  </si>
  <si>
    <t>Homes</t>
  </si>
  <si>
    <t>Mulleres</t>
  </si>
  <si>
    <t>Promedio xeral</t>
  </si>
  <si>
    <t>Persoal investigador por tipo</t>
  </si>
  <si>
    <t>Categorías de contratación segundo tarefas*</t>
  </si>
  <si>
    <t>% Mulleres</t>
  </si>
  <si>
    <t>PI Estranxeiro</t>
  </si>
  <si>
    <t>% Estranxeiros</t>
  </si>
  <si>
    <t>Total xeral</t>
  </si>
  <si>
    <t>Total ETC**</t>
  </si>
  <si>
    <t>Persoal contratado con cargo a proxectos</t>
  </si>
  <si>
    <t>Persoal investigador</t>
  </si>
  <si>
    <t>Persoal investigador en formación</t>
  </si>
  <si>
    <t>Persoal técnico de apoio á investigación</t>
  </si>
  <si>
    <t>Persoal de programas de investigación</t>
  </si>
  <si>
    <t>Persoal técnico de programas</t>
  </si>
  <si>
    <t>Programa Oportunius</t>
  </si>
  <si>
    <t>Total</t>
  </si>
  <si>
    <t>*Normativa de contratación do persoal investigador da UVigo, (Consello de Goberno xuño 2022, modificacións en xullo e outubro 2022).</t>
  </si>
  <si>
    <t>**ETC calculada sobre os efectivos a 31/12/2022</t>
  </si>
  <si>
    <t>PI por categorías segundo tarefas</t>
  </si>
  <si>
    <t>Total ETC</t>
  </si>
  <si>
    <t>Persoal investigador por sexo
e rango de idade</t>
  </si>
  <si>
    <t>Ata 25 anos</t>
  </si>
  <si>
    <t>De 25 a 34</t>
  </si>
  <si>
    <t>De 35 a 44</t>
  </si>
  <si>
    <t>De 45 a 54</t>
  </si>
  <si>
    <t>De 55 a 64</t>
  </si>
  <si>
    <t>PI Posdoutoral</t>
  </si>
  <si>
    <t>Investigadores Programa Oportunius</t>
  </si>
  <si>
    <t>Investigadores "Distinguidos Estado"</t>
  </si>
  <si>
    <t>Investigadores "Distinguidos UVigo"</t>
  </si>
  <si>
    <t>Investigadores "Distinguidos Xunta de Galicia"</t>
  </si>
  <si>
    <t>Investigadores "Juan de la Cierva-Formación"</t>
  </si>
  <si>
    <t>Investigadores "Juan de la Cierva-Incorporación"</t>
  </si>
  <si>
    <t>Investigadores "Margarita Salas". (Grupo I)</t>
  </si>
  <si>
    <t>Investigadores "Maria Zambrano". (Grupo I)</t>
  </si>
  <si>
    <t>Investigadores "Posdoutoral UVigo"</t>
  </si>
  <si>
    <t>Investigadores "Posdoutoral Xunta"</t>
  </si>
  <si>
    <t>Investigadores "Ramón y Cajal"</t>
  </si>
  <si>
    <t>Persoal Investigador Doutor/A (Grupo I)</t>
  </si>
  <si>
    <t>Programa "Jovenes Investigadores". Grupo I</t>
  </si>
  <si>
    <t>PI Predoutoral</t>
  </si>
  <si>
    <t>Investigadores "Predoctoral Estatal"</t>
  </si>
  <si>
    <t>Investigadores "Predoutoral - FPU"</t>
  </si>
  <si>
    <t>Investigadores "Predoutoral UVigo"</t>
  </si>
  <si>
    <t>Investigadores "Predoutoral Xunta"</t>
  </si>
  <si>
    <t>Persoal Investigador En Formación (Predoutoral)</t>
  </si>
  <si>
    <t>Persoal investigador_Técnicos</t>
  </si>
  <si>
    <t>Diplomado Enxeñeiro Técnico (Grupo II)</t>
  </si>
  <si>
    <t>Persoal de Apoio (Grupo IV)</t>
  </si>
  <si>
    <t>Persoal Técnico Apoio- Mec. Grupo I</t>
  </si>
  <si>
    <t>Persoal Técnico Apoio- Mec. Grupo III</t>
  </si>
  <si>
    <t>Persoal Técnico de Apoio</t>
  </si>
  <si>
    <t>Ptai Grado Medio (Grupo II)</t>
  </si>
  <si>
    <t>Técnico Especialista (Bacharelato, FP2)</t>
  </si>
  <si>
    <t>Técnico Especialista (Grupo III)</t>
  </si>
  <si>
    <t>Técnico Superior Tit. Univ. Superior</t>
  </si>
  <si>
    <t>Técnico Superior Título de Doutor</t>
  </si>
  <si>
    <t>Persoal investigador_Outros</t>
  </si>
  <si>
    <t>Licenciado/a - Enxeñeiro/a (Grupo I)</t>
  </si>
  <si>
    <t>Persoal investigador titul. univ. superior</t>
  </si>
  <si>
    <t>PI por categoría de tarefas_Estranxeiro</t>
  </si>
  <si>
    <t>País_Nacionalidade</t>
  </si>
  <si>
    <t>Arxentina</t>
  </si>
  <si>
    <t>Brasil</t>
  </si>
  <si>
    <t>China</t>
  </si>
  <si>
    <t>Colombia</t>
  </si>
  <si>
    <t>Cuba</t>
  </si>
  <si>
    <t>Federación Rusa</t>
  </si>
  <si>
    <t>Finlandia</t>
  </si>
  <si>
    <t>Grecia</t>
  </si>
  <si>
    <t>Hungría</t>
  </si>
  <si>
    <t>India</t>
  </si>
  <si>
    <t>Irán</t>
  </si>
  <si>
    <t>Italia</t>
  </si>
  <si>
    <t>Nixeria</t>
  </si>
  <si>
    <t>O Salvador</t>
  </si>
  <si>
    <t>Paquistán</t>
  </si>
  <si>
    <t>Portugal</t>
  </si>
  <si>
    <t>Reino Unido</t>
  </si>
  <si>
    <t>Romanía</t>
  </si>
  <si>
    <t>Serbia</t>
  </si>
  <si>
    <t>Suiza</t>
  </si>
  <si>
    <t>Total Persoal investigador</t>
  </si>
  <si>
    <t>Ecuador</t>
  </si>
  <si>
    <t>México</t>
  </si>
  <si>
    <t>Polonia</t>
  </si>
  <si>
    <t>Total Persoal investigador en formación</t>
  </si>
  <si>
    <t>Alemaña</t>
  </si>
  <si>
    <t>Exipto</t>
  </si>
  <si>
    <t>Francia</t>
  </si>
  <si>
    <t>Guinea-Bissau</t>
  </si>
  <si>
    <t>Irlanda</t>
  </si>
  <si>
    <t>Israel</t>
  </si>
  <si>
    <t>Países Baixos</t>
  </si>
  <si>
    <t>Perú</t>
  </si>
  <si>
    <t>República de Moldavia</t>
  </si>
  <si>
    <t>Venezuela</t>
  </si>
  <si>
    <t>Total Persoal técnico de apoio á investigación</t>
  </si>
  <si>
    <t>Ourense</t>
  </si>
  <si>
    <t>Pontevedra</t>
  </si>
  <si>
    <t>Vigo</t>
  </si>
  <si>
    <t>PI por campus e centro de adscrición</t>
  </si>
  <si>
    <t>Centro</t>
  </si>
  <si>
    <t>Categoría segundo tarefas</t>
  </si>
  <si>
    <t>Biblioteca Central de Ourense</t>
  </si>
  <si>
    <t>CACTI</t>
  </si>
  <si>
    <t>Edificio do Campus da Auga</t>
  </si>
  <si>
    <t>Edificio Facultades</t>
  </si>
  <si>
    <t xml:space="preserve">Facultade de Ciencias </t>
  </si>
  <si>
    <t xml:space="preserve">Facultade de Ciencias Empresariais e Turismo </t>
  </si>
  <si>
    <t>Facultade de Educación e Traballo Social</t>
  </si>
  <si>
    <t xml:space="preserve">Facultade de Historia </t>
  </si>
  <si>
    <t xml:space="preserve">Escola de Enxeñaría Aeronáutica e do Espazo </t>
  </si>
  <si>
    <t xml:space="preserve">Escola Superior de Enxeñaría Informática </t>
  </si>
  <si>
    <t>Total Ourense</t>
  </si>
  <si>
    <t xml:space="preserve">Facultade  de Ciencias da Educacion e do Deporte </t>
  </si>
  <si>
    <t xml:space="preserve">Facultade de Belas Artes </t>
  </si>
  <si>
    <t>Servizos Centrais Campus Pontevedra</t>
  </si>
  <si>
    <t>Facultade de Comunicación</t>
  </si>
  <si>
    <t xml:space="preserve">Escola de Enxeñaría Forestal </t>
  </si>
  <si>
    <t>Casa Das Campás</t>
  </si>
  <si>
    <t>Total Pontevedra</t>
  </si>
  <si>
    <t>CACTI-CINBIO</t>
  </si>
  <si>
    <t>CINTECX</t>
  </si>
  <si>
    <t>Edificio Exeria</t>
  </si>
  <si>
    <t>Edificio Filomena Dato</t>
  </si>
  <si>
    <t>Edificio Miralles</t>
  </si>
  <si>
    <t>Estacion de Ciencias Mariñas de Toralla</t>
  </si>
  <si>
    <t xml:space="preserve">Facultade de Ciencias do Mar </t>
  </si>
  <si>
    <t xml:space="preserve">Facultade de Ciencias Xuridicas e do Traballo </t>
  </si>
  <si>
    <t xml:space="preserve">Facultade de Comercio </t>
  </si>
  <si>
    <t xml:space="preserve">Facultade de Bioloxía </t>
  </si>
  <si>
    <t xml:space="preserve">Escola de Enxeñaría Industrial </t>
  </si>
  <si>
    <t xml:space="preserve">Escola de Enxeñaría de Telecomunicación </t>
  </si>
  <si>
    <t xml:space="preserve">Escola de Enxeñaría de Minas e Enerxía </t>
  </si>
  <si>
    <t xml:space="preserve">Facultade de Ciencias Económicas e Empresariais </t>
  </si>
  <si>
    <t xml:space="preserve">Facultade de Química </t>
  </si>
  <si>
    <t xml:space="preserve">Facultade de Filoloxía e Tradución </t>
  </si>
  <si>
    <t>Total Vigo</t>
  </si>
  <si>
    <t>PI doutor pola UVigo e fóra da UVigo</t>
  </si>
  <si>
    <t>Doutores/as pola UVigo</t>
  </si>
  <si>
    <t>Doutores/as fóra da UVigo</t>
  </si>
  <si>
    <t>Total doutores/as</t>
  </si>
  <si>
    <t>% Doutores/as UVigo sobre total doutores/as</t>
  </si>
  <si>
    <t>Total UVigo</t>
  </si>
  <si>
    <t>Total fóra Uvigo</t>
  </si>
  <si>
    <t>Persoal investigador ao longo do ano 2022</t>
  </si>
  <si>
    <t>**ETC calculada sobre os efectivos ao longo do ano 2022</t>
  </si>
  <si>
    <t>Efectivos ao longo do ano</t>
  </si>
  <si>
    <t>ETC ao longo do ano</t>
  </si>
  <si>
    <t>ETC total</t>
  </si>
  <si>
    <t>DIPLOMADO ENXEÑEIRO TECNICO (GRUPO II)</t>
  </si>
  <si>
    <t>Investigador Programa Oportunius</t>
  </si>
  <si>
    <t>INVESTIGADOR</t>
  </si>
  <si>
    <t>INVESTIGADORES "DISTINGUIDOS ESTADO"</t>
  </si>
  <si>
    <t>INVESTIGADORES "DISTINGUIDOS UVIGO"</t>
  </si>
  <si>
    <t>INVESTIGADORES "DISTINGUIDOS XUNTA DE GALICIA"</t>
  </si>
  <si>
    <t>Investigadores "Juan De La Cierva-Formación"</t>
  </si>
  <si>
    <t>INVESTIGADORES "JUAN DE LA CIERVA-FORMACIÓN"</t>
  </si>
  <si>
    <t>Investigadores "Juan De La Cierva-Incorporación"</t>
  </si>
  <si>
    <t>INVESTIGADORES "JUAN DE LA CIERVA-INCORPORACIÓN"</t>
  </si>
  <si>
    <t>INVESTIGADORES "MARGARITA SALAS". (GRUPO I)</t>
  </si>
  <si>
    <t>INVESTIGADORES "MARIA ZAMBRANO". (GRUPO I)</t>
  </si>
  <si>
    <t>Investigadores "Periodo De Orientacion Posdoctoral (POP)"</t>
  </si>
  <si>
    <t>INVESTIGADORES "PERIODO DE ORIENTACION POSDOCTORAL (POP)"</t>
  </si>
  <si>
    <t>Investigadores "Posdoutoral Uvigo"</t>
  </si>
  <si>
    <t>INVESTIGADORES "POSDOUTORAL UVIGO"</t>
  </si>
  <si>
    <t>INVESTIGADORES "POSDOUTORAL XUNTA"</t>
  </si>
  <si>
    <t>INVESTIGADORES "PREDOCTORAL ESTATAL"</t>
  </si>
  <si>
    <t>INVESTIGADORES "PREDOUTORAL - FPU"</t>
  </si>
  <si>
    <t>Investigadores "Predoutoral Uvigo"</t>
  </si>
  <si>
    <t>INVESTIGADORES "PREDOUTORAL UVIGO"</t>
  </si>
  <si>
    <t>INVESTIGADORES "PREDOUTORAL XUNTA"</t>
  </si>
  <si>
    <t>Investigadores "Ramón Y Cajal"</t>
  </si>
  <si>
    <t>INVESTIGADORES "RAMÓN Y CAJAL"</t>
  </si>
  <si>
    <t>Licenciado - Enxeñeiro (Grupo I)</t>
  </si>
  <si>
    <t>LICENCIADO - ENXEÑEIRO (GRUPO I)</t>
  </si>
  <si>
    <t>PERSOAL DE APOIO (GRUPO IV)</t>
  </si>
  <si>
    <t>Persoal Investigacion e Desenvolvemento. Grupo I</t>
  </si>
  <si>
    <t>PERSOAL INVESTIGACION E DESENVOLVEMENTO. GRUPO I</t>
  </si>
  <si>
    <t>Persoal Investigacion e Desenvolvemento. Grupo Ii</t>
  </si>
  <si>
    <t>PERSOAL INVESTIGACION E DESENVOLVEMENTO. GRUPO II</t>
  </si>
  <si>
    <t>PERSOAL INVESTIGADOR DOUTOR/A (GRUPO I)</t>
  </si>
  <si>
    <t>Persoal Investigador en Formación (Predoutoral)</t>
  </si>
  <si>
    <t>PERSOAL INVESTIGADOR EN FORMACIÓN (PREDOUTORAL)</t>
  </si>
  <si>
    <t>Persoal Investigador Titulación Univ. Superior (Grupo I)</t>
  </si>
  <si>
    <t>PERSOAL INVESTIGADOR TITULACIÓN UNIV. SUPERIOR (GRUPO I)</t>
  </si>
  <si>
    <t>Persoal Técnico Apoio I+D- Xunta. Grupo I</t>
  </si>
  <si>
    <t>PERSOAL TECNICO APOIO I+D- XUNTA. GRUPO I</t>
  </si>
  <si>
    <t>PERSOAL TECNICO APOIO- MEC. GRUPO I</t>
  </si>
  <si>
    <t>PERSOAL TECNICO APOIO- MEC. GRUPO III</t>
  </si>
  <si>
    <t>PERSOAL TECNICO DE APOIO</t>
  </si>
  <si>
    <t>PROGRAMA "JOVENES INVESTIGADORES". GRUPO I</t>
  </si>
  <si>
    <t>PTAI GRADO MEDIO (GRUPO II)</t>
  </si>
  <si>
    <t>TÉCNICO ESPECIALISTA (BACHARELATO, FP2)</t>
  </si>
  <si>
    <t>TECNICO ESPECIALISTA (GRUPO III)</t>
  </si>
  <si>
    <t>Técnico Superior Tit Univ Superior</t>
  </si>
  <si>
    <t>TÉCNICO SUPERIOR TIT UNIV SUPERIOR</t>
  </si>
  <si>
    <t>Técnico Superior Título de Doctor</t>
  </si>
  <si>
    <t>TÉCNICO SUPERIOR TÍTULO DE DOCTOR</t>
  </si>
  <si>
    <t xml:space="preserve">ETC por tipo ao longo do 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</si>
</sst>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79995117038483843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10">
    <xf numFmtId="0" fontId="0" fillId="0" borderId="0"/>
    <xf numFmtId="0" fontId="3" fillId="0" borderId="1" applyNumberFormat="0" applyFill="0" applyAlignment="0" applyProtection="0"/>
    <xf numFmtId="0" fontId="4" fillId="2" borderId="0" applyNumberFormat="0" applyBorder="0" applyAlignment="0" applyProtection="0"/>
    <xf numFmtId="0" fontId="5" fillId="0" borderId="0"/>
    <xf numFmtId="0" fontId="1" fillId="0" borderId="0"/>
    <xf numFmtId="0" fontId="4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15">
    <xf numFmtId="0" fontId="0" fillId="0" borderId="0" xfId="0"/>
    <xf numFmtId="0" fontId="6" fillId="0" borderId="2" xfId="3" applyFont="1" applyBorder="1" applyAlignment="1">
      <alignment vertical="center" wrapText="1"/>
    </xf>
    <xf numFmtId="0" fontId="6" fillId="0" borderId="2" xfId="3" applyFont="1" applyBorder="1"/>
    <xf numFmtId="0" fontId="6" fillId="0" borderId="2" xfId="3" applyFont="1" applyBorder="1" applyAlignment="1">
      <alignment wrapText="1"/>
    </xf>
    <xf numFmtId="0" fontId="6" fillId="0" borderId="2" xfId="4" applyFont="1" applyBorder="1"/>
    <xf numFmtId="0" fontId="6" fillId="0" borderId="0" xfId="3" applyFont="1"/>
    <xf numFmtId="0" fontId="6" fillId="0" borderId="0" xfId="4" applyFont="1"/>
    <xf numFmtId="0" fontId="8" fillId="0" borderId="0" xfId="4" applyFont="1"/>
    <xf numFmtId="0" fontId="9" fillId="0" borderId="0" xfId="4" applyFont="1"/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left"/>
    </xf>
    <xf numFmtId="0" fontId="1" fillId="0" borderId="0" xfId="4"/>
    <xf numFmtId="2" fontId="1" fillId="0" borderId="0" xfId="4" applyNumberFormat="1"/>
    <xf numFmtId="0" fontId="4" fillId="2" borderId="3" xfId="5" applyBorder="1"/>
    <xf numFmtId="0" fontId="4" fillId="2" borderId="4" xfId="5" applyBorder="1" applyAlignment="1">
      <alignment horizontal="center" vertical="center"/>
    </xf>
    <xf numFmtId="0" fontId="1" fillId="5" borderId="5" xfId="6" applyBorder="1"/>
    <xf numFmtId="0" fontId="1" fillId="5" borderId="6" xfId="6" applyBorder="1"/>
    <xf numFmtId="10" fontId="1" fillId="5" borderId="6" xfId="6" applyNumberFormat="1" applyBorder="1"/>
    <xf numFmtId="2" fontId="1" fillId="5" borderId="6" xfId="6" applyNumberFormat="1" applyBorder="1"/>
    <xf numFmtId="0" fontId="1" fillId="5" borderId="3" xfId="6" applyBorder="1"/>
    <xf numFmtId="0" fontId="1" fillId="5" borderId="4" xfId="6" applyBorder="1"/>
    <xf numFmtId="10" fontId="1" fillId="5" borderId="4" xfId="6" applyNumberFormat="1" applyBorder="1"/>
    <xf numFmtId="2" fontId="1" fillId="5" borderId="4" xfId="6" applyNumberFormat="1" applyBorder="1"/>
    <xf numFmtId="0" fontId="1" fillId="6" borderId="5" xfId="7" applyBorder="1"/>
    <xf numFmtId="0" fontId="1" fillId="6" borderId="6" xfId="7" applyBorder="1"/>
    <xf numFmtId="10" fontId="1" fillId="6" borderId="6" xfId="7" applyNumberFormat="1" applyBorder="1"/>
    <xf numFmtId="2" fontId="1" fillId="6" borderId="6" xfId="7" applyNumberFormat="1" applyBorder="1"/>
    <xf numFmtId="0" fontId="1" fillId="6" borderId="3" xfId="7" applyBorder="1"/>
    <xf numFmtId="0" fontId="1" fillId="6" borderId="4" xfId="7" applyBorder="1"/>
    <xf numFmtId="10" fontId="1" fillId="6" borderId="4" xfId="7" applyNumberFormat="1" applyBorder="1"/>
    <xf numFmtId="2" fontId="1" fillId="6" borderId="4" xfId="7" applyNumberFormat="1" applyBorder="1"/>
    <xf numFmtId="0" fontId="1" fillId="5" borderId="7" xfId="6" applyBorder="1"/>
    <xf numFmtId="0" fontId="1" fillId="5" borderId="8" xfId="6" applyBorder="1"/>
    <xf numFmtId="10" fontId="1" fillId="5" borderId="8" xfId="6" applyNumberFormat="1" applyBorder="1"/>
    <xf numFmtId="2" fontId="1" fillId="5" borderId="8" xfId="6" applyNumberFormat="1" applyBorder="1"/>
    <xf numFmtId="0" fontId="1" fillId="6" borderId="7" xfId="7" applyBorder="1"/>
    <xf numFmtId="0" fontId="1" fillId="6" borderId="8" xfId="7" applyBorder="1"/>
    <xf numFmtId="10" fontId="1" fillId="6" borderId="8" xfId="7" applyNumberFormat="1" applyBorder="1"/>
    <xf numFmtId="2" fontId="1" fillId="6" borderId="8" xfId="7" applyNumberFormat="1" applyBorder="1"/>
    <xf numFmtId="0" fontId="1" fillId="0" borderId="5" xfId="4" applyBorder="1"/>
    <xf numFmtId="0" fontId="10" fillId="0" borderId="0" xfId="4" applyFont="1"/>
    <xf numFmtId="0" fontId="1" fillId="0" borderId="0" xfId="4" applyAlignment="1">
      <alignment horizontal="center" vertical="center"/>
    </xf>
    <xf numFmtId="0" fontId="4" fillId="2" borderId="5" xfId="5" applyBorder="1" applyAlignment="1">
      <alignment horizontal="center" vertical="center"/>
    </xf>
    <xf numFmtId="0" fontId="4" fillId="2" borderId="0" xfId="5" applyAlignment="1">
      <alignment horizontal="center" vertical="center"/>
    </xf>
    <xf numFmtId="0" fontId="4" fillId="2" borderId="13" xfId="5" applyBorder="1" applyAlignment="1">
      <alignment horizontal="center" vertical="center"/>
    </xf>
    <xf numFmtId="0" fontId="4" fillId="2" borderId="14" xfId="5" applyBorder="1" applyAlignment="1">
      <alignment horizontal="center" vertical="center"/>
    </xf>
    <xf numFmtId="0" fontId="4" fillId="2" borderId="15" xfId="5" applyBorder="1" applyAlignment="1">
      <alignment horizontal="center" vertical="center"/>
    </xf>
    <xf numFmtId="0" fontId="1" fillId="5" borderId="0" xfId="6"/>
    <xf numFmtId="0" fontId="1" fillId="6" borderId="0" xfId="7"/>
    <xf numFmtId="0" fontId="1" fillId="0" borderId="6" xfId="4" applyBorder="1"/>
    <xf numFmtId="0" fontId="2" fillId="2" borderId="5" xfId="5" applyFont="1" applyBorder="1"/>
    <xf numFmtId="0" fontId="2" fillId="2" borderId="6" xfId="5" applyFont="1" applyBorder="1" applyAlignment="1">
      <alignment horizontal="center" vertical="center"/>
    </xf>
    <xf numFmtId="0" fontId="2" fillId="2" borderId="0" xfId="5" applyFont="1" applyAlignment="1">
      <alignment horizontal="center" vertical="center"/>
    </xf>
    <xf numFmtId="0" fontId="1" fillId="4" borderId="5" xfId="9" applyBorder="1"/>
    <xf numFmtId="0" fontId="1" fillId="4" borderId="6" xfId="9" applyBorder="1"/>
    <xf numFmtId="0" fontId="1" fillId="4" borderId="0" xfId="9"/>
    <xf numFmtId="0" fontId="1" fillId="3" borderId="5" xfId="8" applyBorder="1"/>
    <xf numFmtId="0" fontId="1" fillId="3" borderId="6" xfId="8" applyBorder="1"/>
    <xf numFmtId="0" fontId="1" fillId="3" borderId="0" xfId="8"/>
    <xf numFmtId="0" fontId="11" fillId="2" borderId="5" xfId="5" applyFont="1" applyBorder="1"/>
    <xf numFmtId="0" fontId="11" fillId="2" borderId="6" xfId="5" applyFont="1" applyBorder="1"/>
    <xf numFmtId="0" fontId="11" fillId="2" borderId="0" xfId="5" applyFont="1"/>
    <xf numFmtId="0" fontId="11" fillId="2" borderId="16" xfId="5" applyFont="1" applyBorder="1"/>
    <xf numFmtId="0" fontId="12" fillId="0" borderId="1" xfId="1" applyFont="1"/>
    <xf numFmtId="0" fontId="12" fillId="0" borderId="17" xfId="1" applyFont="1" applyBorder="1"/>
    <xf numFmtId="0" fontId="2" fillId="2" borderId="0" xfId="5" applyFont="1"/>
    <xf numFmtId="0" fontId="2" fillId="2" borderId="14" xfId="5" applyFont="1" applyBorder="1" applyAlignment="1">
      <alignment horizontal="center" vertical="center"/>
    </xf>
    <xf numFmtId="0" fontId="1" fillId="5" borderId="14" xfId="6" applyBorder="1"/>
    <xf numFmtId="0" fontId="13" fillId="0" borderId="17" xfId="1" applyFont="1" applyBorder="1"/>
    <xf numFmtId="0" fontId="13" fillId="0" borderId="1" xfId="1" applyFont="1"/>
    <xf numFmtId="0" fontId="13" fillId="0" borderId="18" xfId="1" applyFont="1" applyBorder="1"/>
    <xf numFmtId="0" fontId="1" fillId="0" borderId="4" xfId="4" applyBorder="1"/>
    <xf numFmtId="0" fontId="6" fillId="0" borderId="2" xfId="0" applyFont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2" fillId="2" borderId="0" xfId="2" applyFont="1" applyAlignment="1">
      <alignment horizontal="center" vertical="center"/>
    </xf>
    <xf numFmtId="10" fontId="1" fillId="6" borderId="0" xfId="7" applyNumberFormat="1"/>
    <xf numFmtId="10" fontId="1" fillId="5" borderId="0" xfId="6" applyNumberFormat="1"/>
    <xf numFmtId="10" fontId="12" fillId="0" borderId="1" xfId="1" applyNumberFormat="1" applyFont="1"/>
    <xf numFmtId="2" fontId="1" fillId="5" borderId="15" xfId="6" applyNumberFormat="1" applyBorder="1"/>
    <xf numFmtId="2" fontId="1" fillId="6" borderId="15" xfId="7" applyNumberFormat="1" applyBorder="1"/>
    <xf numFmtId="2" fontId="1" fillId="6" borderId="14" xfId="7" applyNumberFormat="1" applyBorder="1"/>
    <xf numFmtId="2" fontId="1" fillId="5" borderId="14" xfId="6" applyNumberFormat="1" applyBorder="1"/>
    <xf numFmtId="0" fontId="1" fillId="0" borderId="20" xfId="4" applyBorder="1"/>
    <xf numFmtId="0" fontId="4" fillId="2" borderId="0" xfId="5" applyAlignment="1">
      <alignment horizontal="center" vertical="center"/>
    </xf>
    <xf numFmtId="0" fontId="1" fillId="3" borderId="0" xfId="8" applyAlignment="1">
      <alignment horizontal="left" vertical="center"/>
    </xf>
    <xf numFmtId="0" fontId="1" fillId="3" borderId="5" xfId="8" applyBorder="1" applyAlignment="1">
      <alignment horizontal="left" vertical="center"/>
    </xf>
    <xf numFmtId="0" fontId="7" fillId="0" borderId="2" xfId="3" applyFont="1" applyBorder="1" applyAlignment="1">
      <alignment horizontal="center" vertical="center" wrapText="1"/>
    </xf>
    <xf numFmtId="0" fontId="1" fillId="5" borderId="5" xfId="6" applyBorder="1" applyAlignment="1">
      <alignment horizontal="left" vertical="center"/>
    </xf>
    <xf numFmtId="0" fontId="1" fillId="5" borderId="3" xfId="6" applyBorder="1" applyAlignment="1">
      <alignment horizontal="left" vertical="center"/>
    </xf>
    <xf numFmtId="0" fontId="1" fillId="6" borderId="5" xfId="7" applyBorder="1" applyAlignment="1">
      <alignment horizontal="left" vertical="center"/>
    </xf>
    <xf numFmtId="0" fontId="1" fillId="6" borderId="3" xfId="7" applyBorder="1" applyAlignment="1">
      <alignment horizontal="left" vertical="center"/>
    </xf>
    <xf numFmtId="0" fontId="4" fillId="2" borderId="5" xfId="5" applyBorder="1" applyAlignment="1">
      <alignment horizontal="left" vertical="center" wrapText="1"/>
    </xf>
    <xf numFmtId="0" fontId="4" fillId="2" borderId="5" xfId="5" applyBorder="1" applyAlignment="1">
      <alignment horizontal="left" vertical="center"/>
    </xf>
    <xf numFmtId="0" fontId="4" fillId="2" borderId="9" xfId="5" applyBorder="1" applyAlignment="1">
      <alignment horizontal="center" vertical="center"/>
    </xf>
    <xf numFmtId="0" fontId="4" fillId="2" borderId="10" xfId="5" applyBorder="1" applyAlignment="1">
      <alignment horizontal="center" vertical="center"/>
    </xf>
    <xf numFmtId="0" fontId="4" fillId="2" borderId="7" xfId="5" applyBorder="1" applyAlignment="1">
      <alignment horizontal="center" vertical="center"/>
    </xf>
    <xf numFmtId="0" fontId="4" fillId="2" borderId="0" xfId="5" applyBorder="1" applyAlignment="1">
      <alignment horizontal="center" vertical="center"/>
    </xf>
    <xf numFmtId="0" fontId="4" fillId="2" borderId="5" xfId="5" applyBorder="1" applyAlignment="1">
      <alignment horizontal="center" vertical="center"/>
    </xf>
    <xf numFmtId="0" fontId="4" fillId="2" borderId="11" xfId="5" applyBorder="1" applyAlignment="1">
      <alignment horizontal="center" vertical="center"/>
    </xf>
    <xf numFmtId="0" fontId="4" fillId="2" borderId="12" xfId="5" applyBorder="1" applyAlignment="1">
      <alignment horizontal="center" vertical="center"/>
    </xf>
    <xf numFmtId="0" fontId="4" fillId="2" borderId="3" xfId="5" applyBorder="1" applyAlignment="1">
      <alignment horizontal="center" vertical="center"/>
    </xf>
    <xf numFmtId="0" fontId="2" fillId="2" borderId="0" xfId="2" applyFont="1" applyBorder="1" applyAlignment="1">
      <alignment horizontal="left" vertical="center"/>
    </xf>
    <xf numFmtId="0" fontId="2" fillId="2" borderId="0" xfId="2" applyFont="1" applyAlignment="1">
      <alignment horizontal="center" vertical="center"/>
    </xf>
    <xf numFmtId="0" fontId="2" fillId="2" borderId="0" xfId="2" applyFont="1" applyBorder="1" applyAlignment="1">
      <alignment horizontal="center" vertical="center"/>
    </xf>
    <xf numFmtId="0" fontId="1" fillId="5" borderId="0" xfId="6" applyAlignment="1">
      <alignment horizontal="left" vertical="center"/>
    </xf>
    <xf numFmtId="0" fontId="1" fillId="6" borderId="0" xfId="7" applyAlignment="1">
      <alignment horizontal="left" vertical="center"/>
    </xf>
    <xf numFmtId="0" fontId="1" fillId="5" borderId="14" xfId="6" applyBorder="1" applyAlignment="1">
      <alignment horizontal="left" vertical="center"/>
    </xf>
    <xf numFmtId="0" fontId="1" fillId="5" borderId="6" xfId="6" applyBorder="1" applyAlignment="1">
      <alignment horizontal="left" vertical="center"/>
    </xf>
    <xf numFmtId="0" fontId="1" fillId="5" borderId="4" xfId="6" applyBorder="1" applyAlignment="1">
      <alignment horizontal="left" vertical="center"/>
    </xf>
    <xf numFmtId="0" fontId="1" fillId="6" borderId="19" xfId="7" applyBorder="1" applyAlignment="1">
      <alignment horizontal="left" vertical="center"/>
    </xf>
    <xf numFmtId="0" fontId="1" fillId="6" borderId="11" xfId="7" applyBorder="1" applyAlignment="1">
      <alignment horizontal="left" vertical="center"/>
    </xf>
  </cellXfs>
  <cellStyles count="10">
    <cellStyle name="20% - Énfasis1 2" xfId="7" xr:uid="{8185351E-383C-44F0-9B79-735E6D16EFD0}"/>
    <cellStyle name="20% - Énfasis1 3" xfId="8" xr:uid="{4CC290E3-0710-4F3A-A479-B17A38F2F827}"/>
    <cellStyle name="40% - Énfasis1 2" xfId="6" xr:uid="{131CA2EB-A917-4252-99FE-33DB5BE46B7C}"/>
    <cellStyle name="40% - Énfasis1 3" xfId="9" xr:uid="{61E063D7-9AA3-4B5C-9FFA-806C90EDCE5C}"/>
    <cellStyle name="Énfasis1" xfId="2" builtinId="29"/>
    <cellStyle name="Énfasis1 2" xfId="5" xr:uid="{A22D2794-899C-40E9-A009-E4A12FA254E2}"/>
    <cellStyle name="Normal" xfId="0" builtinId="0"/>
    <cellStyle name="Normal 2" xfId="4" xr:uid="{32D3FB7C-1DF3-450E-9350-BD9161726AD7}"/>
    <cellStyle name="Normal 2 3" xfId="3" xr:uid="{62735785-C6F1-4EE8-8A64-06C731400B8A}"/>
    <cellStyle name="Total" xfId="1" builtinId="25"/>
  </cellStyles>
  <dxfs count="14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'2022_PI_Datos xerais'!$C$18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'2022_PI_Datos xerais'!$C$26</c:f>
              <c:numCache>
                <c:formatCode>General</c:formatCode>
                <c:ptCount val="1"/>
                <c:pt idx="0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0-4987-ADB9-A650F3C47965}"/>
            </c:ext>
          </c:extLst>
        </c:ser>
        <c:ser>
          <c:idx val="1"/>
          <c:order val="1"/>
          <c:tx>
            <c:strRef>
              <c:f>'2022_PI_Datos xerais'!$D$18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'2022_PI_Datos xerais'!$D$26</c:f>
              <c:numCache>
                <c:formatCode>General</c:formatCode>
                <c:ptCount val="1"/>
                <c:pt idx="0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0-4987-ADB9-A650F3C4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5874016"/>
        <c:axId val="225876416"/>
      </c:barChart>
      <c:catAx>
        <c:axId val="225874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876416"/>
        <c:crosses val="autoZero"/>
        <c:auto val="1"/>
        <c:lblAlgn val="ctr"/>
        <c:lblOffset val="100"/>
        <c:noMultiLvlLbl val="0"/>
      </c:catAx>
      <c:valAx>
        <c:axId val="22587641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2587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280839895013138E-2"/>
          <c:y val="0.89409667541557303"/>
          <c:w val="0.9262158792650918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 baseline="0"/>
              <a:t>Persoal investigador Posdoutoral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'2022_PI_Datos xerais'!$B$50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'2022_PI_Datos xerais'!$B$64</c:f>
              <c:numCache>
                <c:formatCode>General</c:formatCode>
                <c:ptCount val="1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7-4214-A47E-F82902DE4AC4}"/>
            </c:ext>
          </c:extLst>
        </c:ser>
        <c:ser>
          <c:idx val="1"/>
          <c:order val="1"/>
          <c:tx>
            <c:strRef>
              <c:f>'2022_PI_Datos xerais'!$C$50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'2022_PI_Datos xerais'!$C$64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7-4214-A47E-F82902DE4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93042576"/>
        <c:axId val="393043536"/>
      </c:barChart>
      <c:catAx>
        <c:axId val="393042576"/>
        <c:scaling>
          <c:orientation val="minMax"/>
        </c:scaling>
        <c:delete val="1"/>
        <c:axPos val="b"/>
        <c:majorTickMark val="none"/>
        <c:minorTickMark val="none"/>
        <c:tickLblPos val="nextTo"/>
        <c:crossAx val="393043536"/>
        <c:crosses val="autoZero"/>
        <c:auto val="1"/>
        <c:lblAlgn val="ctr"/>
        <c:lblOffset val="100"/>
        <c:noMultiLvlLbl val="0"/>
      </c:catAx>
      <c:valAx>
        <c:axId val="3930435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93042576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30577427821543E-2"/>
          <c:y val="0.89409667541557303"/>
          <c:w val="0.9110719597550305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 investigador Predoutoral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'2022_PI_Datos xerais'!$B$67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'2022_PI_Datos xerais'!$B$73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0-4FA6-8C6A-1ACC20062558}"/>
            </c:ext>
          </c:extLst>
        </c:ser>
        <c:ser>
          <c:idx val="1"/>
          <c:order val="1"/>
          <c:tx>
            <c:strRef>
              <c:f>'2022_PI_Datos xerais'!$C$67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'2022_PI_Datos xerais'!$C$73</c:f>
              <c:numCache>
                <c:formatCode>General</c:formatCode>
                <c:ptCount val="1"/>
                <c:pt idx="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0-4FA6-8C6A-1ACC2006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02327536"/>
        <c:axId val="402328976"/>
      </c:barChart>
      <c:catAx>
        <c:axId val="402327536"/>
        <c:scaling>
          <c:orientation val="minMax"/>
        </c:scaling>
        <c:delete val="1"/>
        <c:axPos val="b"/>
        <c:majorTickMark val="none"/>
        <c:minorTickMark val="none"/>
        <c:tickLblPos val="nextTo"/>
        <c:crossAx val="402328976"/>
        <c:crosses val="autoZero"/>
        <c:auto val="1"/>
        <c:lblAlgn val="ctr"/>
        <c:lblOffset val="100"/>
        <c:noMultiLvlLbl val="0"/>
      </c:catAx>
      <c:valAx>
        <c:axId val="40232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02327536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861329833771E-2"/>
          <c:y val="0.89409667541557303"/>
          <c:w val="0.8832941819772527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 investigador_Técnicos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'2022_PI_Datos xerais'!$B$78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'2022_PI_Datos xerais'!$B$89</c:f>
              <c:numCache>
                <c:formatCode>General</c:formatCode>
                <c:ptCount val="1"/>
                <c:pt idx="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3-42BF-BE49-F81A73B899E2}"/>
            </c:ext>
          </c:extLst>
        </c:ser>
        <c:ser>
          <c:idx val="1"/>
          <c:order val="1"/>
          <c:tx>
            <c:strRef>
              <c:f>'2022_PI_Datos xerais'!$C$78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'2022_PI_Datos xerais'!$C$89</c:f>
              <c:numCache>
                <c:formatCode>General</c:formatCode>
                <c:ptCount val="1"/>
                <c:pt idx="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3-42BF-BE49-F81A73B8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9031791"/>
        <c:axId val="284525935"/>
      </c:barChart>
      <c:catAx>
        <c:axId val="309031791"/>
        <c:scaling>
          <c:orientation val="minMax"/>
        </c:scaling>
        <c:delete val="1"/>
        <c:axPos val="b"/>
        <c:majorTickMark val="none"/>
        <c:minorTickMark val="none"/>
        <c:tickLblPos val="nextTo"/>
        <c:crossAx val="284525935"/>
        <c:crosses val="autoZero"/>
        <c:auto val="1"/>
        <c:lblAlgn val="ctr"/>
        <c:lblOffset val="100"/>
        <c:noMultiLvlLbl val="0"/>
      </c:catAx>
      <c:valAx>
        <c:axId val="28452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0903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963910761154835E-2"/>
          <c:y val="0.89409667541557303"/>
          <c:w val="0.8777386264216974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</a:t>
            </a:r>
            <a:r>
              <a:rPr lang="es-ES" sz="1400" baseline="0"/>
              <a:t> investigador_Outros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'2022_PI_Datos xerais'!$B$95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'2022_PI_Datos xerais'!$B$98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D-4F0E-9BAD-C941A55C9B4B}"/>
            </c:ext>
          </c:extLst>
        </c:ser>
        <c:ser>
          <c:idx val="1"/>
          <c:order val="1"/>
          <c:tx>
            <c:strRef>
              <c:f>'2022_PI_Datos xerais'!$C$95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'2022_PI_Datos xerais'!$C$98</c:f>
              <c:numCache>
                <c:formatCode>General</c:formatCode>
                <c:ptCount val="1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D-4F0E-9BAD-C941A55C9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18820767"/>
        <c:axId val="918813567"/>
      </c:barChart>
      <c:catAx>
        <c:axId val="918820767"/>
        <c:scaling>
          <c:orientation val="minMax"/>
        </c:scaling>
        <c:delete val="1"/>
        <c:axPos val="b"/>
        <c:majorTickMark val="none"/>
        <c:minorTickMark val="none"/>
        <c:tickLblPos val="nextTo"/>
        <c:crossAx val="918813567"/>
        <c:crosses val="autoZero"/>
        <c:auto val="1"/>
        <c:lblAlgn val="ctr"/>
        <c:lblOffset val="100"/>
        <c:noMultiLvlLbl val="0"/>
      </c:catAx>
      <c:valAx>
        <c:axId val="91881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918820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2903195924039E-2"/>
          <c:y val="0.86230180473109141"/>
          <c:w val="0.89424264319901192"/>
          <c:h val="0.10158082233854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Doutores/as pola UVigo e fóra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'2022_PI_Doutor'!$D$12:$D$13</c:f>
              <c:strCache>
                <c:ptCount val="2"/>
                <c:pt idx="0">
                  <c:v>Doutores/as pola UVigo</c:v>
                </c:pt>
                <c:pt idx="1">
                  <c:v>Total UVigo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'2022_PI_Doutor'!$A$14:$A$26</c:f>
              <c:strCache>
                <c:ptCount val="13"/>
                <c:pt idx="0">
                  <c:v>Investigadores Programa Oportunius</c:v>
                </c:pt>
                <c:pt idx="1">
                  <c:v>Investigadores "Distinguidos Estado"</c:v>
                </c:pt>
                <c:pt idx="2">
                  <c:v>Investigadores "Distinguidos UVigo"</c:v>
                </c:pt>
                <c:pt idx="3">
                  <c:v>Investigadores "Distinguidos Xunta de Galicia"</c:v>
                </c:pt>
                <c:pt idx="4">
                  <c:v>Investigadores "Juan de la Cierva-Formación"</c:v>
                </c:pt>
                <c:pt idx="5">
                  <c:v>Investigadores "Juan de la Cierva-Incorporación"</c:v>
                </c:pt>
                <c:pt idx="6">
                  <c:v>Investigadores "Margarita Salas". (Grupo I)</c:v>
                </c:pt>
                <c:pt idx="7">
                  <c:v>Investigadores "Maria Zambrano". (Grupo I)</c:v>
                </c:pt>
                <c:pt idx="8">
                  <c:v>Investigadores "Posdoutoral UVigo"</c:v>
                </c:pt>
                <c:pt idx="9">
                  <c:v>Investigadores "Posdoutoral Xunta"</c:v>
                </c:pt>
                <c:pt idx="10">
                  <c:v>Investigadores "Ramón y Cajal"</c:v>
                </c:pt>
                <c:pt idx="11">
                  <c:v>Persoal Investigador Doutor/A (Grupo I)</c:v>
                </c:pt>
                <c:pt idx="12">
                  <c:v>Programa "Jovenes Investigadores". Grupo I</c:v>
                </c:pt>
              </c:strCache>
            </c:strRef>
          </c:cat>
          <c:val>
            <c:numRef>
              <c:f>'2022_PI_Doutor'!$D$14:$D$26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0</c:v>
                </c:pt>
                <c:pt idx="4">
                  <c:v>2</c:v>
                </c:pt>
                <c:pt idx="5">
                  <c:v>8</c:v>
                </c:pt>
                <c:pt idx="6">
                  <c:v>21</c:v>
                </c:pt>
                <c:pt idx="7">
                  <c:v>4</c:v>
                </c:pt>
                <c:pt idx="8">
                  <c:v>1</c:v>
                </c:pt>
                <c:pt idx="9">
                  <c:v>27</c:v>
                </c:pt>
                <c:pt idx="10">
                  <c:v>16</c:v>
                </c:pt>
                <c:pt idx="11">
                  <c:v>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4-4C32-AD61-9C8A6173F3F4}"/>
            </c:ext>
          </c:extLst>
        </c:ser>
        <c:ser>
          <c:idx val="6"/>
          <c:order val="6"/>
          <c:tx>
            <c:strRef>
              <c:f>'2022_PI_Doutor'!$H$12:$H$13</c:f>
              <c:strCache>
                <c:ptCount val="2"/>
                <c:pt idx="0">
                  <c:v>Doutores/as fóra da UVigo</c:v>
                </c:pt>
                <c:pt idx="1">
                  <c:v>Total fóra Uvigo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'2022_PI_Doutor'!$A$14:$A$26</c:f>
              <c:strCache>
                <c:ptCount val="13"/>
                <c:pt idx="0">
                  <c:v>Investigadores Programa Oportunius</c:v>
                </c:pt>
                <c:pt idx="1">
                  <c:v>Investigadores "Distinguidos Estado"</c:v>
                </c:pt>
                <c:pt idx="2">
                  <c:v>Investigadores "Distinguidos UVigo"</c:v>
                </c:pt>
                <c:pt idx="3">
                  <c:v>Investigadores "Distinguidos Xunta de Galicia"</c:v>
                </c:pt>
                <c:pt idx="4">
                  <c:v>Investigadores "Juan de la Cierva-Formación"</c:v>
                </c:pt>
                <c:pt idx="5">
                  <c:v>Investigadores "Juan de la Cierva-Incorporación"</c:v>
                </c:pt>
                <c:pt idx="6">
                  <c:v>Investigadores "Margarita Salas". (Grupo I)</c:v>
                </c:pt>
                <c:pt idx="7">
                  <c:v>Investigadores "Maria Zambrano". (Grupo I)</c:v>
                </c:pt>
                <c:pt idx="8">
                  <c:v>Investigadores "Posdoutoral UVigo"</c:v>
                </c:pt>
                <c:pt idx="9">
                  <c:v>Investigadores "Posdoutoral Xunta"</c:v>
                </c:pt>
                <c:pt idx="10">
                  <c:v>Investigadores "Ramón y Cajal"</c:v>
                </c:pt>
                <c:pt idx="11">
                  <c:v>Persoal Investigador Doutor/A (Grupo I)</c:v>
                </c:pt>
                <c:pt idx="12">
                  <c:v>Programa "Jovenes Investigadores". Grupo I</c:v>
                </c:pt>
              </c:strCache>
            </c:strRef>
          </c:cat>
          <c:val>
            <c:numRef>
              <c:f>'2022_PI_Doutor'!$H$14:$H$26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10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4-4C32-AD61-9C8A6173F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52015"/>
        <c:axId val="17018548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'2022_PI_Doutor'!$B$12:$B$13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'2022_PI_Doutor'!$A$14:$A$26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'2022_PI_Doutor'!$B$14:$B$26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2</c:v>
                      </c:pt>
                      <c:pt idx="5">
                        <c:v>4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1</c:v>
                      </c:pt>
                      <c:pt idx="9">
                        <c:v>14</c:v>
                      </c:pt>
                      <c:pt idx="10">
                        <c:v>10</c:v>
                      </c:pt>
                      <c:pt idx="11">
                        <c:v>4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594-4C32-AD61-9C8A6173F3F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'2022_PI_Doutor'!$C$12:$C$13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'2022_PI_Doutor'!$C$14:$C$26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4</c:v>
                      </c:pt>
                      <c:pt idx="6">
                        <c:v>9</c:v>
                      </c:pt>
                      <c:pt idx="7">
                        <c:v>2</c:v>
                      </c:pt>
                      <c:pt idx="8">
                        <c:v>0</c:v>
                      </c:pt>
                      <c:pt idx="9">
                        <c:v>13</c:v>
                      </c:pt>
                      <c:pt idx="10">
                        <c:v>6</c:v>
                      </c:pt>
                      <c:pt idx="11">
                        <c:v>5</c:v>
                      </c:pt>
                      <c:pt idx="12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594-4C32-AD61-9C8A6173F3F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'2022_PI_Doutor'!$E$12:$E$13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'2022_PI_Doutor'!$E$14:$E$26</c15:sqref>
                        </c15:formulaRef>
                      </c:ext>
                    </c:extLst>
                    <c:numCache>
                      <c:formatCode>0.00%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0.72727272727272729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0.5</c:v>
                      </c:pt>
                      <c:pt idx="6">
                        <c:v>0.42857142857142855</c:v>
                      </c:pt>
                      <c:pt idx="7">
                        <c:v>0.5</c:v>
                      </c:pt>
                      <c:pt idx="8">
                        <c:v>0</c:v>
                      </c:pt>
                      <c:pt idx="9">
                        <c:v>0.48148148148148145</c:v>
                      </c:pt>
                      <c:pt idx="10">
                        <c:v>0.375</c:v>
                      </c:pt>
                      <c:pt idx="11">
                        <c:v>0.55555555555555558</c:v>
                      </c:pt>
                      <c:pt idx="12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594-4C32-AD61-9C8A6173F3F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'2022_PI_Doutor'!$F$12:$F$13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'2022_PI_Doutor'!$F$14:$F$26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1">
                        <c:v>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4</c:v>
                      </c:pt>
                      <c:pt idx="10">
                        <c:v>2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594-4C32-AD61-9C8A6173F3F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'2022_PI_Doutor'!$G$12:$G$13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'2022_PI_Doutor'!$G$14:$G$26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6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594-4C32-AD61-9C8A6173F3F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'2022_PI_Doutor'!$I$12:$I$13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'2022_PI_Doutor'!$I$14:$I$26</c15:sqref>
                        </c15:formulaRef>
                      </c:ext>
                    </c:extLst>
                    <c:numCache>
                      <c:formatCode>0.00%</c:formatCode>
                      <c:ptCount val="13"/>
                      <c:pt idx="0">
                        <c:v>0.66666666666666663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0.5</c:v>
                      </c:pt>
                      <c:pt idx="5">
                        <c:v>0.66666666666666663</c:v>
                      </c:pt>
                      <c:pt idx="6">
                        <c:v>1</c:v>
                      </c:pt>
                      <c:pt idx="7">
                        <c:v>0.5</c:v>
                      </c:pt>
                      <c:pt idx="8">
                        <c:v>0</c:v>
                      </c:pt>
                      <c:pt idx="9">
                        <c:v>0.6</c:v>
                      </c:pt>
                      <c:pt idx="10">
                        <c:v>0.6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594-4C32-AD61-9C8A6173F3F4}"/>
                  </c:ext>
                </c:extLst>
              </c15:ser>
            </c15:filteredBarSeries>
          </c:ext>
        </c:extLst>
      </c:barChart>
      <c:catAx>
        <c:axId val="170185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01854895"/>
        <c:crosses val="autoZero"/>
        <c:auto val="0"/>
        <c:lblAlgn val="ctr"/>
        <c:lblOffset val="100"/>
        <c:noMultiLvlLbl val="0"/>
      </c:catAx>
      <c:valAx>
        <c:axId val="170185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0185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'2022_PI_distribución'!$B$11</c:f>
              <c:strCache>
                <c:ptCount val="1"/>
                <c:pt idx="0">
                  <c:v>Ourense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'2022_PI_distribución'!$B$15</c:f>
              <c:numCache>
                <c:formatCode>General</c:formatCode>
                <c:ptCount val="1"/>
                <c:pt idx="0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5-49AC-B4A2-F8B85937146E}"/>
            </c:ext>
          </c:extLst>
        </c:ser>
        <c:ser>
          <c:idx val="1"/>
          <c:order val="1"/>
          <c:tx>
            <c:strRef>
              <c:f>'2022_PI_distribución'!$C$11</c:f>
              <c:strCache>
                <c:ptCount val="1"/>
                <c:pt idx="0">
                  <c:v>Pontevedra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'2022_PI_distribución'!$C$15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5-49AC-B4A2-F8B85937146E}"/>
            </c:ext>
          </c:extLst>
        </c:ser>
        <c:ser>
          <c:idx val="2"/>
          <c:order val="2"/>
          <c:tx>
            <c:strRef>
              <c:f>'2022_PI_distribución'!$D$11</c:f>
              <c:strCache>
                <c:ptCount val="1"/>
                <c:pt idx="0">
                  <c:v>Vigo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'2022_PI_distribución'!$D$15</c:f>
              <c:numCache>
                <c:formatCode>General</c:formatCode>
                <c:ptCount val="1"/>
                <c:pt idx="0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5-49AC-B4A2-F8B859371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036816"/>
        <c:axId val="230038256"/>
      </c:barChart>
      <c:catAx>
        <c:axId val="230036816"/>
        <c:scaling>
          <c:orientation val="minMax"/>
        </c:scaling>
        <c:delete val="1"/>
        <c:axPos val="b"/>
        <c:majorTickMark val="none"/>
        <c:minorTickMark val="none"/>
        <c:tickLblPos val="nextTo"/>
        <c:crossAx val="230038256"/>
        <c:crosses val="autoZero"/>
        <c:auto val="1"/>
        <c:lblAlgn val="ctr"/>
        <c:lblOffset val="100"/>
        <c:noMultiLvlLbl val="0"/>
      </c:catAx>
      <c:valAx>
        <c:axId val="2300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300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11439195100612"/>
          <c:y val="0.89409667541557303"/>
          <c:w val="0.8097712160979877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1</xdr:col>
      <xdr:colOff>247650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C71CB62-1CAF-416A-B761-E221ADD3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3171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419100</xdr:colOff>
      <xdr:row>11</xdr:row>
      <xdr:rowOff>128587</xdr:rowOff>
    </xdr:from>
    <xdr:to>
      <xdr:col>15</xdr:col>
      <xdr:colOff>419100</xdr:colOff>
      <xdr:row>26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D6DE00-D62A-4AF7-9F86-5CB91A4A2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49</xdr:row>
      <xdr:rowOff>4762</xdr:rowOff>
    </xdr:from>
    <xdr:to>
      <xdr:col>8</xdr:col>
      <xdr:colOff>1285875</xdr:colOff>
      <xdr:row>61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41B8D9-67D5-475B-A796-4AC48E1F5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1133475</xdr:colOff>
      <xdr:row>62</xdr:row>
      <xdr:rowOff>180975</xdr:rowOff>
    </xdr:from>
    <xdr:to>
      <xdr:col>8</xdr:col>
      <xdr:colOff>1228724</xdr:colOff>
      <xdr:row>75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1F16AE-D12F-4AD2-88E5-DE8F05C65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1152524</xdr:colOff>
      <xdr:row>76</xdr:row>
      <xdr:rowOff>80962</xdr:rowOff>
    </xdr:from>
    <xdr:to>
      <xdr:col>8</xdr:col>
      <xdr:colOff>1190625</xdr:colOff>
      <xdr:row>88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7CCA478-9C42-4A0D-851A-55116EB38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90</xdr:row>
      <xdr:rowOff>28575</xdr:rowOff>
    </xdr:from>
    <xdr:to>
      <xdr:col>8</xdr:col>
      <xdr:colOff>1190625</xdr:colOff>
      <xdr:row>100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D98FCAA-090B-4137-ABB0-C767A231D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0</xdr:col>
      <xdr:colOff>3733800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0696719-2B95-4697-93A5-5EC0C1A75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3371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42862</xdr:rowOff>
    </xdr:from>
    <xdr:to>
      <xdr:col>15</xdr:col>
      <xdr:colOff>257174</xdr:colOff>
      <xdr:row>49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910BC4-D15B-4EF5-B538-152F59D94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103697</xdr:colOff>
      <xdr:row>0</xdr:row>
      <xdr:rowOff>294556</xdr:rowOff>
    </xdr:from>
    <xdr:to>
      <xdr:col>1</xdr:col>
      <xdr:colOff>22285</xdr:colOff>
      <xdr:row>0</xdr:row>
      <xdr:rowOff>818431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31F9182-9723-4E0E-A51C-4036FE20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7" y="294556"/>
          <a:ext cx="237603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704850</xdr:colOff>
      <xdr:row>2</xdr:row>
      <xdr:rowOff>80962</xdr:rowOff>
    </xdr:from>
    <xdr:to>
      <xdr:col>12</xdr:col>
      <xdr:colOff>704850</xdr:colOff>
      <xdr:row>16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AD9A66-7646-45B2-82C5-973EE0309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1</xdr:col>
      <xdr:colOff>419100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6DBF84D-4E8F-40C1-9F70-9830BC21E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3133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0FFCE8-0C3A-41DC-A787-3562E8706DAD}" name="Tabla7" displayName="Tabla7" ref="E11:F14" totalsRowShown="0" headerRowDxfId="13" dataDxfId="12">
  <autoFilter ref="E11:F14" xr:uid="{6591C083-6D7B-4F07-9A65-1612B5C6DF06}"/>
  <tableColumns count="2">
    <tableColumn id="1" xr3:uid="{2D7D4E6A-7338-4165-B5AA-922AF5753D02}" name="PI por sexo" dataDxfId="11"/>
    <tableColumn id="2" xr3:uid="{A0A38FA4-AEC4-4CB0-BCA8-F5B4941E1A99}" name="Promedio idade" dataDxfId="1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F1150C-4E57-4EAA-813F-56C46CAEAE63}" name="Tabla9" displayName="Tabla9" ref="A50:D64" totalsRowShown="0">
  <autoFilter ref="A50:D64" xr:uid="{8C2789D9-48F3-40E4-9C45-D9358521D44D}"/>
  <tableColumns count="4">
    <tableColumn id="1" xr3:uid="{7DD88105-4E82-4F12-9F8E-745680633BC7}" name="PI Posdoutoral"/>
    <tableColumn id="2" xr3:uid="{8EDC5790-A6CB-4954-918D-736834C43DCF}" name="Homes"/>
    <tableColumn id="3" xr3:uid="{090B83F6-E04B-459D-9D44-EEC9F56899EC}" name="Mulleres"/>
    <tableColumn id="4" xr3:uid="{0B530D05-6C01-4EC6-A96C-F8CDFCBB86F0}" name="Total">
      <calculatedColumnFormula>SUM(Tabla9[[#This Row],[Homes]:[Mulleres]])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151731-C533-4511-A33B-74C5528B72E5}" name="Tabla10" displayName="Tabla10" ref="A67:D73" totalsRowShown="0">
  <autoFilter ref="A67:D73" xr:uid="{1CD765AD-A1F3-4B3F-88CC-0170F54E0427}"/>
  <tableColumns count="4">
    <tableColumn id="1" xr3:uid="{31D71E08-81CC-495B-B9C9-09BAB4A4784E}" name="PI Predoutoral"/>
    <tableColumn id="2" xr3:uid="{5CA987F7-01A3-4BE4-B64C-6D87768AEBFA}" name="Homes"/>
    <tableColumn id="3" xr3:uid="{582250CE-35B3-48CB-A659-05695C6C7454}" name="Mulleres"/>
    <tableColumn id="4" xr3:uid="{0E577F77-E5F2-4F4B-B9AE-819FABC6323B}" name="Total">
      <calculatedColumnFormula>SUM(Tabla10[[#This Row],[Homes]:[Mulleres]])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C7D7BB-17AB-4552-AD73-E103619773A5}" name="Tabla11" displayName="Tabla11" ref="A31:E35" totalsRowShown="0" headerRowDxfId="9" dataDxfId="8">
  <autoFilter ref="A31:E35" xr:uid="{234E7AED-EE2C-496A-A4EC-B886866300DE}"/>
  <tableColumns count="5">
    <tableColumn id="1" xr3:uid="{5304B7C3-BCC0-4AC0-BEDE-ECB32CDD55A4}" name="PI por categorías segundo tarefas" dataDxfId="7"/>
    <tableColumn id="2" xr3:uid="{2161DABC-1103-4B94-B7D1-57AE54CEC2CC}" name="Homes" dataDxfId="6"/>
    <tableColumn id="3" xr3:uid="{8D41CDC0-E5AB-421F-9655-A94A855153AF}" name="Mulleres" dataDxfId="5"/>
    <tableColumn id="4" xr3:uid="{B57D72AF-B877-41B3-8A02-7FD6DA7DFDE7}" name="Total" dataDxfId="4">
      <calculatedColumnFormula>SUM(Tabla11[[#This Row],[Homes]:[Mulleres]])</calculatedColumnFormula>
    </tableColumn>
    <tableColumn id="5" xr3:uid="{E66ECCA2-DBC7-48EA-B20D-A0E4E9813BAC}" name="Total ETC" dataDxfId="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83CC6E-4ED7-457D-B1A8-1FF1414F5E6A}" name="Tabla13" displayName="Tabla13" ref="A95:D98" totalsRowShown="0">
  <autoFilter ref="A95:D98" xr:uid="{35F3DAAA-0829-4050-B838-BEF66F0AFA45}"/>
  <tableColumns count="4">
    <tableColumn id="1" xr3:uid="{7DBB75E7-2EB7-4C2A-9FC2-C19E26781F24}" name="Persoal investigador_Outros"/>
    <tableColumn id="2" xr3:uid="{AC90E0D4-66BC-4B91-B223-6192B4C3D429}" name="Homes"/>
    <tableColumn id="3" xr3:uid="{793230B7-2594-4EF8-8C59-D153887BD176}" name="Mulleres"/>
    <tableColumn id="4" xr3:uid="{CF56663D-3DAE-4F64-B6D6-53654A66C764}" name="Total">
      <calculatedColumnFormula>SUM(Tabla13[[#This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D396424-2D68-4BCC-B0FB-04BAD7081A6D}" name="Tabla127" displayName="Tabla127" ref="A78:D89" totalsRowShown="0">
  <autoFilter ref="A78:D89" xr:uid="{31D15DF9-2306-4D73-8115-562D3795287D}"/>
  <tableColumns count="4">
    <tableColumn id="1" xr3:uid="{B5AD7AD6-2B46-4B55-A040-A90D2024F68D}" name="Persoal investigador_Técnicos"/>
    <tableColumn id="2" xr3:uid="{0AFD3D03-9061-47CB-88E4-FA102841BEE4}" name="Homes"/>
    <tableColumn id="3" xr3:uid="{E4691B37-D88B-4569-914A-C73969643161}" name="Mulleres"/>
    <tableColumn id="4" xr3:uid="{42070282-9A65-415F-8261-F728F9FA01BB}" name="Total">
      <calculatedColumnFormula>SUM(Tabla127[[#This Row],[Homes]:[Mulleres]])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9B28D4-7284-42A2-8E9C-EB597B2580DF}" name="Tabla14" displayName="Tabla14" ref="A11:E15" totalsRowShown="0">
  <autoFilter ref="A11:E15" xr:uid="{6E7D5617-C524-465C-8128-7285C663E0F3}"/>
  <tableColumns count="5">
    <tableColumn id="1" xr3:uid="{9D043AE0-268F-4970-891D-F02BA986995A}" name="PI por categorías segundo tarefas"/>
    <tableColumn id="2" xr3:uid="{F2D708F8-8554-4F32-BCA5-E8B607D60CB7}" name="Ourense"/>
    <tableColumn id="3" xr3:uid="{941436A5-D2B6-40BC-A81C-BDACF39AE357}" name="Pontevedra"/>
    <tableColumn id="4" xr3:uid="{741E6C11-1889-4CD5-AC12-D38F1CEE2A01}" name="Vigo"/>
    <tableColumn id="5" xr3:uid="{B8148B5F-29CB-44AD-A1A5-F3BE283C7601}" name="Total">
      <calculatedColumnFormula>SUM(Tabla14[[#This Row],[Ourense]:[Vigo]])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D8D202F-BA15-4A6C-972E-68122002E61A}" name="Tabla6" displayName="Tabla6" ref="A25:D60" totalsRowShown="0">
  <autoFilter ref="A25:D60" xr:uid="{FF414813-986C-468F-A165-10AE1159957A}"/>
  <tableColumns count="4">
    <tableColumn id="1" xr3:uid="{DB798881-F76B-4917-B6A3-7931844F05FC}" name="Efectivos ao longo do ano"/>
    <tableColumn id="2" xr3:uid="{4E0E1AEA-2C97-4D58-B702-989FBDBAC1BF}" name="Homes"/>
    <tableColumn id="3" xr3:uid="{A607F3F6-1609-4D4E-9F04-0C38A1563159}" name="Mulleres"/>
    <tableColumn id="4" xr3:uid="{52AE1320-17F2-4FA4-8E6C-F15C5F5C8CF0}" name="Total">
      <calculatedColumnFormula>SUM(Tabla6[[#This Row],[Homes]:[Mulleres]])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9AB3059-2202-475E-9D18-D55F424223A9}" name="Tabla710" displayName="Tabla710" ref="G25:J60" totalsRowShown="0" headerRowCellStyle="Normal 2" dataCellStyle="Normal 2">
  <autoFilter ref="G25:J60" xr:uid="{812D829F-6EA4-4318-9546-E684F0D7292C}"/>
  <tableColumns count="4">
    <tableColumn id="1" xr3:uid="{FAF55587-ED0E-43CC-8B9D-78F08B1B841D}" name="ETC ao longo do ano" dataCellStyle="Normal 2"/>
    <tableColumn id="2" xr3:uid="{058D4C74-0600-40F2-B1A2-7053F45C0D14}" name="Homes" dataDxfId="2" dataCellStyle="Normal 2"/>
    <tableColumn id="3" xr3:uid="{7B0FF4D2-F62D-4190-8469-4199B50BB12F}" name="Mulleres" dataDxfId="1" dataCellStyle="Normal 2"/>
    <tableColumn id="4" xr3:uid="{A0E3A507-A437-4BA2-A17A-BE2B9DB2989B}" name="ETC total" dataDxfId="0" dataCellStyle="Normal 2">
      <calculatedColumnFormula>SUM(Tabla710[[#This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0916-9B23-4E13-BCC7-FD00600FCD67}">
  <dimension ref="A1:IT155"/>
  <sheetViews>
    <sheetView tabSelected="1" workbookViewId="0">
      <selection activeCell="A9" sqref="A9"/>
    </sheetView>
  </sheetViews>
  <sheetFormatPr baseColWidth="10" defaultRowHeight="15" x14ac:dyDescent="0.25"/>
  <cols>
    <col min="1" max="1" width="45.140625" style="11" customWidth="1"/>
    <col min="2" max="2" width="40.5703125" style="11" bestFit="1" customWidth="1"/>
    <col min="3" max="4" width="11.42578125" style="11"/>
    <col min="5" max="5" width="14.5703125" style="11" bestFit="1" customWidth="1"/>
    <col min="6" max="6" width="17.42578125" style="11" bestFit="1" customWidth="1"/>
    <col min="7" max="7" width="30" style="11" customWidth="1"/>
    <col min="8" max="8" width="11.42578125" style="11"/>
    <col min="9" max="9" width="18.85546875" style="11" customWidth="1"/>
    <col min="10" max="16384" width="11.42578125" style="1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90" t="s">
        <v>0</v>
      </c>
      <c r="N1" s="90"/>
      <c r="O1" s="90"/>
      <c r="P1" s="90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11" spans="1:254" x14ac:dyDescent="0.25">
      <c r="E11" s="11" t="s">
        <v>6</v>
      </c>
      <c r="F11" s="11" t="s">
        <v>7</v>
      </c>
    </row>
    <row r="12" spans="1:254" x14ac:dyDescent="0.25">
      <c r="E12" s="11" t="s">
        <v>8</v>
      </c>
      <c r="F12" s="12">
        <v>32.769939117199378</v>
      </c>
    </row>
    <row r="13" spans="1:254" x14ac:dyDescent="0.25">
      <c r="E13" s="11" t="s">
        <v>9</v>
      </c>
      <c r="F13" s="12">
        <v>33.875822354070309</v>
      </c>
    </row>
    <row r="14" spans="1:254" x14ac:dyDescent="0.25">
      <c r="E14" s="11" t="s">
        <v>10</v>
      </c>
      <c r="F14" s="12">
        <v>33.31</v>
      </c>
    </row>
    <row r="18" spans="1:9" x14ac:dyDescent="0.25">
      <c r="A18" s="13" t="s">
        <v>11</v>
      </c>
      <c r="B18" s="13" t="s">
        <v>12</v>
      </c>
      <c r="C18" s="14" t="s">
        <v>8</v>
      </c>
      <c r="D18" s="14" t="s">
        <v>9</v>
      </c>
      <c r="E18" s="14" t="s">
        <v>13</v>
      </c>
      <c r="F18" s="14" t="s">
        <v>14</v>
      </c>
      <c r="G18" s="14" t="s">
        <v>15</v>
      </c>
      <c r="H18" s="14" t="s">
        <v>16</v>
      </c>
      <c r="I18" s="14" t="s">
        <v>17</v>
      </c>
    </row>
    <row r="19" spans="1:9" x14ac:dyDescent="0.25">
      <c r="A19" s="91" t="s">
        <v>18</v>
      </c>
      <c r="B19" s="15" t="s">
        <v>19</v>
      </c>
      <c r="C19" s="16">
        <v>48</v>
      </c>
      <c r="D19" s="16">
        <v>35</v>
      </c>
      <c r="E19" s="17">
        <f t="shared" ref="E19:E26" si="0">D19/$H$26</f>
        <v>5.4858934169278999E-2</v>
      </c>
      <c r="F19" s="16">
        <v>7</v>
      </c>
      <c r="G19" s="17">
        <f t="shared" ref="G19:G26" si="1">F19/$H$26</f>
        <v>1.0971786833855799E-2</v>
      </c>
      <c r="H19" s="16">
        <f t="shared" ref="H19:H26" si="2">C19+D19</f>
        <v>83</v>
      </c>
      <c r="I19" s="18">
        <v>58.668999999999997</v>
      </c>
    </row>
    <row r="20" spans="1:9" x14ac:dyDescent="0.25">
      <c r="A20" s="91"/>
      <c r="B20" s="15" t="s">
        <v>20</v>
      </c>
      <c r="C20" s="16">
        <v>8</v>
      </c>
      <c r="D20" s="16">
        <v>11</v>
      </c>
      <c r="E20" s="17">
        <f t="shared" si="0"/>
        <v>1.7241379310344827E-2</v>
      </c>
      <c r="F20" s="16">
        <v>2</v>
      </c>
      <c r="G20" s="17">
        <f t="shared" si="1"/>
        <v>3.134796238244514E-3</v>
      </c>
      <c r="H20" s="16">
        <f t="shared" si="2"/>
        <v>19</v>
      </c>
      <c r="I20" s="18">
        <v>8.9420000000000002</v>
      </c>
    </row>
    <row r="21" spans="1:9" x14ac:dyDescent="0.25">
      <c r="A21" s="92"/>
      <c r="B21" s="19" t="s">
        <v>21</v>
      </c>
      <c r="C21" s="20">
        <v>67</v>
      </c>
      <c r="D21" s="20">
        <v>60</v>
      </c>
      <c r="E21" s="21">
        <f t="shared" si="0"/>
        <v>9.4043887147335428E-2</v>
      </c>
      <c r="F21" s="20">
        <v>27</v>
      </c>
      <c r="G21" s="21">
        <f t="shared" si="1"/>
        <v>4.2319749216300939E-2</v>
      </c>
      <c r="H21" s="20">
        <f t="shared" si="2"/>
        <v>127</v>
      </c>
      <c r="I21" s="22">
        <v>87.807000000000002</v>
      </c>
    </row>
    <row r="22" spans="1:9" x14ac:dyDescent="0.25">
      <c r="A22" s="93" t="s">
        <v>22</v>
      </c>
      <c r="B22" s="23" t="s">
        <v>19</v>
      </c>
      <c r="C22" s="24">
        <v>106</v>
      </c>
      <c r="D22" s="24">
        <v>107</v>
      </c>
      <c r="E22" s="25">
        <f t="shared" si="0"/>
        <v>0.16771159874608149</v>
      </c>
      <c r="F22" s="24">
        <v>21</v>
      </c>
      <c r="G22" s="25">
        <f t="shared" si="1"/>
        <v>3.2915360501567396E-2</v>
      </c>
      <c r="H22" s="24">
        <f t="shared" si="2"/>
        <v>213</v>
      </c>
      <c r="I22" s="26">
        <v>197.03100000000001</v>
      </c>
    </row>
    <row r="23" spans="1:9" x14ac:dyDescent="0.25">
      <c r="A23" s="94"/>
      <c r="B23" s="27" t="s">
        <v>20</v>
      </c>
      <c r="C23" s="28">
        <v>74</v>
      </c>
      <c r="D23" s="28">
        <v>76</v>
      </c>
      <c r="E23" s="29">
        <f t="shared" si="0"/>
        <v>0.11912225705329153</v>
      </c>
      <c r="F23" s="28">
        <v>9</v>
      </c>
      <c r="G23" s="29">
        <f t="shared" si="1"/>
        <v>1.4106583072100314E-2</v>
      </c>
      <c r="H23" s="28">
        <f t="shared" si="2"/>
        <v>150</v>
      </c>
      <c r="I23" s="30">
        <v>132.60900000000001</v>
      </c>
    </row>
    <row r="24" spans="1:9" x14ac:dyDescent="0.25">
      <c r="A24" s="31" t="s">
        <v>23</v>
      </c>
      <c r="B24" s="31" t="s">
        <v>21</v>
      </c>
      <c r="C24" s="32">
        <v>20</v>
      </c>
      <c r="D24" s="32">
        <v>23</v>
      </c>
      <c r="E24" s="33">
        <f t="shared" si="0"/>
        <v>3.6050156739811913E-2</v>
      </c>
      <c r="F24" s="32">
        <v>2</v>
      </c>
      <c r="G24" s="33">
        <f t="shared" si="1"/>
        <v>3.134796238244514E-3</v>
      </c>
      <c r="H24" s="32">
        <f t="shared" si="2"/>
        <v>43</v>
      </c>
      <c r="I24" s="34">
        <v>29.95</v>
      </c>
    </row>
    <row r="25" spans="1:9" x14ac:dyDescent="0.25">
      <c r="A25" s="35" t="s">
        <v>24</v>
      </c>
      <c r="B25" s="35" t="s">
        <v>19</v>
      </c>
      <c r="C25" s="36">
        <v>1</v>
      </c>
      <c r="D25" s="36">
        <v>2</v>
      </c>
      <c r="E25" s="37">
        <f t="shared" si="0"/>
        <v>3.134796238244514E-3</v>
      </c>
      <c r="F25" s="36">
        <v>1</v>
      </c>
      <c r="G25" s="37">
        <f t="shared" si="1"/>
        <v>1.567398119122257E-3</v>
      </c>
      <c r="H25" s="36">
        <f t="shared" si="2"/>
        <v>3</v>
      </c>
      <c r="I25" s="38">
        <v>3</v>
      </c>
    </row>
    <row r="26" spans="1:9" x14ac:dyDescent="0.25">
      <c r="A26" s="31" t="s">
        <v>25</v>
      </c>
      <c r="B26" s="31"/>
      <c r="C26" s="32">
        <f>SUM(C19:C25)</f>
        <v>324</v>
      </c>
      <c r="D26" s="32">
        <f>SUM(D19:D25)</f>
        <v>314</v>
      </c>
      <c r="E26" s="33">
        <f t="shared" si="0"/>
        <v>0.49216300940438873</v>
      </c>
      <c r="F26" s="32">
        <f>SUM(F19:F25)</f>
        <v>69</v>
      </c>
      <c r="G26" s="33">
        <f t="shared" si="1"/>
        <v>0.10815047021943573</v>
      </c>
      <c r="H26" s="32">
        <f t="shared" si="2"/>
        <v>638</v>
      </c>
      <c r="I26" s="34">
        <v>518.01038173515997</v>
      </c>
    </row>
    <row r="27" spans="1:9" x14ac:dyDescent="0.25">
      <c r="B27" s="39"/>
    </row>
    <row r="28" spans="1:9" x14ac:dyDescent="0.25">
      <c r="A28" s="40" t="s">
        <v>26</v>
      </c>
    </row>
    <row r="29" spans="1:9" x14ac:dyDescent="0.25">
      <c r="A29" s="40" t="s">
        <v>27</v>
      </c>
    </row>
    <row r="30" spans="1:9" x14ac:dyDescent="0.25">
      <c r="A30" s="40"/>
    </row>
    <row r="31" spans="1:9" x14ac:dyDescent="0.25">
      <c r="A31" s="11" t="s">
        <v>28</v>
      </c>
      <c r="B31" s="41" t="s">
        <v>8</v>
      </c>
      <c r="C31" s="41" t="s">
        <v>9</v>
      </c>
      <c r="D31" s="41" t="s">
        <v>25</v>
      </c>
      <c r="E31" s="41" t="s">
        <v>29</v>
      </c>
    </row>
    <row r="32" spans="1:9" x14ac:dyDescent="0.25">
      <c r="A32" s="11" t="s">
        <v>19</v>
      </c>
      <c r="B32" s="11">
        <v>155</v>
      </c>
      <c r="C32" s="11">
        <v>144</v>
      </c>
      <c r="D32" s="11">
        <f>SUM(Tabla11[[#This Row],[Homes]:[Mulleres]])</f>
        <v>299</v>
      </c>
      <c r="E32" s="12">
        <v>258.7</v>
      </c>
    </row>
    <row r="33" spans="1:17" x14ac:dyDescent="0.25">
      <c r="A33" s="11" t="s">
        <v>20</v>
      </c>
      <c r="B33" s="11">
        <v>82</v>
      </c>
      <c r="C33" s="11">
        <v>87</v>
      </c>
      <c r="D33" s="11">
        <f>SUM(Tabla11[[#This Row],[Homes]:[Mulleres]])</f>
        <v>169</v>
      </c>
      <c r="E33" s="12">
        <v>141.55099999999999</v>
      </c>
    </row>
    <row r="34" spans="1:17" x14ac:dyDescent="0.25">
      <c r="A34" s="11" t="s">
        <v>21</v>
      </c>
      <c r="B34" s="11">
        <v>87</v>
      </c>
      <c r="C34" s="11">
        <v>83</v>
      </c>
      <c r="D34" s="11">
        <f>SUM(Tabla11[[#This Row],[Homes]:[Mulleres]])</f>
        <v>170</v>
      </c>
      <c r="E34" s="12">
        <v>117.758</v>
      </c>
    </row>
    <row r="35" spans="1:17" x14ac:dyDescent="0.25">
      <c r="A35" s="11" t="s">
        <v>25</v>
      </c>
      <c r="B35" s="11">
        <f>SUBTOTAL(109,B32:B34)</f>
        <v>324</v>
      </c>
      <c r="C35" s="11">
        <f>SUBTOTAL(109,C32:C34)</f>
        <v>314</v>
      </c>
      <c r="D35" s="11">
        <f>SUM(Tabla11[[#This Row],[Homes]:[Mulleres]])</f>
        <v>638</v>
      </c>
      <c r="E35" s="12">
        <f>SUBTOTAL(109,E32:E34)</f>
        <v>518.00900000000001</v>
      </c>
    </row>
    <row r="41" spans="1:17" x14ac:dyDescent="0.25">
      <c r="A41" s="95" t="s">
        <v>30</v>
      </c>
      <c r="B41" s="97" t="s">
        <v>31</v>
      </c>
      <c r="C41" s="98"/>
      <c r="D41" s="99"/>
      <c r="E41" s="100" t="s">
        <v>32</v>
      </c>
      <c r="F41" s="100"/>
      <c r="G41" s="101"/>
      <c r="H41" s="102" t="s">
        <v>33</v>
      </c>
      <c r="I41" s="103"/>
      <c r="J41" s="104"/>
      <c r="K41" s="103" t="s">
        <v>34</v>
      </c>
      <c r="L41" s="103"/>
      <c r="M41" s="104"/>
      <c r="N41" s="102" t="s">
        <v>35</v>
      </c>
      <c r="O41" s="103"/>
      <c r="P41" s="104"/>
      <c r="Q41" s="87" t="s">
        <v>25</v>
      </c>
    </row>
    <row r="42" spans="1:17" x14ac:dyDescent="0.25">
      <c r="A42" s="96"/>
      <c r="B42" s="43" t="s">
        <v>8</v>
      </c>
      <c r="C42" s="44" t="s">
        <v>9</v>
      </c>
      <c r="D42" s="45" t="s">
        <v>25</v>
      </c>
      <c r="E42" s="45" t="s">
        <v>8</v>
      </c>
      <c r="F42" s="45" t="s">
        <v>9</v>
      </c>
      <c r="G42" s="46" t="s">
        <v>25</v>
      </c>
      <c r="H42" s="45" t="s">
        <v>8</v>
      </c>
      <c r="I42" s="45" t="s">
        <v>9</v>
      </c>
      <c r="J42" s="42" t="s">
        <v>25</v>
      </c>
      <c r="K42" s="45" t="s">
        <v>8</v>
      </c>
      <c r="L42" s="45" t="s">
        <v>9</v>
      </c>
      <c r="M42" s="42" t="s">
        <v>25</v>
      </c>
      <c r="N42" s="45" t="s">
        <v>8</v>
      </c>
      <c r="O42" s="45" t="s">
        <v>9</v>
      </c>
      <c r="P42" s="42" t="s">
        <v>25</v>
      </c>
      <c r="Q42" s="87"/>
    </row>
    <row r="43" spans="1:17" x14ac:dyDescent="0.25">
      <c r="A43" s="15" t="s">
        <v>19</v>
      </c>
      <c r="B43" s="16">
        <v>11</v>
      </c>
      <c r="C43" s="16">
        <v>3</v>
      </c>
      <c r="D43" s="15">
        <f>SUM(B43:C43)</f>
        <v>14</v>
      </c>
      <c r="E43" s="20">
        <v>69</v>
      </c>
      <c r="F43" s="20">
        <v>49</v>
      </c>
      <c r="G43" s="16">
        <f>SUM(E43:F43)</f>
        <v>118</v>
      </c>
      <c r="H43" s="15">
        <v>63</v>
      </c>
      <c r="I43" s="16">
        <v>75</v>
      </c>
      <c r="J43" s="16">
        <f>SUM(H43:I43)</f>
        <v>138</v>
      </c>
      <c r="K43" s="15">
        <v>12</v>
      </c>
      <c r="L43" s="16">
        <v>17</v>
      </c>
      <c r="M43" s="15">
        <f>SUM(K43:L43)</f>
        <v>29</v>
      </c>
      <c r="N43" s="16"/>
      <c r="O43" s="16"/>
      <c r="P43" s="15"/>
      <c r="Q43" s="47">
        <f>D43+G43+J43+M43+P43</f>
        <v>299</v>
      </c>
    </row>
    <row r="44" spans="1:17" x14ac:dyDescent="0.25">
      <c r="A44" s="23" t="s">
        <v>20</v>
      </c>
      <c r="B44" s="24">
        <v>9</v>
      </c>
      <c r="C44" s="24">
        <v>6</v>
      </c>
      <c r="D44" s="23">
        <f>SUM(B44:C44)</f>
        <v>15</v>
      </c>
      <c r="E44" s="23">
        <v>68</v>
      </c>
      <c r="F44" s="24">
        <v>78</v>
      </c>
      <c r="G44" s="24">
        <f>SUM(E44:F44)</f>
        <v>146</v>
      </c>
      <c r="H44" s="23">
        <v>4</v>
      </c>
      <c r="I44" s="24">
        <v>3</v>
      </c>
      <c r="J44" s="24">
        <f>SUM(H44:I44)</f>
        <v>7</v>
      </c>
      <c r="K44" s="23">
        <v>1</v>
      </c>
      <c r="L44" s="24">
        <v>0</v>
      </c>
      <c r="M44" s="23">
        <f>SUM(K44:L44)</f>
        <v>1</v>
      </c>
      <c r="N44" s="24"/>
      <c r="O44" s="24"/>
      <c r="P44" s="23"/>
      <c r="Q44" s="48">
        <f>D44+G44+J44+M44+P44</f>
        <v>169</v>
      </c>
    </row>
    <row r="45" spans="1:17" x14ac:dyDescent="0.25">
      <c r="A45" s="15" t="s">
        <v>21</v>
      </c>
      <c r="B45" s="16">
        <v>14</v>
      </c>
      <c r="C45" s="16">
        <v>6</v>
      </c>
      <c r="D45" s="15">
        <f>SUM(B45:C45)</f>
        <v>20</v>
      </c>
      <c r="E45" s="15">
        <v>45</v>
      </c>
      <c r="F45" s="16">
        <v>43</v>
      </c>
      <c r="G45" s="16">
        <f>SUM(E45:F45)</f>
        <v>88</v>
      </c>
      <c r="H45" s="15">
        <v>17</v>
      </c>
      <c r="I45" s="16">
        <v>23</v>
      </c>
      <c r="J45" s="16">
        <f>SUM(H45:I45)</f>
        <v>40</v>
      </c>
      <c r="K45" s="15">
        <v>9</v>
      </c>
      <c r="L45" s="16">
        <v>10</v>
      </c>
      <c r="M45" s="15">
        <f>SUM(K45:L45)</f>
        <v>19</v>
      </c>
      <c r="N45" s="16">
        <v>2</v>
      </c>
      <c r="O45" s="16">
        <v>1</v>
      </c>
      <c r="P45" s="15">
        <f>SUM(N45:O45)</f>
        <v>3</v>
      </c>
      <c r="Q45" s="47">
        <f>D45+G45+J45+M45+P45</f>
        <v>170</v>
      </c>
    </row>
    <row r="46" spans="1:17" x14ac:dyDescent="0.25">
      <c r="A46" s="23" t="s">
        <v>25</v>
      </c>
      <c r="B46" s="24">
        <f>SUM(B43:B45)</f>
        <v>34</v>
      </c>
      <c r="C46" s="24">
        <f>SUM(C43:C45)</f>
        <v>15</v>
      </c>
      <c r="D46" s="23">
        <f>SUM(B46:C46)</f>
        <v>49</v>
      </c>
      <c r="E46" s="23">
        <f>SUM(E43:E45)</f>
        <v>182</v>
      </c>
      <c r="F46" s="24">
        <f>SUM(F43:F45)</f>
        <v>170</v>
      </c>
      <c r="G46" s="24">
        <f>SUM(E46:F46)</f>
        <v>352</v>
      </c>
      <c r="H46" s="23">
        <f>SUM(H43:H45)</f>
        <v>84</v>
      </c>
      <c r="I46" s="24">
        <f>SUM(I43:I45)</f>
        <v>101</v>
      </c>
      <c r="J46" s="24">
        <f>SUM(H46:I46)</f>
        <v>185</v>
      </c>
      <c r="K46" s="23">
        <f>SUM(K43:K45)</f>
        <v>22</v>
      </c>
      <c r="L46" s="24">
        <f>SUM(L43:L45)</f>
        <v>27</v>
      </c>
      <c r="M46" s="23">
        <f>SUM(M43:M45)</f>
        <v>49</v>
      </c>
      <c r="N46" s="24">
        <f>SUM(N45)</f>
        <v>2</v>
      </c>
      <c r="O46" s="24">
        <f>SUM(O45)</f>
        <v>1</v>
      </c>
      <c r="P46" s="23">
        <f>SUM(N46:O46)</f>
        <v>3</v>
      </c>
      <c r="Q46" s="48">
        <f>D46+G46+J46+M46+P46</f>
        <v>638</v>
      </c>
    </row>
    <row r="47" spans="1:17" x14ac:dyDescent="0.25">
      <c r="E47" s="39"/>
      <c r="G47" s="39"/>
      <c r="H47" s="49"/>
    </row>
    <row r="50" spans="1:12" x14ac:dyDescent="0.25">
      <c r="A50" s="11" t="s">
        <v>36</v>
      </c>
      <c r="B50" s="41" t="s">
        <v>8</v>
      </c>
      <c r="C50" s="41" t="s">
        <v>9</v>
      </c>
      <c r="D50" s="41" t="s">
        <v>25</v>
      </c>
      <c r="J50" s="41"/>
      <c r="K50" s="41"/>
      <c r="L50" s="41"/>
    </row>
    <row r="51" spans="1:12" x14ac:dyDescent="0.25">
      <c r="A51" s="11" t="s">
        <v>37</v>
      </c>
      <c r="B51" s="11">
        <v>1</v>
      </c>
      <c r="C51" s="11">
        <v>2</v>
      </c>
      <c r="D51" s="11">
        <f>SUM(Tabla9[[#This Row],[Homes]:[Mulleres]])</f>
        <v>3</v>
      </c>
    </row>
    <row r="52" spans="1:12" x14ac:dyDescent="0.25">
      <c r="A52" s="11" t="s">
        <v>38</v>
      </c>
      <c r="B52" s="11">
        <v>4</v>
      </c>
      <c r="D52" s="11">
        <f>SUM(Tabla9[[#This Row],[Homes]:[Mulleres]])</f>
        <v>4</v>
      </c>
    </row>
    <row r="53" spans="1:12" x14ac:dyDescent="0.25">
      <c r="A53" s="11" t="s">
        <v>39</v>
      </c>
      <c r="B53" s="11">
        <v>4</v>
      </c>
      <c r="C53" s="11">
        <v>8</v>
      </c>
      <c r="D53" s="11">
        <f>SUM(Tabla9[[#This Row],[Homes]:[Mulleres]])</f>
        <v>12</v>
      </c>
    </row>
    <row r="54" spans="1:12" x14ac:dyDescent="0.25">
      <c r="A54" s="11" t="s">
        <v>40</v>
      </c>
      <c r="C54" s="11">
        <v>2</v>
      </c>
      <c r="D54" s="11">
        <f>SUM(Tabla9[[#This Row],[Homes]:[Mulleres]])</f>
        <v>2</v>
      </c>
    </row>
    <row r="55" spans="1:12" x14ac:dyDescent="0.25">
      <c r="A55" s="11" t="s">
        <v>41</v>
      </c>
      <c r="B55" s="11">
        <v>3</v>
      </c>
      <c r="C55" s="11">
        <v>1</v>
      </c>
      <c r="D55" s="11">
        <f>SUM(Tabla9[[#This Row],[Homes]:[Mulleres]])</f>
        <v>4</v>
      </c>
    </row>
    <row r="56" spans="1:12" x14ac:dyDescent="0.25">
      <c r="A56" s="11" t="s">
        <v>42</v>
      </c>
      <c r="B56" s="11">
        <v>5</v>
      </c>
      <c r="C56" s="11">
        <v>6</v>
      </c>
      <c r="D56" s="11">
        <f>SUM(Tabla9[[#This Row],[Homes]:[Mulleres]])</f>
        <v>11</v>
      </c>
    </row>
    <row r="57" spans="1:12" x14ac:dyDescent="0.25">
      <c r="A57" s="11" t="s">
        <v>43</v>
      </c>
      <c r="B57" s="11">
        <v>12</v>
      </c>
      <c r="C57" s="11">
        <v>10</v>
      </c>
      <c r="D57" s="11">
        <f>SUM(Tabla9[[#This Row],[Homes]:[Mulleres]])</f>
        <v>22</v>
      </c>
    </row>
    <row r="58" spans="1:12" x14ac:dyDescent="0.25">
      <c r="A58" s="11" t="s">
        <v>44</v>
      </c>
      <c r="B58" s="11">
        <v>4</v>
      </c>
      <c r="C58" s="11">
        <v>7</v>
      </c>
      <c r="D58" s="11">
        <f>SUM(Tabla9[[#This Row],[Homes]:[Mulleres]])</f>
        <v>11</v>
      </c>
    </row>
    <row r="59" spans="1:12" x14ac:dyDescent="0.25">
      <c r="A59" s="11" t="s">
        <v>45</v>
      </c>
      <c r="B59" s="11">
        <v>2</v>
      </c>
      <c r="D59" s="11">
        <f>SUM(Tabla9[[#This Row],[Homes]:[Mulleres]])</f>
        <v>2</v>
      </c>
    </row>
    <row r="60" spans="1:12" x14ac:dyDescent="0.25">
      <c r="A60" s="11" t="s">
        <v>46</v>
      </c>
      <c r="B60" s="11">
        <v>18</v>
      </c>
      <c r="C60" s="11">
        <v>19</v>
      </c>
      <c r="D60" s="11">
        <f>SUM(Tabla9[[#This Row],[Homes]:[Mulleres]])</f>
        <v>37</v>
      </c>
    </row>
    <row r="61" spans="1:12" x14ac:dyDescent="0.25">
      <c r="A61" s="11" t="s">
        <v>47</v>
      </c>
      <c r="B61" s="11">
        <v>12</v>
      </c>
      <c r="C61" s="11">
        <v>9</v>
      </c>
      <c r="D61" s="11">
        <f>SUM(Tabla9[[#This Row],[Homes]:[Mulleres]])</f>
        <v>21</v>
      </c>
    </row>
    <row r="62" spans="1:12" x14ac:dyDescent="0.25">
      <c r="A62" s="11" t="s">
        <v>48</v>
      </c>
      <c r="B62" s="11">
        <v>8</v>
      </c>
      <c r="C62" s="11">
        <v>6</v>
      </c>
      <c r="D62" s="11">
        <f>SUM(Tabla9[[#This Row],[Homes]:[Mulleres]])</f>
        <v>14</v>
      </c>
    </row>
    <row r="63" spans="1:12" x14ac:dyDescent="0.25">
      <c r="A63" s="11" t="s">
        <v>49</v>
      </c>
      <c r="C63" s="11">
        <v>1</v>
      </c>
      <c r="D63" s="11">
        <f>SUM(Tabla9[[#This Row],[Homes]:[Mulleres]])</f>
        <v>1</v>
      </c>
    </row>
    <row r="64" spans="1:12" x14ac:dyDescent="0.25">
      <c r="A64" s="11" t="s">
        <v>25</v>
      </c>
      <c r="B64" s="11">
        <f>SUBTOTAL(109,B51:B63)</f>
        <v>73</v>
      </c>
      <c r="C64" s="11">
        <f>SUBTOTAL(109,C51:C63)</f>
        <v>71</v>
      </c>
      <c r="D64" s="11">
        <f>SUM(Tabla9[[#This Row],[Homes]:[Mulleres]])</f>
        <v>144</v>
      </c>
    </row>
    <row r="67" spans="1:4" x14ac:dyDescent="0.25">
      <c r="A67" s="11" t="s">
        <v>50</v>
      </c>
      <c r="B67" s="41" t="s">
        <v>8</v>
      </c>
      <c r="C67" s="41" t="s">
        <v>9</v>
      </c>
      <c r="D67" s="41" t="s">
        <v>25</v>
      </c>
    </row>
    <row r="68" spans="1:4" x14ac:dyDescent="0.25">
      <c r="A68" s="11" t="s">
        <v>51</v>
      </c>
      <c r="B68" s="11">
        <v>19</v>
      </c>
      <c r="C68" s="11">
        <v>15</v>
      </c>
      <c r="D68" s="11">
        <f>SUM(Tabla10[[#This Row],[Homes]:[Mulleres]])</f>
        <v>34</v>
      </c>
    </row>
    <row r="69" spans="1:4" x14ac:dyDescent="0.25">
      <c r="A69" s="11" t="s">
        <v>52</v>
      </c>
      <c r="B69" s="11">
        <v>18</v>
      </c>
      <c r="C69" s="11">
        <v>20</v>
      </c>
      <c r="D69" s="11">
        <f>SUM(Tabla10[[#This Row],[Homes]:[Mulleres]])</f>
        <v>38</v>
      </c>
    </row>
    <row r="70" spans="1:4" x14ac:dyDescent="0.25">
      <c r="A70" s="11" t="s">
        <v>53</v>
      </c>
      <c r="B70" s="11">
        <v>14</v>
      </c>
      <c r="C70" s="11">
        <v>13</v>
      </c>
      <c r="D70" s="11">
        <f>SUM(Tabla10[[#This Row],[Homes]:[Mulleres]])</f>
        <v>27</v>
      </c>
    </row>
    <row r="71" spans="1:4" x14ac:dyDescent="0.25">
      <c r="A71" s="11" t="s">
        <v>54</v>
      </c>
      <c r="B71" s="11">
        <v>23</v>
      </c>
      <c r="C71" s="11">
        <v>28</v>
      </c>
      <c r="D71" s="11">
        <f>SUM(Tabla10[[#This Row],[Homes]:[Mulleres]])</f>
        <v>51</v>
      </c>
    </row>
    <row r="72" spans="1:4" x14ac:dyDescent="0.25">
      <c r="A72" s="11" t="s">
        <v>55</v>
      </c>
      <c r="B72" s="11">
        <v>8</v>
      </c>
      <c r="C72" s="11">
        <v>11</v>
      </c>
      <c r="D72" s="11">
        <f>SUM(Tabla10[[#This Row],[Homes]:[Mulleres]])</f>
        <v>19</v>
      </c>
    </row>
    <row r="73" spans="1:4" x14ac:dyDescent="0.25">
      <c r="A73" s="11" t="s">
        <v>25</v>
      </c>
      <c r="B73" s="11">
        <f>SUBTOTAL(109,B68:B72)</f>
        <v>82</v>
      </c>
      <c r="C73" s="11">
        <f>SUBTOTAL(109,C68:C72)</f>
        <v>87</v>
      </c>
      <c r="D73" s="11">
        <f>SUM(Tabla10[[#This Row],[Homes]:[Mulleres]])</f>
        <v>169</v>
      </c>
    </row>
    <row r="78" spans="1:4" x14ac:dyDescent="0.25">
      <c r="A78" s="11" t="s">
        <v>56</v>
      </c>
      <c r="B78" s="41" t="s">
        <v>8</v>
      </c>
      <c r="C78" s="41" t="s">
        <v>9</v>
      </c>
      <c r="D78" s="41" t="s">
        <v>25</v>
      </c>
    </row>
    <row r="79" spans="1:4" x14ac:dyDescent="0.25">
      <c r="A79" s="11" t="s">
        <v>57</v>
      </c>
      <c r="B79" s="11">
        <v>4</v>
      </c>
      <c r="C79" s="11">
        <v>1</v>
      </c>
      <c r="D79" s="11">
        <f>SUM(Tabla127[[#This Row],[Homes]:[Mulleres]])</f>
        <v>5</v>
      </c>
    </row>
    <row r="80" spans="1:4" x14ac:dyDescent="0.25">
      <c r="A80" s="11" t="s">
        <v>58</v>
      </c>
      <c r="B80" s="11">
        <v>11</v>
      </c>
      <c r="C80" s="11">
        <v>11</v>
      </c>
      <c r="D80" s="11">
        <f>SUM(Tabla127[[#This Row],[Homes]:[Mulleres]])</f>
        <v>22</v>
      </c>
    </row>
    <row r="81" spans="1:4" x14ac:dyDescent="0.25">
      <c r="A81" s="11" t="s">
        <v>59</v>
      </c>
      <c r="B81" s="11">
        <v>2</v>
      </c>
      <c r="C81" s="11">
        <v>1</v>
      </c>
      <c r="D81" s="11">
        <f>SUM(Tabla127[[#This Row],[Homes]:[Mulleres]])</f>
        <v>3</v>
      </c>
    </row>
    <row r="82" spans="1:4" x14ac:dyDescent="0.25">
      <c r="A82" s="11" t="s">
        <v>60</v>
      </c>
      <c r="B82" s="11">
        <v>1</v>
      </c>
      <c r="D82" s="11">
        <f>SUM(Tabla127[[#This Row],[Homes]:[Mulleres]])</f>
        <v>1</v>
      </c>
    </row>
    <row r="83" spans="1:4" x14ac:dyDescent="0.25">
      <c r="A83" s="11" t="s">
        <v>61</v>
      </c>
      <c r="B83" s="11">
        <v>17</v>
      </c>
      <c r="C83" s="11">
        <v>22</v>
      </c>
      <c r="D83" s="11">
        <f>SUM(Tabla127[[#This Row],[Homes]:[Mulleres]])</f>
        <v>39</v>
      </c>
    </row>
    <row r="84" spans="1:4" x14ac:dyDescent="0.25">
      <c r="A84" s="11" t="s">
        <v>62</v>
      </c>
      <c r="B84" s="11">
        <v>21</v>
      </c>
      <c r="C84" s="11">
        <v>10</v>
      </c>
      <c r="D84" s="11">
        <f>SUM(Tabla127[[#This Row],[Homes]:[Mulleres]])</f>
        <v>31</v>
      </c>
    </row>
    <row r="85" spans="1:4" x14ac:dyDescent="0.25">
      <c r="A85" s="11" t="s">
        <v>63</v>
      </c>
      <c r="B85" s="11">
        <v>15</v>
      </c>
      <c r="C85" s="11">
        <v>18</v>
      </c>
      <c r="D85" s="11">
        <f>SUM(Tabla127[[#This Row],[Homes]:[Mulleres]])</f>
        <v>33</v>
      </c>
    </row>
    <row r="86" spans="1:4" x14ac:dyDescent="0.25">
      <c r="A86" s="11" t="s">
        <v>64</v>
      </c>
      <c r="B86" s="11">
        <v>3</v>
      </c>
      <c r="D86" s="11">
        <f>SUM(Tabla127[[#This Row],[Homes]:[Mulleres]])</f>
        <v>3</v>
      </c>
    </row>
    <row r="87" spans="1:4" x14ac:dyDescent="0.25">
      <c r="A87" s="11" t="s">
        <v>65</v>
      </c>
      <c r="B87" s="11">
        <v>13</v>
      </c>
      <c r="C87" s="11">
        <v>19</v>
      </c>
      <c r="D87" s="11">
        <f>SUM(Tabla127[[#This Row],[Homes]:[Mulleres]])</f>
        <v>32</v>
      </c>
    </row>
    <row r="88" spans="1:4" x14ac:dyDescent="0.25">
      <c r="A88" s="11" t="s">
        <v>66</v>
      </c>
      <c r="C88" s="11">
        <v>1</v>
      </c>
      <c r="D88" s="11">
        <f>SUM(Tabla127[[#This Row],[Homes]:[Mulleres]])</f>
        <v>1</v>
      </c>
    </row>
    <row r="89" spans="1:4" x14ac:dyDescent="0.25">
      <c r="A89" s="11" t="s">
        <v>25</v>
      </c>
      <c r="B89" s="11">
        <f>SUBTOTAL(109,B79:B88)</f>
        <v>87</v>
      </c>
      <c r="C89" s="11">
        <f>SUBTOTAL(109,C79:C88)</f>
        <v>83</v>
      </c>
      <c r="D89" s="11">
        <f>SUM(Tabla127[[#This Row],[Homes]:[Mulleres]])</f>
        <v>170</v>
      </c>
    </row>
    <row r="95" spans="1:4" x14ac:dyDescent="0.25">
      <c r="A95" s="11" t="s">
        <v>67</v>
      </c>
      <c r="B95" s="41" t="s">
        <v>8</v>
      </c>
      <c r="C95" s="41" t="s">
        <v>9</v>
      </c>
      <c r="D95" s="41" t="s">
        <v>25</v>
      </c>
    </row>
    <row r="96" spans="1:4" x14ac:dyDescent="0.25">
      <c r="A96" s="11" t="s">
        <v>68</v>
      </c>
      <c r="B96" s="11">
        <v>42</v>
      </c>
      <c r="C96" s="11">
        <v>45</v>
      </c>
      <c r="D96" s="11">
        <f>SUM(Tabla13[[#This Row],[Homes]:[Mulleres]])</f>
        <v>87</v>
      </c>
    </row>
    <row r="97" spans="1:5" x14ac:dyDescent="0.25">
      <c r="A97" s="11" t="s">
        <v>69</v>
      </c>
      <c r="B97" s="11">
        <v>40</v>
      </c>
      <c r="C97" s="11">
        <v>28</v>
      </c>
      <c r="D97" s="11">
        <f>SUM(Tabla13[[#This Row],[Homes]:[Mulleres]])</f>
        <v>68</v>
      </c>
    </row>
    <row r="98" spans="1:5" x14ac:dyDescent="0.25">
      <c r="A98" s="11" t="s">
        <v>25</v>
      </c>
      <c r="B98" s="11">
        <f>SUBTOTAL(109,B96:B97)</f>
        <v>82</v>
      </c>
      <c r="C98" s="11">
        <f>SUBTOTAL(109,C96:C97)</f>
        <v>73</v>
      </c>
      <c r="D98" s="11">
        <f>SUM(Tabla13[[#This Row],[Homes]:[Mulleres]])</f>
        <v>155</v>
      </c>
    </row>
    <row r="103" spans="1:5" x14ac:dyDescent="0.25">
      <c r="A103" s="50" t="s">
        <v>70</v>
      </c>
      <c r="B103" s="50" t="s">
        <v>71</v>
      </c>
      <c r="C103" s="51" t="s">
        <v>8</v>
      </c>
      <c r="D103" s="51" t="s">
        <v>9</v>
      </c>
      <c r="E103" s="52" t="s">
        <v>25</v>
      </c>
    </row>
    <row r="104" spans="1:5" x14ac:dyDescent="0.25">
      <c r="A104" s="88" t="s">
        <v>19</v>
      </c>
      <c r="B104" s="53" t="s">
        <v>72</v>
      </c>
      <c r="C104" s="54"/>
      <c r="D104" s="54">
        <v>1</v>
      </c>
      <c r="E104" s="55">
        <v>1</v>
      </c>
    </row>
    <row r="105" spans="1:5" x14ac:dyDescent="0.25">
      <c r="A105" s="88"/>
      <c r="B105" s="56" t="s">
        <v>73</v>
      </c>
      <c r="C105" s="57">
        <v>1</v>
      </c>
      <c r="D105" s="57">
        <v>1</v>
      </c>
      <c r="E105" s="58">
        <v>2</v>
      </c>
    </row>
    <row r="106" spans="1:5" x14ac:dyDescent="0.25">
      <c r="A106" s="88"/>
      <c r="B106" s="53" t="s">
        <v>74</v>
      </c>
      <c r="C106" s="54">
        <v>1</v>
      </c>
      <c r="D106" s="54"/>
      <c r="E106" s="55">
        <v>1</v>
      </c>
    </row>
    <row r="107" spans="1:5" x14ac:dyDescent="0.25">
      <c r="A107" s="88"/>
      <c r="B107" s="56" t="s">
        <v>75</v>
      </c>
      <c r="C107" s="57"/>
      <c r="D107" s="57">
        <v>2</v>
      </c>
      <c r="E107" s="58">
        <v>2</v>
      </c>
    </row>
    <row r="108" spans="1:5" x14ac:dyDescent="0.25">
      <c r="A108" s="88"/>
      <c r="B108" s="53" t="s">
        <v>76</v>
      </c>
      <c r="C108" s="54">
        <v>1</v>
      </c>
      <c r="D108" s="54"/>
      <c r="E108" s="55">
        <v>1</v>
      </c>
    </row>
    <row r="109" spans="1:5" x14ac:dyDescent="0.25">
      <c r="A109" s="88"/>
      <c r="B109" s="56" t="s">
        <v>77</v>
      </c>
      <c r="C109" s="57"/>
      <c r="D109" s="57">
        <v>1</v>
      </c>
      <c r="E109" s="58">
        <v>1</v>
      </c>
    </row>
    <row r="110" spans="1:5" x14ac:dyDescent="0.25">
      <c r="A110" s="88"/>
      <c r="B110" s="53" t="s">
        <v>78</v>
      </c>
      <c r="C110" s="54"/>
      <c r="D110" s="54">
        <v>1</v>
      </c>
      <c r="E110" s="55">
        <v>1</v>
      </c>
    </row>
    <row r="111" spans="1:5" x14ac:dyDescent="0.25">
      <c r="A111" s="88"/>
      <c r="B111" s="56" t="s">
        <v>79</v>
      </c>
      <c r="C111" s="57"/>
      <c r="D111" s="57">
        <v>1</v>
      </c>
      <c r="E111" s="58">
        <v>1</v>
      </c>
    </row>
    <row r="112" spans="1:5" x14ac:dyDescent="0.25">
      <c r="A112" s="88"/>
      <c r="B112" s="53" t="s">
        <v>80</v>
      </c>
      <c r="C112" s="54"/>
      <c r="D112" s="54">
        <v>1</v>
      </c>
      <c r="E112" s="55">
        <v>1</v>
      </c>
    </row>
    <row r="113" spans="1:5" x14ac:dyDescent="0.25">
      <c r="A113" s="88"/>
      <c r="B113" s="56" t="s">
        <v>81</v>
      </c>
      <c r="C113" s="57">
        <v>1</v>
      </c>
      <c r="D113" s="57">
        <v>1</v>
      </c>
      <c r="E113" s="58">
        <v>2</v>
      </c>
    </row>
    <row r="114" spans="1:5" x14ac:dyDescent="0.25">
      <c r="A114" s="88"/>
      <c r="B114" s="53" t="s">
        <v>82</v>
      </c>
      <c r="C114" s="54">
        <v>1</v>
      </c>
      <c r="D114" s="54"/>
      <c r="E114" s="55">
        <v>1</v>
      </c>
    </row>
    <row r="115" spans="1:5" x14ac:dyDescent="0.25">
      <c r="A115" s="88"/>
      <c r="B115" s="56" t="s">
        <v>83</v>
      </c>
      <c r="C115" s="57">
        <v>4</v>
      </c>
      <c r="D115" s="57">
        <v>1</v>
      </c>
      <c r="E115" s="58">
        <v>5</v>
      </c>
    </row>
    <row r="116" spans="1:5" x14ac:dyDescent="0.25">
      <c r="A116" s="88"/>
      <c r="B116" s="53" t="s">
        <v>84</v>
      </c>
      <c r="C116" s="54">
        <v>1</v>
      </c>
      <c r="D116" s="54"/>
      <c r="E116" s="55">
        <v>1</v>
      </c>
    </row>
    <row r="117" spans="1:5" x14ac:dyDescent="0.25">
      <c r="A117" s="88"/>
      <c r="B117" s="56" t="s">
        <v>85</v>
      </c>
      <c r="C117" s="57">
        <v>1</v>
      </c>
      <c r="D117" s="57"/>
      <c r="E117" s="58">
        <v>1</v>
      </c>
    </row>
    <row r="118" spans="1:5" x14ac:dyDescent="0.25">
      <c r="A118" s="88"/>
      <c r="B118" s="53" t="s">
        <v>86</v>
      </c>
      <c r="C118" s="54">
        <v>1</v>
      </c>
      <c r="D118" s="54"/>
      <c r="E118" s="55">
        <v>1</v>
      </c>
    </row>
    <row r="119" spans="1:5" x14ac:dyDescent="0.25">
      <c r="A119" s="88"/>
      <c r="B119" s="56" t="s">
        <v>87</v>
      </c>
      <c r="C119" s="57">
        <v>2</v>
      </c>
      <c r="D119" s="57">
        <v>1</v>
      </c>
      <c r="E119" s="58">
        <v>3</v>
      </c>
    </row>
    <row r="120" spans="1:5" x14ac:dyDescent="0.25">
      <c r="A120" s="88"/>
      <c r="B120" s="53" t="s">
        <v>88</v>
      </c>
      <c r="C120" s="54">
        <v>1</v>
      </c>
      <c r="D120" s="54"/>
      <c r="E120" s="55">
        <v>1</v>
      </c>
    </row>
    <row r="121" spans="1:5" x14ac:dyDescent="0.25">
      <c r="A121" s="88"/>
      <c r="B121" s="56" t="s">
        <v>89</v>
      </c>
      <c r="C121" s="57"/>
      <c r="D121" s="57">
        <v>1</v>
      </c>
      <c r="E121" s="58">
        <v>1</v>
      </c>
    </row>
    <row r="122" spans="1:5" x14ac:dyDescent="0.25">
      <c r="A122" s="88"/>
      <c r="B122" s="53" t="s">
        <v>90</v>
      </c>
      <c r="C122" s="54"/>
      <c r="D122" s="54">
        <v>1</v>
      </c>
      <c r="E122" s="55">
        <v>1</v>
      </c>
    </row>
    <row r="123" spans="1:5" x14ac:dyDescent="0.25">
      <c r="A123" s="88"/>
      <c r="B123" s="56" t="s">
        <v>91</v>
      </c>
      <c r="C123" s="57">
        <v>1</v>
      </c>
      <c r="D123" s="57"/>
      <c r="E123" s="58">
        <v>1</v>
      </c>
    </row>
    <row r="124" spans="1:5" x14ac:dyDescent="0.25">
      <c r="A124" s="59" t="s">
        <v>92</v>
      </c>
      <c r="B124" s="59"/>
      <c r="C124" s="60">
        <v>16</v>
      </c>
      <c r="D124" s="60">
        <v>13</v>
      </c>
      <c r="E124" s="61">
        <v>29</v>
      </c>
    </row>
    <row r="125" spans="1:5" x14ac:dyDescent="0.25">
      <c r="A125" s="88" t="s">
        <v>20</v>
      </c>
      <c r="B125" s="53" t="s">
        <v>76</v>
      </c>
      <c r="C125" s="54">
        <v>3</v>
      </c>
      <c r="D125" s="54"/>
      <c r="E125" s="55">
        <v>3</v>
      </c>
    </row>
    <row r="126" spans="1:5" x14ac:dyDescent="0.25">
      <c r="A126" s="88"/>
      <c r="B126" s="56" t="s">
        <v>93</v>
      </c>
      <c r="C126" s="57">
        <v>1</v>
      </c>
      <c r="D126" s="57"/>
      <c r="E126" s="58">
        <v>1</v>
      </c>
    </row>
    <row r="127" spans="1:5" x14ac:dyDescent="0.25">
      <c r="A127" s="88"/>
      <c r="B127" s="53" t="s">
        <v>83</v>
      </c>
      <c r="C127" s="54">
        <v>1</v>
      </c>
      <c r="D127" s="54">
        <v>2</v>
      </c>
      <c r="E127" s="55">
        <v>3</v>
      </c>
    </row>
    <row r="128" spans="1:5" x14ac:dyDescent="0.25">
      <c r="A128" s="88"/>
      <c r="B128" s="56" t="s">
        <v>94</v>
      </c>
      <c r="C128" s="57">
        <v>1</v>
      </c>
      <c r="D128" s="57"/>
      <c r="E128" s="58">
        <v>1</v>
      </c>
    </row>
    <row r="129" spans="1:5" x14ac:dyDescent="0.25">
      <c r="A129" s="88"/>
      <c r="B129" s="53" t="s">
        <v>85</v>
      </c>
      <c r="C129" s="54"/>
      <c r="D129" s="54">
        <v>1</v>
      </c>
      <c r="E129" s="55">
        <v>1</v>
      </c>
    </row>
    <row r="130" spans="1:5" x14ac:dyDescent="0.25">
      <c r="A130" s="88"/>
      <c r="B130" s="56" t="s">
        <v>86</v>
      </c>
      <c r="C130" s="57">
        <v>1</v>
      </c>
      <c r="D130" s="57"/>
      <c r="E130" s="58">
        <v>1</v>
      </c>
    </row>
    <row r="131" spans="1:5" x14ac:dyDescent="0.25">
      <c r="A131" s="88"/>
      <c r="B131" s="53" t="s">
        <v>95</v>
      </c>
      <c r="C131" s="54"/>
      <c r="D131" s="54">
        <v>1</v>
      </c>
      <c r="E131" s="55">
        <v>1</v>
      </c>
    </row>
    <row r="132" spans="1:5" x14ac:dyDescent="0.25">
      <c r="A132" s="59" t="s">
        <v>96</v>
      </c>
      <c r="B132" s="59"/>
      <c r="C132" s="60">
        <v>7</v>
      </c>
      <c r="D132" s="60">
        <v>4</v>
      </c>
      <c r="E132" s="61">
        <v>11</v>
      </c>
    </row>
    <row r="133" spans="1:5" x14ac:dyDescent="0.25">
      <c r="A133" s="89" t="s">
        <v>21</v>
      </c>
      <c r="B133" s="53" t="s">
        <v>97</v>
      </c>
      <c r="C133" s="54">
        <v>1</v>
      </c>
      <c r="D133" s="54">
        <v>3</v>
      </c>
      <c r="E133" s="55">
        <v>4</v>
      </c>
    </row>
    <row r="134" spans="1:5" x14ac:dyDescent="0.25">
      <c r="A134" s="89"/>
      <c r="B134" s="56" t="s">
        <v>75</v>
      </c>
      <c r="C134" s="57">
        <v>1</v>
      </c>
      <c r="D134" s="57"/>
      <c r="E134" s="58">
        <v>1</v>
      </c>
    </row>
    <row r="135" spans="1:5" x14ac:dyDescent="0.25">
      <c r="A135" s="89"/>
      <c r="B135" s="53" t="s">
        <v>93</v>
      </c>
      <c r="C135" s="54">
        <v>1</v>
      </c>
      <c r="D135" s="54"/>
      <c r="E135" s="55">
        <v>1</v>
      </c>
    </row>
    <row r="136" spans="1:5" x14ac:dyDescent="0.25">
      <c r="A136" s="89"/>
      <c r="B136" s="56" t="s">
        <v>98</v>
      </c>
      <c r="C136" s="57">
        <v>1</v>
      </c>
      <c r="D136" s="57"/>
      <c r="E136" s="58">
        <v>1</v>
      </c>
    </row>
    <row r="137" spans="1:5" x14ac:dyDescent="0.25">
      <c r="A137" s="89"/>
      <c r="B137" s="53" t="s">
        <v>99</v>
      </c>
      <c r="C137" s="54"/>
      <c r="D137" s="54">
        <v>1</v>
      </c>
      <c r="E137" s="55">
        <v>1</v>
      </c>
    </row>
    <row r="138" spans="1:5" x14ac:dyDescent="0.25">
      <c r="A138" s="89"/>
      <c r="B138" s="56" t="s">
        <v>79</v>
      </c>
      <c r="C138" s="57"/>
      <c r="D138" s="57">
        <v>1</v>
      </c>
      <c r="E138" s="58">
        <v>1</v>
      </c>
    </row>
    <row r="139" spans="1:5" x14ac:dyDescent="0.25">
      <c r="A139" s="89"/>
      <c r="B139" s="53" t="s">
        <v>100</v>
      </c>
      <c r="C139" s="54">
        <v>1</v>
      </c>
      <c r="D139" s="54"/>
      <c r="E139" s="55">
        <v>1</v>
      </c>
    </row>
    <row r="140" spans="1:5" x14ac:dyDescent="0.25">
      <c r="A140" s="89"/>
      <c r="B140" s="56" t="s">
        <v>81</v>
      </c>
      <c r="C140" s="57">
        <v>2</v>
      </c>
      <c r="D140" s="57"/>
      <c r="E140" s="58">
        <v>2</v>
      </c>
    </row>
    <row r="141" spans="1:5" x14ac:dyDescent="0.25">
      <c r="A141" s="89"/>
      <c r="B141" s="53" t="s">
        <v>101</v>
      </c>
      <c r="C141" s="54"/>
      <c r="D141" s="54">
        <v>1</v>
      </c>
      <c r="E141" s="55">
        <v>1</v>
      </c>
    </row>
    <row r="142" spans="1:5" x14ac:dyDescent="0.25">
      <c r="A142" s="89"/>
      <c r="B142" s="56" t="s">
        <v>102</v>
      </c>
      <c r="C142" s="57">
        <v>1</v>
      </c>
      <c r="D142" s="57"/>
      <c r="E142" s="58">
        <v>1</v>
      </c>
    </row>
    <row r="143" spans="1:5" x14ac:dyDescent="0.25">
      <c r="A143" s="89"/>
      <c r="B143" s="53" t="s">
        <v>83</v>
      </c>
      <c r="C143" s="54"/>
      <c r="D143" s="54">
        <v>2</v>
      </c>
      <c r="E143" s="55">
        <v>2</v>
      </c>
    </row>
    <row r="144" spans="1:5" x14ac:dyDescent="0.25">
      <c r="A144" s="89"/>
      <c r="B144" s="56" t="s">
        <v>94</v>
      </c>
      <c r="C144" s="57">
        <v>2</v>
      </c>
      <c r="D144" s="57"/>
      <c r="E144" s="58">
        <v>2</v>
      </c>
    </row>
    <row r="145" spans="1:5" x14ac:dyDescent="0.25">
      <c r="A145" s="89"/>
      <c r="B145" s="53" t="s">
        <v>103</v>
      </c>
      <c r="C145" s="54"/>
      <c r="D145" s="54">
        <v>1</v>
      </c>
      <c r="E145" s="55">
        <v>1</v>
      </c>
    </row>
    <row r="146" spans="1:5" x14ac:dyDescent="0.25">
      <c r="A146" s="89"/>
      <c r="B146" s="56" t="s">
        <v>86</v>
      </c>
      <c r="C146" s="57"/>
      <c r="D146" s="57">
        <v>2</v>
      </c>
      <c r="E146" s="58">
        <v>2</v>
      </c>
    </row>
    <row r="147" spans="1:5" x14ac:dyDescent="0.25">
      <c r="A147" s="89"/>
      <c r="B147" s="53" t="s">
        <v>104</v>
      </c>
      <c r="C147" s="54"/>
      <c r="D147" s="54">
        <v>1</v>
      </c>
      <c r="E147" s="55">
        <v>1</v>
      </c>
    </row>
    <row r="148" spans="1:5" x14ac:dyDescent="0.25">
      <c r="A148" s="89"/>
      <c r="B148" s="56" t="s">
        <v>95</v>
      </c>
      <c r="C148" s="57">
        <v>1</v>
      </c>
      <c r="D148" s="57"/>
      <c r="E148" s="58">
        <v>1</v>
      </c>
    </row>
    <row r="149" spans="1:5" x14ac:dyDescent="0.25">
      <c r="A149" s="89"/>
      <c r="B149" s="53" t="s">
        <v>87</v>
      </c>
      <c r="C149" s="54">
        <v>2</v>
      </c>
      <c r="D149" s="54">
        <v>1</v>
      </c>
      <c r="E149" s="55">
        <v>3</v>
      </c>
    </row>
    <row r="150" spans="1:5" x14ac:dyDescent="0.25">
      <c r="A150" s="89"/>
      <c r="B150" s="56" t="s">
        <v>88</v>
      </c>
      <c r="C150" s="57"/>
      <c r="D150" s="57">
        <v>1</v>
      </c>
      <c r="E150" s="58">
        <v>1</v>
      </c>
    </row>
    <row r="151" spans="1:5" x14ac:dyDescent="0.25">
      <c r="A151" s="89"/>
      <c r="B151" s="53" t="s">
        <v>105</v>
      </c>
      <c r="C151" s="54"/>
      <c r="D151" s="54">
        <v>1</v>
      </c>
      <c r="E151" s="55">
        <v>1</v>
      </c>
    </row>
    <row r="152" spans="1:5" x14ac:dyDescent="0.25">
      <c r="A152" s="89"/>
      <c r="B152" s="56" t="s">
        <v>106</v>
      </c>
      <c r="C152" s="57"/>
      <c r="D152" s="57">
        <v>1</v>
      </c>
      <c r="E152" s="58">
        <v>1</v>
      </c>
    </row>
    <row r="153" spans="1:5" x14ac:dyDescent="0.25">
      <c r="A153" s="59" t="s">
        <v>107</v>
      </c>
      <c r="B153" s="59"/>
      <c r="C153" s="62">
        <v>13</v>
      </c>
      <c r="D153" s="61">
        <v>16</v>
      </c>
      <c r="E153" s="61">
        <v>29</v>
      </c>
    </row>
    <row r="154" spans="1:5" ht="19.5" thickBot="1" x14ac:dyDescent="0.35">
      <c r="A154" s="63" t="s">
        <v>25</v>
      </c>
      <c r="B154" s="64"/>
      <c r="C154" s="63">
        <v>36</v>
      </c>
      <c r="D154" s="63">
        <v>33</v>
      </c>
      <c r="E154" s="63">
        <v>69</v>
      </c>
    </row>
    <row r="155" spans="1:5" ht="15.75" thickTop="1" x14ac:dyDescent="0.25"/>
  </sheetData>
  <mergeCells count="13">
    <mergeCell ref="Q41:Q42"/>
    <mergeCell ref="A104:A123"/>
    <mergeCell ref="A125:A131"/>
    <mergeCell ref="A133:A152"/>
    <mergeCell ref="M1:P1"/>
    <mergeCell ref="A19:A21"/>
    <mergeCell ref="A22:A23"/>
    <mergeCell ref="A41:A42"/>
    <mergeCell ref="B41:D41"/>
    <mergeCell ref="E41:G41"/>
    <mergeCell ref="H41:J41"/>
    <mergeCell ref="K41:M41"/>
    <mergeCell ref="N41:P41"/>
  </mergeCells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201D-C8F1-4498-B376-504291A1CF41}">
  <dimension ref="A1:IS28"/>
  <sheetViews>
    <sheetView workbookViewId="0">
      <selection activeCell="A2" sqref="A2"/>
    </sheetView>
  </sheetViews>
  <sheetFormatPr baseColWidth="10" defaultRowHeight="15" x14ac:dyDescent="0.25"/>
  <cols>
    <col min="1" max="1" width="51.85546875" customWidth="1"/>
    <col min="6" max="6" width="7.140625" bestFit="1" customWidth="1"/>
    <col min="7" max="7" width="8.85546875" bestFit="1" customWidth="1"/>
    <col min="8" max="8" width="14.85546875" bestFit="1" customWidth="1"/>
    <col min="10" max="10" width="16.7109375" bestFit="1" customWidth="1"/>
    <col min="11" max="11" width="14" customWidth="1"/>
    <col min="12" max="12" width="12.85546875" customWidth="1"/>
    <col min="13" max="13" width="14.140625" customWidth="1"/>
  </cols>
  <sheetData>
    <row r="1" spans="1:253" s="73" customFormat="1" ht="57" customHeight="1" thickBot="1" x14ac:dyDescent="0.3">
      <c r="A1" s="1"/>
      <c r="B1" s="2"/>
      <c r="C1" s="2"/>
      <c r="D1" s="3"/>
      <c r="E1" s="72"/>
      <c r="F1" s="72"/>
      <c r="G1" s="2"/>
      <c r="H1" s="72"/>
      <c r="I1" s="72"/>
      <c r="J1" s="72"/>
      <c r="K1" s="72"/>
      <c r="L1" s="90" t="s">
        <v>0</v>
      </c>
      <c r="M1" s="90"/>
      <c r="N1" s="90"/>
      <c r="O1" s="90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s="74" customFormat="1" ht="12.75" x14ac:dyDescent="0.2"/>
    <row r="3" spans="1:253" s="74" customFormat="1" ht="15.75" x14ac:dyDescent="0.25">
      <c r="A3" s="75" t="s">
        <v>1</v>
      </c>
    </row>
    <row r="4" spans="1:253" s="74" customFormat="1" ht="15.75" x14ac:dyDescent="0.25">
      <c r="A4" s="75" t="s">
        <v>2</v>
      </c>
    </row>
    <row r="5" spans="1:253" s="74" customFormat="1" ht="15.75" x14ac:dyDescent="0.25">
      <c r="A5" s="75" t="s">
        <v>3</v>
      </c>
    </row>
    <row r="6" spans="1:253" s="74" customFormat="1" ht="15.75" x14ac:dyDescent="0.25">
      <c r="A6" s="75" t="s">
        <v>4</v>
      </c>
    </row>
    <row r="7" spans="1:253" s="74" customFormat="1" ht="12.75" x14ac:dyDescent="0.2">
      <c r="A7" s="74" t="s">
        <v>5</v>
      </c>
      <c r="J7" s="76"/>
      <c r="K7" s="76"/>
      <c r="L7" s="77"/>
    </row>
    <row r="8" spans="1:253" s="74" customFormat="1" ht="12.75" x14ac:dyDescent="0.2">
      <c r="J8" s="76"/>
      <c r="K8" s="76"/>
      <c r="L8" s="77"/>
    </row>
    <row r="9" spans="1:253" s="74" customFormat="1" ht="12.75" x14ac:dyDescent="0.2">
      <c r="J9" s="76"/>
      <c r="K9" s="76"/>
      <c r="L9" s="77"/>
    </row>
    <row r="12" spans="1:253" x14ac:dyDescent="0.25">
      <c r="A12" s="105" t="s">
        <v>149</v>
      </c>
      <c r="B12" s="106" t="s">
        <v>150</v>
      </c>
      <c r="C12" s="106"/>
      <c r="D12" s="106"/>
      <c r="E12" s="106"/>
      <c r="F12" s="106" t="s">
        <v>151</v>
      </c>
      <c r="G12" s="106"/>
      <c r="H12" s="106"/>
      <c r="I12" s="106"/>
      <c r="J12" s="107" t="s">
        <v>152</v>
      </c>
      <c r="K12" s="106" t="s">
        <v>153</v>
      </c>
      <c r="L12" s="106"/>
      <c r="M12" s="106"/>
    </row>
    <row r="13" spans="1:253" x14ac:dyDescent="0.25">
      <c r="A13" s="105"/>
      <c r="B13" s="78" t="s">
        <v>8</v>
      </c>
      <c r="C13" s="78" t="s">
        <v>9</v>
      </c>
      <c r="D13" s="78" t="s">
        <v>154</v>
      </c>
      <c r="E13" s="78" t="s">
        <v>13</v>
      </c>
      <c r="F13" s="78" t="s">
        <v>8</v>
      </c>
      <c r="G13" s="78" t="s">
        <v>9</v>
      </c>
      <c r="H13" s="78" t="s">
        <v>155</v>
      </c>
      <c r="I13" s="78" t="s">
        <v>13</v>
      </c>
      <c r="J13" s="107"/>
      <c r="K13" s="78" t="s">
        <v>8</v>
      </c>
      <c r="L13" s="78" t="s">
        <v>9</v>
      </c>
      <c r="M13" s="78" t="s">
        <v>25</v>
      </c>
    </row>
    <row r="14" spans="1:253" x14ac:dyDescent="0.25">
      <c r="A14" s="48" t="s">
        <v>37</v>
      </c>
      <c r="B14" s="48">
        <v>0</v>
      </c>
      <c r="C14" s="48">
        <v>0</v>
      </c>
      <c r="D14" s="48">
        <f>SUM(B14:C14)</f>
        <v>0</v>
      </c>
      <c r="E14" s="79">
        <v>0</v>
      </c>
      <c r="F14" s="48">
        <v>1</v>
      </c>
      <c r="G14" s="48">
        <v>2</v>
      </c>
      <c r="H14" s="48">
        <f>SUM(F14:G14)</f>
        <v>3</v>
      </c>
      <c r="I14" s="79">
        <f>G14/H14</f>
        <v>0.66666666666666663</v>
      </c>
      <c r="J14" s="48">
        <f>D14+H14</f>
        <v>3</v>
      </c>
      <c r="K14" s="79">
        <f>B14/J14</f>
        <v>0</v>
      </c>
      <c r="L14" s="79">
        <f>C14/J14</f>
        <v>0</v>
      </c>
      <c r="M14" s="79">
        <f>D14/J14</f>
        <v>0</v>
      </c>
    </row>
    <row r="15" spans="1:253" x14ac:dyDescent="0.25">
      <c r="A15" s="47" t="s">
        <v>38</v>
      </c>
      <c r="B15" s="47">
        <v>2</v>
      </c>
      <c r="C15" s="47">
        <v>0</v>
      </c>
      <c r="D15" s="47">
        <f t="shared" ref="D15:D26" si="0">SUM(B15:C15)</f>
        <v>2</v>
      </c>
      <c r="E15" s="80">
        <f t="shared" ref="E15:E27" si="1">C15/D15</f>
        <v>0</v>
      </c>
      <c r="F15" s="47">
        <v>2</v>
      </c>
      <c r="G15" s="47">
        <v>0</v>
      </c>
      <c r="H15" s="47">
        <f t="shared" ref="H15:H27" si="2">SUM(F15:G15)</f>
        <v>2</v>
      </c>
      <c r="I15" s="80">
        <f t="shared" ref="I15:I27" si="3">G15/H15</f>
        <v>0</v>
      </c>
      <c r="J15" s="47">
        <f t="shared" ref="J15:J27" si="4">D15+H15</f>
        <v>4</v>
      </c>
      <c r="K15" s="80">
        <f t="shared" ref="K15:K27" si="5">B15/J15</f>
        <v>0.5</v>
      </c>
      <c r="L15" s="80">
        <f t="shared" ref="L15:L27" si="6">C15/J15</f>
        <v>0</v>
      </c>
      <c r="M15" s="80">
        <f t="shared" ref="M15:M27" si="7">D15/J15</f>
        <v>0.5</v>
      </c>
    </row>
    <row r="16" spans="1:253" x14ac:dyDescent="0.25">
      <c r="A16" s="48" t="s">
        <v>39</v>
      </c>
      <c r="B16" s="48">
        <v>3</v>
      </c>
      <c r="C16" s="48">
        <v>8</v>
      </c>
      <c r="D16" s="48">
        <f t="shared" si="0"/>
        <v>11</v>
      </c>
      <c r="E16" s="79">
        <f t="shared" si="1"/>
        <v>0.72727272727272729</v>
      </c>
      <c r="F16" s="48">
        <v>0</v>
      </c>
      <c r="G16" s="48">
        <v>0</v>
      </c>
      <c r="H16" s="48">
        <f t="shared" si="2"/>
        <v>0</v>
      </c>
      <c r="I16" s="79">
        <v>0</v>
      </c>
      <c r="J16" s="48">
        <f t="shared" si="4"/>
        <v>11</v>
      </c>
      <c r="K16" s="79">
        <f t="shared" si="5"/>
        <v>0.27272727272727271</v>
      </c>
      <c r="L16" s="79">
        <f t="shared" si="6"/>
        <v>0.72727272727272729</v>
      </c>
      <c r="M16" s="79">
        <f t="shared" si="7"/>
        <v>1</v>
      </c>
    </row>
    <row r="17" spans="1:13" x14ac:dyDescent="0.25">
      <c r="A17" s="47" t="s">
        <v>40</v>
      </c>
      <c r="B17" s="47">
        <v>0</v>
      </c>
      <c r="C17" s="47">
        <v>0</v>
      </c>
      <c r="D17" s="47">
        <f t="shared" si="0"/>
        <v>0</v>
      </c>
      <c r="E17" s="80">
        <v>0</v>
      </c>
      <c r="F17" s="47">
        <v>0</v>
      </c>
      <c r="G17" s="47">
        <v>2</v>
      </c>
      <c r="H17" s="47">
        <f t="shared" si="2"/>
        <v>2</v>
      </c>
      <c r="I17" s="80">
        <f t="shared" si="3"/>
        <v>1</v>
      </c>
      <c r="J17" s="47">
        <f t="shared" si="4"/>
        <v>2</v>
      </c>
      <c r="K17" s="80">
        <f t="shared" si="5"/>
        <v>0</v>
      </c>
      <c r="L17" s="80">
        <f t="shared" si="6"/>
        <v>0</v>
      </c>
      <c r="M17" s="80">
        <f t="shared" si="7"/>
        <v>0</v>
      </c>
    </row>
    <row r="18" spans="1:13" x14ac:dyDescent="0.25">
      <c r="A18" s="48" t="s">
        <v>41</v>
      </c>
      <c r="B18" s="48">
        <v>2</v>
      </c>
      <c r="C18" s="48">
        <v>0</v>
      </c>
      <c r="D18" s="48">
        <f t="shared" si="0"/>
        <v>2</v>
      </c>
      <c r="E18" s="79">
        <f t="shared" si="1"/>
        <v>0</v>
      </c>
      <c r="F18" s="48">
        <v>1</v>
      </c>
      <c r="G18" s="48">
        <v>1</v>
      </c>
      <c r="H18" s="48">
        <f t="shared" si="2"/>
        <v>2</v>
      </c>
      <c r="I18" s="79">
        <f t="shared" si="3"/>
        <v>0.5</v>
      </c>
      <c r="J18" s="48">
        <f t="shared" si="4"/>
        <v>4</v>
      </c>
      <c r="K18" s="79">
        <f t="shared" si="5"/>
        <v>0.5</v>
      </c>
      <c r="L18" s="79">
        <f t="shared" si="6"/>
        <v>0</v>
      </c>
      <c r="M18" s="79">
        <f t="shared" si="7"/>
        <v>0.5</v>
      </c>
    </row>
    <row r="19" spans="1:13" x14ac:dyDescent="0.25">
      <c r="A19" s="47" t="s">
        <v>42</v>
      </c>
      <c r="B19" s="47">
        <v>4</v>
      </c>
      <c r="C19" s="47">
        <v>4</v>
      </c>
      <c r="D19" s="47">
        <f t="shared" si="0"/>
        <v>8</v>
      </c>
      <c r="E19" s="80">
        <f t="shared" si="1"/>
        <v>0.5</v>
      </c>
      <c r="F19" s="47">
        <v>1</v>
      </c>
      <c r="G19" s="47">
        <v>2</v>
      </c>
      <c r="H19" s="47">
        <f t="shared" si="2"/>
        <v>3</v>
      </c>
      <c r="I19" s="80">
        <f t="shared" si="3"/>
        <v>0.66666666666666663</v>
      </c>
      <c r="J19" s="47">
        <f t="shared" si="4"/>
        <v>11</v>
      </c>
      <c r="K19" s="80">
        <f t="shared" si="5"/>
        <v>0.36363636363636365</v>
      </c>
      <c r="L19" s="80">
        <f t="shared" si="6"/>
        <v>0.36363636363636365</v>
      </c>
      <c r="M19" s="80">
        <f t="shared" si="7"/>
        <v>0.72727272727272729</v>
      </c>
    </row>
    <row r="20" spans="1:13" x14ac:dyDescent="0.25">
      <c r="A20" s="48" t="s">
        <v>43</v>
      </c>
      <c r="B20" s="48">
        <v>12</v>
      </c>
      <c r="C20" s="48">
        <v>9</v>
      </c>
      <c r="D20" s="48">
        <f t="shared" si="0"/>
        <v>21</v>
      </c>
      <c r="E20" s="79">
        <f t="shared" si="1"/>
        <v>0.42857142857142855</v>
      </c>
      <c r="F20" s="48">
        <v>0</v>
      </c>
      <c r="G20" s="48">
        <v>1</v>
      </c>
      <c r="H20" s="48">
        <f t="shared" si="2"/>
        <v>1</v>
      </c>
      <c r="I20" s="79">
        <f t="shared" si="3"/>
        <v>1</v>
      </c>
      <c r="J20" s="48">
        <f t="shared" si="4"/>
        <v>22</v>
      </c>
      <c r="K20" s="79">
        <f t="shared" si="5"/>
        <v>0.54545454545454541</v>
      </c>
      <c r="L20" s="79">
        <f t="shared" si="6"/>
        <v>0.40909090909090912</v>
      </c>
      <c r="M20" s="79">
        <f t="shared" si="7"/>
        <v>0.95454545454545459</v>
      </c>
    </row>
    <row r="21" spans="1:13" x14ac:dyDescent="0.25">
      <c r="A21" s="47" t="s">
        <v>44</v>
      </c>
      <c r="B21" s="47">
        <v>2</v>
      </c>
      <c r="C21" s="47">
        <v>2</v>
      </c>
      <c r="D21" s="47">
        <f t="shared" si="0"/>
        <v>4</v>
      </c>
      <c r="E21" s="80">
        <f t="shared" si="1"/>
        <v>0.5</v>
      </c>
      <c r="F21" s="47">
        <v>1</v>
      </c>
      <c r="G21" s="47">
        <v>1</v>
      </c>
      <c r="H21" s="47">
        <f t="shared" si="2"/>
        <v>2</v>
      </c>
      <c r="I21" s="80">
        <f t="shared" si="3"/>
        <v>0.5</v>
      </c>
      <c r="J21" s="47">
        <f t="shared" si="4"/>
        <v>6</v>
      </c>
      <c r="K21" s="80">
        <f t="shared" si="5"/>
        <v>0.33333333333333331</v>
      </c>
      <c r="L21" s="80">
        <f t="shared" si="6"/>
        <v>0.33333333333333331</v>
      </c>
      <c r="M21" s="80">
        <f t="shared" si="7"/>
        <v>0.66666666666666663</v>
      </c>
    </row>
    <row r="22" spans="1:13" x14ac:dyDescent="0.25">
      <c r="A22" s="48" t="s">
        <v>45</v>
      </c>
      <c r="B22" s="48">
        <v>1</v>
      </c>
      <c r="C22" s="48">
        <v>0</v>
      </c>
      <c r="D22" s="48">
        <f t="shared" si="0"/>
        <v>1</v>
      </c>
      <c r="E22" s="79">
        <f t="shared" si="1"/>
        <v>0</v>
      </c>
      <c r="F22" s="48">
        <v>1</v>
      </c>
      <c r="G22" s="48">
        <v>0</v>
      </c>
      <c r="H22" s="48">
        <f t="shared" si="2"/>
        <v>1</v>
      </c>
      <c r="I22" s="79">
        <f t="shared" si="3"/>
        <v>0</v>
      </c>
      <c r="J22" s="48">
        <f t="shared" si="4"/>
        <v>2</v>
      </c>
      <c r="K22" s="79">
        <f t="shared" si="5"/>
        <v>0.5</v>
      </c>
      <c r="L22" s="79">
        <f t="shared" si="6"/>
        <v>0</v>
      </c>
      <c r="M22" s="79">
        <f t="shared" si="7"/>
        <v>0.5</v>
      </c>
    </row>
    <row r="23" spans="1:13" x14ac:dyDescent="0.25">
      <c r="A23" s="47" t="s">
        <v>46</v>
      </c>
      <c r="B23" s="47">
        <v>14</v>
      </c>
      <c r="C23" s="47">
        <v>13</v>
      </c>
      <c r="D23" s="47">
        <f t="shared" si="0"/>
        <v>27</v>
      </c>
      <c r="E23" s="80">
        <f t="shared" si="1"/>
        <v>0.48148148148148145</v>
      </c>
      <c r="F23" s="47">
        <v>4</v>
      </c>
      <c r="G23" s="47">
        <v>6</v>
      </c>
      <c r="H23" s="47">
        <f t="shared" si="2"/>
        <v>10</v>
      </c>
      <c r="I23" s="80">
        <f t="shared" si="3"/>
        <v>0.6</v>
      </c>
      <c r="J23" s="47">
        <f t="shared" si="4"/>
        <v>37</v>
      </c>
      <c r="K23" s="80">
        <f t="shared" si="5"/>
        <v>0.3783783783783784</v>
      </c>
      <c r="L23" s="80">
        <f t="shared" si="6"/>
        <v>0.35135135135135137</v>
      </c>
      <c r="M23" s="80">
        <f t="shared" si="7"/>
        <v>0.72972972972972971</v>
      </c>
    </row>
    <row r="24" spans="1:13" x14ac:dyDescent="0.25">
      <c r="A24" s="48" t="s">
        <v>47</v>
      </c>
      <c r="B24" s="48">
        <v>10</v>
      </c>
      <c r="C24" s="48">
        <v>6</v>
      </c>
      <c r="D24" s="48">
        <f t="shared" si="0"/>
        <v>16</v>
      </c>
      <c r="E24" s="79">
        <f t="shared" si="1"/>
        <v>0.375</v>
      </c>
      <c r="F24" s="48">
        <v>2</v>
      </c>
      <c r="G24" s="48">
        <v>3</v>
      </c>
      <c r="H24" s="48">
        <f t="shared" si="2"/>
        <v>5</v>
      </c>
      <c r="I24" s="79">
        <f t="shared" si="3"/>
        <v>0.6</v>
      </c>
      <c r="J24" s="48">
        <f t="shared" si="4"/>
        <v>21</v>
      </c>
      <c r="K24" s="79">
        <f t="shared" si="5"/>
        <v>0.47619047619047616</v>
      </c>
      <c r="L24" s="79">
        <f t="shared" si="6"/>
        <v>0.2857142857142857</v>
      </c>
      <c r="M24" s="79">
        <f t="shared" si="7"/>
        <v>0.76190476190476186</v>
      </c>
    </row>
    <row r="25" spans="1:13" x14ac:dyDescent="0.25">
      <c r="A25" s="47" t="s">
        <v>48</v>
      </c>
      <c r="B25" s="47">
        <v>4</v>
      </c>
      <c r="C25" s="47">
        <v>5</v>
      </c>
      <c r="D25" s="47">
        <f t="shared" si="0"/>
        <v>9</v>
      </c>
      <c r="E25" s="80">
        <f t="shared" si="1"/>
        <v>0.55555555555555558</v>
      </c>
      <c r="F25" s="47">
        <v>0</v>
      </c>
      <c r="G25" s="47">
        <v>0</v>
      </c>
      <c r="H25" s="47">
        <f t="shared" si="2"/>
        <v>0</v>
      </c>
      <c r="I25" s="80">
        <v>0</v>
      </c>
      <c r="J25" s="47">
        <f t="shared" si="4"/>
        <v>9</v>
      </c>
      <c r="K25" s="80">
        <f t="shared" si="5"/>
        <v>0.44444444444444442</v>
      </c>
      <c r="L25" s="80">
        <f t="shared" si="6"/>
        <v>0.55555555555555558</v>
      </c>
      <c r="M25" s="80">
        <f t="shared" si="7"/>
        <v>1</v>
      </c>
    </row>
    <row r="26" spans="1:13" x14ac:dyDescent="0.25">
      <c r="A26" s="48" t="s">
        <v>49</v>
      </c>
      <c r="B26" s="48">
        <v>0</v>
      </c>
      <c r="C26" s="48">
        <v>1</v>
      </c>
      <c r="D26" s="48">
        <f t="shared" si="0"/>
        <v>1</v>
      </c>
      <c r="E26" s="79">
        <f t="shared" si="1"/>
        <v>1</v>
      </c>
      <c r="F26" s="48">
        <v>0</v>
      </c>
      <c r="G26" s="48">
        <v>0</v>
      </c>
      <c r="H26" s="48">
        <f t="shared" si="2"/>
        <v>0</v>
      </c>
      <c r="I26" s="79">
        <v>0</v>
      </c>
      <c r="J26" s="48">
        <f t="shared" si="4"/>
        <v>1</v>
      </c>
      <c r="K26" s="79">
        <f t="shared" si="5"/>
        <v>0</v>
      </c>
      <c r="L26" s="79">
        <f t="shared" si="6"/>
        <v>1</v>
      </c>
      <c r="M26" s="79">
        <f t="shared" si="7"/>
        <v>1</v>
      </c>
    </row>
    <row r="27" spans="1:13" ht="19.5" thickBot="1" x14ac:dyDescent="0.35">
      <c r="A27" s="63" t="s">
        <v>25</v>
      </c>
      <c r="B27" s="63">
        <f>SUM(B14:B26)</f>
        <v>54</v>
      </c>
      <c r="C27" s="63">
        <f>SUM(C14:C26)</f>
        <v>48</v>
      </c>
      <c r="D27" s="63">
        <f>SUM(D14:D26)</f>
        <v>102</v>
      </c>
      <c r="E27" s="81">
        <f t="shared" si="1"/>
        <v>0.47058823529411764</v>
      </c>
      <c r="F27" s="63">
        <f>SUM(F14:F26)</f>
        <v>13</v>
      </c>
      <c r="G27" s="63">
        <f>SUM(G14:G26)</f>
        <v>18</v>
      </c>
      <c r="H27" s="63">
        <f t="shared" si="2"/>
        <v>31</v>
      </c>
      <c r="I27" s="81">
        <f t="shared" si="3"/>
        <v>0.58064516129032262</v>
      </c>
      <c r="J27" s="63">
        <f t="shared" si="4"/>
        <v>133</v>
      </c>
      <c r="K27" s="81">
        <f t="shared" si="5"/>
        <v>0.40601503759398494</v>
      </c>
      <c r="L27" s="81">
        <f t="shared" si="6"/>
        <v>0.36090225563909772</v>
      </c>
      <c r="M27" s="81">
        <f t="shared" si="7"/>
        <v>0.76691729323308266</v>
      </c>
    </row>
    <row r="28" spans="1:13" ht="15.75" thickTop="1" x14ac:dyDescent="0.25"/>
  </sheetData>
  <mergeCells count="6">
    <mergeCell ref="L1:O1"/>
    <mergeCell ref="A12:A13"/>
    <mergeCell ref="B12:E12"/>
    <mergeCell ref="F12:I12"/>
    <mergeCell ref="J12:J13"/>
    <mergeCell ref="K12:M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DAAD-A791-4A30-885B-FABA1A202B36}">
  <dimension ref="A1:IS102"/>
  <sheetViews>
    <sheetView zoomScale="106" zoomScaleNormal="106" workbookViewId="0">
      <selection activeCell="A2" sqref="A2"/>
    </sheetView>
  </sheetViews>
  <sheetFormatPr baseColWidth="10" defaultRowHeight="15" x14ac:dyDescent="0.25"/>
  <cols>
    <col min="1" max="1" width="36.85546875" style="11" customWidth="1"/>
    <col min="2" max="2" width="45.5703125" style="11" bestFit="1" customWidth="1"/>
    <col min="3" max="3" width="36.85546875" style="11" bestFit="1" customWidth="1"/>
    <col min="4" max="16384" width="11.42578125" style="11"/>
  </cols>
  <sheetData>
    <row r="1" spans="1:253" s="6" customFormat="1" ht="72.75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90" t="s">
        <v>0</v>
      </c>
      <c r="M1" s="90"/>
      <c r="N1" s="90"/>
      <c r="O1" s="90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s="7" customFormat="1" ht="12.75" x14ac:dyDescent="0.2"/>
    <row r="3" spans="1:253" s="7" customFormat="1" ht="15.75" x14ac:dyDescent="0.25">
      <c r="A3" s="8" t="s">
        <v>1</v>
      </c>
    </row>
    <row r="4" spans="1:253" s="7" customFormat="1" ht="15.75" x14ac:dyDescent="0.25">
      <c r="A4" s="8" t="s">
        <v>2</v>
      </c>
    </row>
    <row r="5" spans="1:253" s="7" customFormat="1" ht="15.75" x14ac:dyDescent="0.25">
      <c r="A5" s="8" t="s">
        <v>3</v>
      </c>
    </row>
    <row r="6" spans="1:253" s="7" customFormat="1" ht="15.75" x14ac:dyDescent="0.25">
      <c r="A6" s="8" t="s">
        <v>4</v>
      </c>
    </row>
    <row r="7" spans="1:253" s="7" customFormat="1" ht="12.75" x14ac:dyDescent="0.2">
      <c r="A7" s="7" t="s">
        <v>5</v>
      </c>
      <c r="J7" s="9"/>
      <c r="K7" s="9"/>
      <c r="L7" s="10"/>
    </row>
    <row r="11" spans="1:253" x14ac:dyDescent="0.25">
      <c r="A11" s="11" t="s">
        <v>28</v>
      </c>
      <c r="B11" s="41" t="s">
        <v>108</v>
      </c>
      <c r="C11" s="41" t="s">
        <v>109</v>
      </c>
      <c r="D11" s="41" t="s">
        <v>110</v>
      </c>
      <c r="E11" s="41" t="s">
        <v>25</v>
      </c>
    </row>
    <row r="12" spans="1:253" x14ac:dyDescent="0.25">
      <c r="A12" s="11" t="s">
        <v>19</v>
      </c>
      <c r="B12" s="11">
        <v>72</v>
      </c>
      <c r="C12" s="11">
        <v>8</v>
      </c>
      <c r="D12" s="11">
        <v>219</v>
      </c>
      <c r="E12" s="11">
        <f>SUM(Tabla14[[#This Row],[Ourense]:[Vigo]])</f>
        <v>299</v>
      </c>
    </row>
    <row r="13" spans="1:253" x14ac:dyDescent="0.25">
      <c r="A13" s="11" t="s">
        <v>20</v>
      </c>
      <c r="B13" s="11">
        <v>33</v>
      </c>
      <c r="C13" s="11">
        <v>14</v>
      </c>
      <c r="D13" s="11">
        <v>122</v>
      </c>
      <c r="E13" s="11">
        <f>SUM(Tabla14[[#This Row],[Ourense]:[Vigo]])</f>
        <v>169</v>
      </c>
    </row>
    <row r="14" spans="1:253" x14ac:dyDescent="0.25">
      <c r="A14" s="11" t="s">
        <v>21</v>
      </c>
      <c r="B14" s="11">
        <v>22</v>
      </c>
      <c r="C14" s="11">
        <v>4</v>
      </c>
      <c r="D14" s="11">
        <v>144</v>
      </c>
      <c r="E14" s="11">
        <f>SUM(Tabla14[[#This Row],[Ourense]:[Vigo]])</f>
        <v>170</v>
      </c>
    </row>
    <row r="15" spans="1:253" x14ac:dyDescent="0.25">
      <c r="A15" s="11" t="s">
        <v>25</v>
      </c>
      <c r="B15" s="11">
        <f>SUBTOTAL(109,B12:B14)</f>
        <v>127</v>
      </c>
      <c r="C15" s="11">
        <f>SUBTOTAL(109,C12:C14)</f>
        <v>26</v>
      </c>
      <c r="D15" s="11">
        <f>SUBTOTAL(109,D12:D14)</f>
        <v>485</v>
      </c>
      <c r="E15" s="11">
        <f>SUM(Tabla14[[#This Row],[Ourense]:[Vigo]])</f>
        <v>638</v>
      </c>
    </row>
    <row r="20" spans="1:6" x14ac:dyDescent="0.25">
      <c r="A20" s="50" t="s">
        <v>111</v>
      </c>
      <c r="B20" s="65" t="s">
        <v>112</v>
      </c>
      <c r="C20" s="65" t="s">
        <v>113</v>
      </c>
      <c r="D20" s="52" t="s">
        <v>8</v>
      </c>
      <c r="E20" s="66" t="s">
        <v>9</v>
      </c>
      <c r="F20" s="52" t="s">
        <v>25</v>
      </c>
    </row>
    <row r="21" spans="1:6" x14ac:dyDescent="0.25">
      <c r="A21" s="93" t="s">
        <v>108</v>
      </c>
      <c r="B21" s="47" t="s">
        <v>114</v>
      </c>
      <c r="C21" s="67" t="s">
        <v>19</v>
      </c>
      <c r="D21" s="47">
        <v>1</v>
      </c>
      <c r="E21" s="16"/>
      <c r="F21" s="47">
        <v>1</v>
      </c>
    </row>
    <row r="22" spans="1:6" x14ac:dyDescent="0.25">
      <c r="A22" s="93"/>
      <c r="B22" s="48" t="s">
        <v>115</v>
      </c>
      <c r="C22" s="24" t="s">
        <v>21</v>
      </c>
      <c r="D22" s="48">
        <v>1</v>
      </c>
      <c r="E22" s="24">
        <v>1</v>
      </c>
      <c r="F22" s="48">
        <v>2</v>
      </c>
    </row>
    <row r="23" spans="1:6" x14ac:dyDescent="0.25">
      <c r="A23" s="93"/>
      <c r="B23" s="108" t="s">
        <v>116</v>
      </c>
      <c r="C23" s="16" t="s">
        <v>19</v>
      </c>
      <c r="D23" s="47">
        <v>1</v>
      </c>
      <c r="E23" s="16"/>
      <c r="F23" s="47">
        <v>1</v>
      </c>
    </row>
    <row r="24" spans="1:6" x14ac:dyDescent="0.25">
      <c r="A24" s="93"/>
      <c r="B24" s="108"/>
      <c r="C24" s="16" t="s">
        <v>21</v>
      </c>
      <c r="D24" s="47">
        <v>2</v>
      </c>
      <c r="E24" s="16"/>
      <c r="F24" s="47">
        <v>2</v>
      </c>
    </row>
    <row r="25" spans="1:6" x14ac:dyDescent="0.25">
      <c r="A25" s="93"/>
      <c r="B25" s="48" t="s">
        <v>117</v>
      </c>
      <c r="C25" s="24" t="s">
        <v>21</v>
      </c>
      <c r="D25" s="48"/>
      <c r="E25" s="24">
        <v>1</v>
      </c>
      <c r="F25" s="48">
        <v>1</v>
      </c>
    </row>
    <row r="26" spans="1:6" x14ac:dyDescent="0.25">
      <c r="A26" s="93"/>
      <c r="B26" s="108" t="s">
        <v>118</v>
      </c>
      <c r="C26" s="16" t="s">
        <v>19</v>
      </c>
      <c r="D26" s="47">
        <v>22</v>
      </c>
      <c r="E26" s="16">
        <v>29</v>
      </c>
      <c r="F26" s="47">
        <v>51</v>
      </c>
    </row>
    <row r="27" spans="1:6" x14ac:dyDescent="0.25">
      <c r="A27" s="93"/>
      <c r="B27" s="108"/>
      <c r="C27" s="16" t="s">
        <v>20</v>
      </c>
      <c r="D27" s="47">
        <v>9</v>
      </c>
      <c r="E27" s="16">
        <v>10</v>
      </c>
      <c r="F27" s="47">
        <v>19</v>
      </c>
    </row>
    <row r="28" spans="1:6" x14ac:dyDescent="0.25">
      <c r="A28" s="93"/>
      <c r="B28" s="108"/>
      <c r="C28" s="16" t="s">
        <v>21</v>
      </c>
      <c r="D28" s="47">
        <v>4</v>
      </c>
      <c r="E28" s="16">
        <v>8</v>
      </c>
      <c r="F28" s="47">
        <v>12</v>
      </c>
    </row>
    <row r="29" spans="1:6" x14ac:dyDescent="0.25">
      <c r="A29" s="93"/>
      <c r="B29" s="109" t="s">
        <v>119</v>
      </c>
      <c r="C29" s="24" t="s">
        <v>19</v>
      </c>
      <c r="D29" s="48">
        <v>1</v>
      </c>
      <c r="E29" s="24">
        <v>2</v>
      </c>
      <c r="F29" s="48">
        <v>3</v>
      </c>
    </row>
    <row r="30" spans="1:6" x14ac:dyDescent="0.25">
      <c r="A30" s="93"/>
      <c r="B30" s="109"/>
      <c r="C30" s="24" t="s">
        <v>20</v>
      </c>
      <c r="D30" s="48">
        <v>1</v>
      </c>
      <c r="E30" s="24"/>
      <c r="F30" s="48">
        <v>1</v>
      </c>
    </row>
    <row r="31" spans="1:6" x14ac:dyDescent="0.25">
      <c r="A31" s="93"/>
      <c r="B31" s="109"/>
      <c r="C31" s="24" t="s">
        <v>21</v>
      </c>
      <c r="D31" s="48"/>
      <c r="E31" s="24">
        <v>1</v>
      </c>
      <c r="F31" s="48">
        <v>1</v>
      </c>
    </row>
    <row r="32" spans="1:6" x14ac:dyDescent="0.25">
      <c r="A32" s="93"/>
      <c r="B32" s="47" t="s">
        <v>120</v>
      </c>
      <c r="C32" s="16" t="s">
        <v>20</v>
      </c>
      <c r="D32" s="47">
        <v>2</v>
      </c>
      <c r="E32" s="16">
        <v>4</v>
      </c>
      <c r="F32" s="47">
        <v>6</v>
      </c>
    </row>
    <row r="33" spans="1:6" x14ac:dyDescent="0.25">
      <c r="A33" s="93"/>
      <c r="B33" s="109" t="s">
        <v>121</v>
      </c>
      <c r="C33" s="24" t="s">
        <v>19</v>
      </c>
      <c r="D33" s="48">
        <v>4</v>
      </c>
      <c r="E33" s="24">
        <v>4</v>
      </c>
      <c r="F33" s="48">
        <v>8</v>
      </c>
    </row>
    <row r="34" spans="1:6" x14ac:dyDescent="0.25">
      <c r="A34" s="93"/>
      <c r="B34" s="109"/>
      <c r="C34" s="24" t="s">
        <v>20</v>
      </c>
      <c r="D34" s="48">
        <v>2</v>
      </c>
      <c r="E34" s="24">
        <v>1</v>
      </c>
      <c r="F34" s="48">
        <v>3</v>
      </c>
    </row>
    <row r="35" spans="1:6" x14ac:dyDescent="0.25">
      <c r="A35" s="93"/>
      <c r="B35" s="109"/>
      <c r="C35" s="24" t="s">
        <v>21</v>
      </c>
      <c r="D35" s="48"/>
      <c r="E35" s="24">
        <v>2</v>
      </c>
      <c r="F35" s="48">
        <v>2</v>
      </c>
    </row>
    <row r="36" spans="1:6" x14ac:dyDescent="0.25">
      <c r="A36" s="93"/>
      <c r="B36" s="108" t="s">
        <v>122</v>
      </c>
      <c r="C36" s="16" t="s">
        <v>19</v>
      </c>
      <c r="D36" s="47">
        <v>2</v>
      </c>
      <c r="E36" s="16"/>
      <c r="F36" s="47">
        <v>2</v>
      </c>
    </row>
    <row r="37" spans="1:6" x14ac:dyDescent="0.25">
      <c r="A37" s="93"/>
      <c r="B37" s="108"/>
      <c r="C37" s="16" t="s">
        <v>20</v>
      </c>
      <c r="D37" s="47">
        <v>1</v>
      </c>
      <c r="E37" s="16">
        <v>1</v>
      </c>
      <c r="F37" s="47">
        <v>2</v>
      </c>
    </row>
    <row r="38" spans="1:6" x14ac:dyDescent="0.25">
      <c r="A38" s="93"/>
      <c r="B38" s="108"/>
      <c r="C38" s="16" t="s">
        <v>21</v>
      </c>
      <c r="D38" s="47"/>
      <c r="E38" s="16">
        <v>2</v>
      </c>
      <c r="F38" s="47">
        <v>2</v>
      </c>
    </row>
    <row r="39" spans="1:6" x14ac:dyDescent="0.25">
      <c r="A39" s="93"/>
      <c r="B39" s="109" t="s">
        <v>123</v>
      </c>
      <c r="C39" s="24" t="s">
        <v>19</v>
      </c>
      <c r="D39" s="48">
        <v>4</v>
      </c>
      <c r="E39" s="24">
        <v>2</v>
      </c>
      <c r="F39" s="48">
        <v>6</v>
      </c>
    </row>
    <row r="40" spans="1:6" x14ac:dyDescent="0.25">
      <c r="A40" s="93"/>
      <c r="B40" s="109"/>
      <c r="C40" s="24" t="s">
        <v>20</v>
      </c>
      <c r="D40" s="48">
        <v>2</v>
      </c>
      <c r="E40" s="24"/>
      <c r="F40" s="48">
        <v>2</v>
      </c>
    </row>
    <row r="41" spans="1:6" x14ac:dyDescent="0.25">
      <c r="A41" s="59" t="s">
        <v>124</v>
      </c>
      <c r="B41" s="61"/>
      <c r="C41" s="60"/>
      <c r="D41" s="61">
        <v>59</v>
      </c>
      <c r="E41" s="60">
        <v>68</v>
      </c>
      <c r="F41" s="61">
        <v>127</v>
      </c>
    </row>
    <row r="42" spans="1:6" x14ac:dyDescent="0.25">
      <c r="A42" s="109" t="s">
        <v>109</v>
      </c>
      <c r="B42" s="108" t="s">
        <v>125</v>
      </c>
      <c r="C42" s="16" t="s">
        <v>19</v>
      </c>
      <c r="D42" s="47">
        <v>1</v>
      </c>
      <c r="E42" s="16">
        <v>1</v>
      </c>
      <c r="F42" s="47">
        <v>2</v>
      </c>
    </row>
    <row r="43" spans="1:6" x14ac:dyDescent="0.25">
      <c r="A43" s="109"/>
      <c r="B43" s="108"/>
      <c r="C43" s="16" t="s">
        <v>20</v>
      </c>
      <c r="D43" s="47">
        <v>1</v>
      </c>
      <c r="E43" s="16">
        <v>5</v>
      </c>
      <c r="F43" s="47">
        <v>6</v>
      </c>
    </row>
    <row r="44" spans="1:6" x14ac:dyDescent="0.25">
      <c r="A44" s="109"/>
      <c r="B44" s="108"/>
      <c r="C44" s="16" t="s">
        <v>21</v>
      </c>
      <c r="D44" s="47"/>
      <c r="E44" s="16">
        <v>1</v>
      </c>
      <c r="F44" s="47">
        <v>1</v>
      </c>
    </row>
    <row r="45" spans="1:6" x14ac:dyDescent="0.25">
      <c r="A45" s="109"/>
      <c r="B45" s="48" t="s">
        <v>126</v>
      </c>
      <c r="C45" s="24" t="s">
        <v>20</v>
      </c>
      <c r="D45" s="48">
        <v>2</v>
      </c>
      <c r="E45" s="24">
        <v>3</v>
      </c>
      <c r="F45" s="48">
        <v>5</v>
      </c>
    </row>
    <row r="46" spans="1:6" x14ac:dyDescent="0.25">
      <c r="A46" s="109"/>
      <c r="B46" s="47" t="s">
        <v>127</v>
      </c>
      <c r="C46" s="16" t="s">
        <v>21</v>
      </c>
      <c r="D46" s="47"/>
      <c r="E46" s="16">
        <v>1</v>
      </c>
      <c r="F46" s="47">
        <v>1</v>
      </c>
    </row>
    <row r="47" spans="1:6" x14ac:dyDescent="0.25">
      <c r="A47" s="109"/>
      <c r="B47" s="109" t="s">
        <v>128</v>
      </c>
      <c r="C47" s="24" t="s">
        <v>19</v>
      </c>
      <c r="D47" s="48">
        <v>1</v>
      </c>
      <c r="E47" s="24"/>
      <c r="F47" s="48">
        <v>1</v>
      </c>
    </row>
    <row r="48" spans="1:6" x14ac:dyDescent="0.25">
      <c r="A48" s="109"/>
      <c r="B48" s="109"/>
      <c r="C48" s="24" t="s">
        <v>20</v>
      </c>
      <c r="D48" s="48"/>
      <c r="E48" s="24">
        <v>1</v>
      </c>
      <c r="F48" s="48">
        <v>1</v>
      </c>
    </row>
    <row r="49" spans="1:6" x14ac:dyDescent="0.25">
      <c r="A49" s="109"/>
      <c r="B49" s="108" t="s">
        <v>129</v>
      </c>
      <c r="C49" s="16" t="s">
        <v>19</v>
      </c>
      <c r="D49" s="47">
        <v>3</v>
      </c>
      <c r="E49" s="16">
        <v>1</v>
      </c>
      <c r="F49" s="47">
        <v>4</v>
      </c>
    </row>
    <row r="50" spans="1:6" x14ac:dyDescent="0.25">
      <c r="A50" s="109"/>
      <c r="B50" s="108"/>
      <c r="C50" s="16" t="s">
        <v>20</v>
      </c>
      <c r="D50" s="47"/>
      <c r="E50" s="16">
        <v>2</v>
      </c>
      <c r="F50" s="47">
        <v>2</v>
      </c>
    </row>
    <row r="51" spans="1:6" x14ac:dyDescent="0.25">
      <c r="A51" s="109"/>
      <c r="B51" s="108"/>
      <c r="C51" s="16" t="s">
        <v>21</v>
      </c>
      <c r="D51" s="47">
        <v>1</v>
      </c>
      <c r="E51" s="16">
        <v>1</v>
      </c>
      <c r="F51" s="47">
        <v>2</v>
      </c>
    </row>
    <row r="52" spans="1:6" x14ac:dyDescent="0.25">
      <c r="A52" s="109"/>
      <c r="B52" s="48" t="s">
        <v>130</v>
      </c>
      <c r="C52" s="24" t="s">
        <v>19</v>
      </c>
      <c r="D52" s="48">
        <v>1</v>
      </c>
      <c r="E52" s="24"/>
      <c r="F52" s="48">
        <v>1</v>
      </c>
    </row>
    <row r="53" spans="1:6" x14ac:dyDescent="0.25">
      <c r="A53" s="59" t="s">
        <v>131</v>
      </c>
      <c r="B53" s="61"/>
      <c r="C53" s="60"/>
      <c r="D53" s="61">
        <v>10</v>
      </c>
      <c r="E53" s="60">
        <v>16</v>
      </c>
      <c r="F53" s="61">
        <v>26</v>
      </c>
    </row>
    <row r="54" spans="1:6" x14ac:dyDescent="0.25">
      <c r="A54" s="109" t="s">
        <v>110</v>
      </c>
      <c r="B54" s="108" t="s">
        <v>132</v>
      </c>
      <c r="C54" s="16" t="s">
        <v>19</v>
      </c>
      <c r="D54" s="47">
        <v>14</v>
      </c>
      <c r="E54" s="16">
        <v>21</v>
      </c>
      <c r="F54" s="47">
        <v>35</v>
      </c>
    </row>
    <row r="55" spans="1:6" x14ac:dyDescent="0.25">
      <c r="A55" s="109"/>
      <c r="B55" s="108"/>
      <c r="C55" s="16" t="s">
        <v>20</v>
      </c>
      <c r="D55" s="47">
        <v>9</v>
      </c>
      <c r="E55" s="16">
        <v>15</v>
      </c>
      <c r="F55" s="47">
        <v>24</v>
      </c>
    </row>
    <row r="56" spans="1:6" x14ac:dyDescent="0.25">
      <c r="A56" s="109"/>
      <c r="B56" s="108"/>
      <c r="C56" s="16" t="s">
        <v>21</v>
      </c>
      <c r="D56" s="47">
        <v>8</v>
      </c>
      <c r="E56" s="16">
        <v>13</v>
      </c>
      <c r="F56" s="47">
        <v>21</v>
      </c>
    </row>
    <row r="57" spans="1:6" x14ac:dyDescent="0.25">
      <c r="A57" s="109"/>
      <c r="B57" s="48" t="s">
        <v>133</v>
      </c>
      <c r="C57" s="24" t="s">
        <v>21</v>
      </c>
      <c r="D57" s="48">
        <v>3</v>
      </c>
      <c r="E57" s="24">
        <v>2</v>
      </c>
      <c r="F57" s="48">
        <v>5</v>
      </c>
    </row>
    <row r="58" spans="1:6" x14ac:dyDescent="0.25">
      <c r="A58" s="109"/>
      <c r="B58" s="108" t="s">
        <v>134</v>
      </c>
      <c r="C58" s="16" t="s">
        <v>19</v>
      </c>
      <c r="D58" s="47"/>
      <c r="E58" s="16">
        <v>1</v>
      </c>
      <c r="F58" s="47">
        <v>1</v>
      </c>
    </row>
    <row r="59" spans="1:6" x14ac:dyDescent="0.25">
      <c r="A59" s="109"/>
      <c r="B59" s="108"/>
      <c r="C59" s="16" t="s">
        <v>21</v>
      </c>
      <c r="D59" s="47">
        <v>1</v>
      </c>
      <c r="E59" s="16"/>
      <c r="F59" s="47">
        <v>1</v>
      </c>
    </row>
    <row r="60" spans="1:6" x14ac:dyDescent="0.25">
      <c r="A60" s="109"/>
      <c r="B60" s="109" t="s">
        <v>135</v>
      </c>
      <c r="C60" s="24" t="s">
        <v>19</v>
      </c>
      <c r="D60" s="48">
        <v>4</v>
      </c>
      <c r="E60" s="24">
        <v>1</v>
      </c>
      <c r="F60" s="48">
        <v>5</v>
      </c>
    </row>
    <row r="61" spans="1:6" x14ac:dyDescent="0.25">
      <c r="A61" s="109"/>
      <c r="B61" s="109"/>
      <c r="C61" s="24" t="s">
        <v>21</v>
      </c>
      <c r="D61" s="48">
        <v>1</v>
      </c>
      <c r="E61" s="24">
        <v>4</v>
      </c>
      <c r="F61" s="48">
        <v>5</v>
      </c>
    </row>
    <row r="62" spans="1:6" x14ac:dyDescent="0.25">
      <c r="A62" s="109"/>
      <c r="B62" s="47" t="s">
        <v>136</v>
      </c>
      <c r="C62" s="16" t="s">
        <v>21</v>
      </c>
      <c r="D62" s="47"/>
      <c r="E62" s="16">
        <v>3</v>
      </c>
      <c r="F62" s="47">
        <v>3</v>
      </c>
    </row>
    <row r="63" spans="1:6" x14ac:dyDescent="0.25">
      <c r="A63" s="109"/>
      <c r="B63" s="109" t="s">
        <v>137</v>
      </c>
      <c r="C63" s="24" t="s">
        <v>19</v>
      </c>
      <c r="D63" s="48">
        <v>4</v>
      </c>
      <c r="E63" s="24">
        <v>5</v>
      </c>
      <c r="F63" s="48">
        <v>9</v>
      </c>
    </row>
    <row r="64" spans="1:6" x14ac:dyDescent="0.25">
      <c r="A64" s="109"/>
      <c r="B64" s="109"/>
      <c r="C64" s="24" t="s">
        <v>21</v>
      </c>
      <c r="D64" s="48">
        <v>6</v>
      </c>
      <c r="E64" s="24">
        <v>3</v>
      </c>
      <c r="F64" s="48">
        <v>9</v>
      </c>
    </row>
    <row r="65" spans="1:6" x14ac:dyDescent="0.25">
      <c r="A65" s="109"/>
      <c r="B65" s="108" t="s">
        <v>138</v>
      </c>
      <c r="C65" s="16" t="s">
        <v>19</v>
      </c>
      <c r="D65" s="47">
        <v>11</v>
      </c>
      <c r="E65" s="16">
        <v>9</v>
      </c>
      <c r="F65" s="47">
        <v>20</v>
      </c>
    </row>
    <row r="66" spans="1:6" x14ac:dyDescent="0.25">
      <c r="A66" s="109"/>
      <c r="B66" s="108"/>
      <c r="C66" s="16" t="s">
        <v>20</v>
      </c>
      <c r="D66" s="47">
        <v>5</v>
      </c>
      <c r="E66" s="16">
        <v>5</v>
      </c>
      <c r="F66" s="47">
        <v>10</v>
      </c>
    </row>
    <row r="67" spans="1:6" x14ac:dyDescent="0.25">
      <c r="A67" s="109"/>
      <c r="B67" s="108"/>
      <c r="C67" s="16" t="s">
        <v>21</v>
      </c>
      <c r="D67" s="47">
        <v>2</v>
      </c>
      <c r="E67" s="16">
        <v>2</v>
      </c>
      <c r="F67" s="47">
        <v>4</v>
      </c>
    </row>
    <row r="68" spans="1:6" x14ac:dyDescent="0.25">
      <c r="A68" s="109"/>
      <c r="B68" s="109" t="s">
        <v>139</v>
      </c>
      <c r="C68" s="24" t="s">
        <v>20</v>
      </c>
      <c r="D68" s="48">
        <v>1</v>
      </c>
      <c r="E68" s="24">
        <v>1</v>
      </c>
      <c r="F68" s="48">
        <v>2</v>
      </c>
    </row>
    <row r="69" spans="1:6" x14ac:dyDescent="0.25">
      <c r="A69" s="109"/>
      <c r="B69" s="109"/>
      <c r="C69" s="24" t="s">
        <v>21</v>
      </c>
      <c r="D69" s="48"/>
      <c r="E69" s="24">
        <v>2</v>
      </c>
      <c r="F69" s="48">
        <v>2</v>
      </c>
    </row>
    <row r="70" spans="1:6" x14ac:dyDescent="0.25">
      <c r="A70" s="109"/>
      <c r="B70" s="47" t="s">
        <v>140</v>
      </c>
      <c r="C70" s="16" t="s">
        <v>21</v>
      </c>
      <c r="D70" s="47">
        <v>1</v>
      </c>
      <c r="E70" s="16">
        <v>3</v>
      </c>
      <c r="F70" s="47">
        <v>4</v>
      </c>
    </row>
    <row r="71" spans="1:6" x14ac:dyDescent="0.25">
      <c r="A71" s="109"/>
      <c r="B71" s="109" t="s">
        <v>141</v>
      </c>
      <c r="C71" s="24" t="s">
        <v>19</v>
      </c>
      <c r="D71" s="48">
        <v>11</v>
      </c>
      <c r="E71" s="24">
        <v>22</v>
      </c>
      <c r="F71" s="48">
        <v>33</v>
      </c>
    </row>
    <row r="72" spans="1:6" x14ac:dyDescent="0.25">
      <c r="A72" s="109"/>
      <c r="B72" s="109"/>
      <c r="C72" s="24" t="s">
        <v>20</v>
      </c>
      <c r="D72" s="48">
        <v>7</v>
      </c>
      <c r="E72" s="24">
        <v>14</v>
      </c>
      <c r="F72" s="48">
        <v>21</v>
      </c>
    </row>
    <row r="73" spans="1:6" x14ac:dyDescent="0.25">
      <c r="A73" s="109"/>
      <c r="B73" s="109"/>
      <c r="C73" s="24" t="s">
        <v>21</v>
      </c>
      <c r="D73" s="48">
        <v>3</v>
      </c>
      <c r="E73" s="24">
        <v>4</v>
      </c>
      <c r="F73" s="48">
        <v>7</v>
      </c>
    </row>
    <row r="74" spans="1:6" x14ac:dyDescent="0.25">
      <c r="A74" s="109"/>
      <c r="B74" s="108" t="s">
        <v>142</v>
      </c>
      <c r="C74" s="16" t="s">
        <v>19</v>
      </c>
      <c r="D74" s="47">
        <v>20</v>
      </c>
      <c r="E74" s="16">
        <v>17</v>
      </c>
      <c r="F74" s="47">
        <v>37</v>
      </c>
    </row>
    <row r="75" spans="1:6" x14ac:dyDescent="0.25">
      <c r="A75" s="109"/>
      <c r="B75" s="108"/>
      <c r="C75" s="16" t="s">
        <v>20</v>
      </c>
      <c r="D75" s="47">
        <v>11</v>
      </c>
      <c r="E75" s="16">
        <v>12</v>
      </c>
      <c r="F75" s="47">
        <v>23</v>
      </c>
    </row>
    <row r="76" spans="1:6" x14ac:dyDescent="0.25">
      <c r="A76" s="109"/>
      <c r="B76" s="108"/>
      <c r="C76" s="16" t="s">
        <v>21</v>
      </c>
      <c r="D76" s="47">
        <v>14</v>
      </c>
      <c r="E76" s="16">
        <v>5</v>
      </c>
      <c r="F76" s="47">
        <v>19</v>
      </c>
    </row>
    <row r="77" spans="1:6" x14ac:dyDescent="0.25">
      <c r="A77" s="109"/>
      <c r="B77" s="109" t="s">
        <v>143</v>
      </c>
      <c r="C77" s="24" t="s">
        <v>19</v>
      </c>
      <c r="D77" s="48">
        <v>29</v>
      </c>
      <c r="E77" s="24">
        <v>6</v>
      </c>
      <c r="F77" s="48">
        <v>35</v>
      </c>
    </row>
    <row r="78" spans="1:6" x14ac:dyDescent="0.25">
      <c r="A78" s="109"/>
      <c r="B78" s="109"/>
      <c r="C78" s="24" t="s">
        <v>20</v>
      </c>
      <c r="D78" s="48">
        <v>11</v>
      </c>
      <c r="E78" s="24">
        <v>1</v>
      </c>
      <c r="F78" s="48">
        <v>12</v>
      </c>
    </row>
    <row r="79" spans="1:6" x14ac:dyDescent="0.25">
      <c r="A79" s="109"/>
      <c r="B79" s="109"/>
      <c r="C79" s="24" t="s">
        <v>21</v>
      </c>
      <c r="D79" s="48">
        <v>23</v>
      </c>
      <c r="E79" s="24">
        <v>11</v>
      </c>
      <c r="F79" s="48">
        <v>34</v>
      </c>
    </row>
    <row r="80" spans="1:6" x14ac:dyDescent="0.25">
      <c r="A80" s="109"/>
      <c r="B80" s="108" t="s">
        <v>144</v>
      </c>
      <c r="C80" s="16" t="s">
        <v>19</v>
      </c>
      <c r="D80" s="47">
        <v>6</v>
      </c>
      <c r="E80" s="16">
        <v>5</v>
      </c>
      <c r="F80" s="47">
        <v>11</v>
      </c>
    </row>
    <row r="81" spans="1:6" x14ac:dyDescent="0.25">
      <c r="A81" s="109"/>
      <c r="B81" s="108"/>
      <c r="C81" s="16" t="s">
        <v>20</v>
      </c>
      <c r="D81" s="47">
        <v>4</v>
      </c>
      <c r="E81" s="16">
        <v>1</v>
      </c>
      <c r="F81" s="47">
        <v>5</v>
      </c>
    </row>
    <row r="82" spans="1:6" x14ac:dyDescent="0.25">
      <c r="A82" s="109"/>
      <c r="B82" s="108"/>
      <c r="C82" s="16" t="s">
        <v>21</v>
      </c>
      <c r="D82" s="47">
        <v>9</v>
      </c>
      <c r="E82" s="16">
        <v>2</v>
      </c>
      <c r="F82" s="47">
        <v>11</v>
      </c>
    </row>
    <row r="83" spans="1:6" x14ac:dyDescent="0.25">
      <c r="A83" s="109"/>
      <c r="B83" s="109" t="s">
        <v>145</v>
      </c>
      <c r="C83" s="24" t="s">
        <v>19</v>
      </c>
      <c r="D83" s="48">
        <v>9</v>
      </c>
      <c r="E83" s="24">
        <v>5</v>
      </c>
      <c r="F83" s="48">
        <v>14</v>
      </c>
    </row>
    <row r="84" spans="1:6" x14ac:dyDescent="0.25">
      <c r="A84" s="109"/>
      <c r="B84" s="109"/>
      <c r="C84" s="24" t="s">
        <v>20</v>
      </c>
      <c r="D84" s="48">
        <v>4</v>
      </c>
      <c r="E84" s="24">
        <v>3</v>
      </c>
      <c r="F84" s="48">
        <v>7</v>
      </c>
    </row>
    <row r="85" spans="1:6" x14ac:dyDescent="0.25">
      <c r="A85" s="109"/>
      <c r="B85" s="109"/>
      <c r="C85" s="24" t="s">
        <v>21</v>
      </c>
      <c r="D85" s="48">
        <v>5</v>
      </c>
      <c r="E85" s="24">
        <v>8</v>
      </c>
      <c r="F85" s="48">
        <v>13</v>
      </c>
    </row>
    <row r="86" spans="1:6" x14ac:dyDescent="0.25">
      <c r="A86" s="109"/>
      <c r="B86" s="108" t="s">
        <v>146</v>
      </c>
      <c r="C86" s="16" t="s">
        <v>19</v>
      </c>
      <c r="D86" s="47">
        <v>5</v>
      </c>
      <c r="E86" s="16">
        <v>8</v>
      </c>
      <c r="F86" s="47">
        <v>13</v>
      </c>
    </row>
    <row r="87" spans="1:6" x14ac:dyDescent="0.25">
      <c r="A87" s="109"/>
      <c r="B87" s="108"/>
      <c r="C87" s="16" t="s">
        <v>20</v>
      </c>
      <c r="D87" s="47">
        <v>5</v>
      </c>
      <c r="E87" s="16">
        <v>4</v>
      </c>
      <c r="F87" s="47">
        <v>9</v>
      </c>
    </row>
    <row r="88" spans="1:6" x14ac:dyDescent="0.25">
      <c r="A88" s="109"/>
      <c r="B88" s="108"/>
      <c r="C88" s="16" t="s">
        <v>21</v>
      </c>
      <c r="D88" s="47">
        <v>2</v>
      </c>
      <c r="E88" s="16">
        <v>2</v>
      </c>
      <c r="F88" s="47">
        <v>4</v>
      </c>
    </row>
    <row r="89" spans="1:6" x14ac:dyDescent="0.25">
      <c r="A89" s="109"/>
      <c r="B89" s="109" t="s">
        <v>147</v>
      </c>
      <c r="C89" s="24" t="s">
        <v>19</v>
      </c>
      <c r="D89" s="48">
        <v>1</v>
      </c>
      <c r="E89" s="24">
        <v>5</v>
      </c>
      <c r="F89" s="48">
        <v>6</v>
      </c>
    </row>
    <row r="90" spans="1:6" x14ac:dyDescent="0.25">
      <c r="A90" s="109"/>
      <c r="B90" s="109"/>
      <c r="C90" s="24" t="s">
        <v>20</v>
      </c>
      <c r="D90" s="48">
        <v>5</v>
      </c>
      <c r="E90" s="24">
        <v>4</v>
      </c>
      <c r="F90" s="48">
        <v>9</v>
      </c>
    </row>
    <row r="91" spans="1:6" x14ac:dyDescent="0.25">
      <c r="A91" s="109"/>
      <c r="B91" s="109"/>
      <c r="C91" s="24" t="s">
        <v>21</v>
      </c>
      <c r="D91" s="48">
        <v>1</v>
      </c>
      <c r="E91" s="28">
        <v>1</v>
      </c>
      <c r="F91" s="48">
        <v>2</v>
      </c>
    </row>
    <row r="92" spans="1:6" x14ac:dyDescent="0.25">
      <c r="A92" s="59" t="s">
        <v>148</v>
      </c>
      <c r="B92" s="61"/>
      <c r="C92" s="60"/>
      <c r="D92" s="61">
        <v>255</v>
      </c>
      <c r="E92" s="61">
        <v>230</v>
      </c>
      <c r="F92" s="61">
        <v>485</v>
      </c>
    </row>
    <row r="93" spans="1:6" ht="21.75" thickBot="1" x14ac:dyDescent="0.4">
      <c r="A93" s="68" t="s">
        <v>25</v>
      </c>
      <c r="B93" s="69"/>
      <c r="C93" s="70"/>
      <c r="D93" s="69">
        <v>324</v>
      </c>
      <c r="E93" s="69">
        <v>314</v>
      </c>
      <c r="F93" s="69">
        <v>638</v>
      </c>
    </row>
    <row r="94" spans="1:6" ht="15.75" thickTop="1" x14ac:dyDescent="0.25">
      <c r="A94" s="39"/>
      <c r="C94" s="49"/>
    </row>
    <row r="95" spans="1:6" x14ac:dyDescent="0.25">
      <c r="C95" s="49"/>
    </row>
    <row r="96" spans="1:6" x14ac:dyDescent="0.25">
      <c r="C96" s="49"/>
    </row>
    <row r="97" spans="3:3" x14ac:dyDescent="0.25">
      <c r="C97" s="49"/>
    </row>
    <row r="98" spans="3:3" x14ac:dyDescent="0.25">
      <c r="C98" s="49"/>
    </row>
    <row r="99" spans="3:3" x14ac:dyDescent="0.25">
      <c r="C99" s="49"/>
    </row>
    <row r="100" spans="3:3" x14ac:dyDescent="0.25">
      <c r="C100" s="49"/>
    </row>
    <row r="101" spans="3:3" x14ac:dyDescent="0.25">
      <c r="C101" s="49"/>
    </row>
    <row r="102" spans="3:3" x14ac:dyDescent="0.25">
      <c r="C102" s="71"/>
    </row>
  </sheetData>
  <mergeCells count="26">
    <mergeCell ref="L1:O1"/>
    <mergeCell ref="A21:A40"/>
    <mergeCell ref="B23:B24"/>
    <mergeCell ref="B26:B28"/>
    <mergeCell ref="B29:B31"/>
    <mergeCell ref="B33:B35"/>
    <mergeCell ref="B36:B38"/>
    <mergeCell ref="B39:B40"/>
    <mergeCell ref="A42:A52"/>
    <mergeCell ref="B42:B44"/>
    <mergeCell ref="B47:B48"/>
    <mergeCell ref="B49:B51"/>
    <mergeCell ref="A54:A91"/>
    <mergeCell ref="B54:B56"/>
    <mergeCell ref="B58:B59"/>
    <mergeCell ref="B60:B61"/>
    <mergeCell ref="B63:B64"/>
    <mergeCell ref="B65:B67"/>
    <mergeCell ref="B86:B88"/>
    <mergeCell ref="B89:B91"/>
    <mergeCell ref="B68:B69"/>
    <mergeCell ref="B71:B73"/>
    <mergeCell ref="B74:B76"/>
    <mergeCell ref="B77:B79"/>
    <mergeCell ref="B80:B82"/>
    <mergeCell ref="B83:B8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79F39-3A76-4372-9871-909F0C38CCF7}">
  <dimension ref="A1:IO60"/>
  <sheetViews>
    <sheetView workbookViewId="0">
      <selection activeCell="A11" sqref="A11"/>
    </sheetView>
  </sheetViews>
  <sheetFormatPr baseColWidth="10" defaultRowHeight="15" x14ac:dyDescent="0.25"/>
  <cols>
    <col min="1" max="1" width="42" style="11" customWidth="1"/>
    <col min="2" max="2" width="40.7109375" style="11" bestFit="1" customWidth="1"/>
    <col min="3" max="6" width="11.42578125" style="11"/>
    <col min="7" max="7" width="62.5703125" style="11" bestFit="1" customWidth="1"/>
    <col min="8" max="9" width="11.42578125" style="11"/>
    <col min="10" max="10" width="14.7109375" style="11" customWidth="1"/>
    <col min="11" max="16384" width="11.42578125" style="11"/>
  </cols>
  <sheetData>
    <row r="1" spans="1:249" s="6" customFormat="1" ht="57" customHeight="1" thickBot="1" x14ac:dyDescent="0.3">
      <c r="A1" s="1"/>
      <c r="B1" s="2"/>
      <c r="C1" s="2"/>
      <c r="D1" s="3"/>
      <c r="E1" s="4"/>
      <c r="F1" s="4"/>
      <c r="G1" s="4"/>
      <c r="H1" s="90" t="s">
        <v>0</v>
      </c>
      <c r="I1" s="90"/>
      <c r="J1" s="90"/>
      <c r="K1" s="90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</row>
    <row r="2" spans="1:249" s="7" customFormat="1" ht="12.75" x14ac:dyDescent="0.2"/>
    <row r="3" spans="1:249" s="7" customFormat="1" ht="15.75" x14ac:dyDescent="0.25">
      <c r="A3" s="8" t="s">
        <v>156</v>
      </c>
    </row>
    <row r="4" spans="1:249" s="7" customFormat="1" ht="15.75" x14ac:dyDescent="0.25">
      <c r="A4" s="8" t="s">
        <v>2</v>
      </c>
    </row>
    <row r="5" spans="1:249" s="7" customFormat="1" ht="15.75" x14ac:dyDescent="0.25">
      <c r="A5" s="8" t="s">
        <v>3</v>
      </c>
    </row>
    <row r="6" spans="1:249" s="7" customFormat="1" ht="15.75" x14ac:dyDescent="0.25">
      <c r="A6" s="8" t="s">
        <v>4</v>
      </c>
    </row>
    <row r="7" spans="1:249" s="7" customFormat="1" ht="12.75" x14ac:dyDescent="0.2">
      <c r="A7" s="7" t="s">
        <v>5</v>
      </c>
      <c r="G7" s="9"/>
      <c r="H7" s="10"/>
    </row>
    <row r="11" spans="1:249" x14ac:dyDescent="0.25">
      <c r="A11" s="50" t="s">
        <v>210</v>
      </c>
      <c r="B11" s="50" t="s">
        <v>12</v>
      </c>
      <c r="C11" s="65" t="s">
        <v>8</v>
      </c>
      <c r="D11" s="65" t="s">
        <v>9</v>
      </c>
      <c r="E11" s="65" t="s">
        <v>17</v>
      </c>
    </row>
    <row r="12" spans="1:249" x14ac:dyDescent="0.25">
      <c r="A12" s="110" t="s">
        <v>18</v>
      </c>
      <c r="B12" s="67" t="s">
        <v>19</v>
      </c>
      <c r="C12" s="34">
        <v>8.9308032876712335</v>
      </c>
      <c r="D12" s="34">
        <v>9.0864109589041089</v>
      </c>
      <c r="E12" s="82">
        <f t="shared" ref="E12:E19" si="0">SUM(C12:D12)</f>
        <v>18.017214246575342</v>
      </c>
    </row>
    <row r="13" spans="1:249" x14ac:dyDescent="0.25">
      <c r="A13" s="111"/>
      <c r="B13" s="16" t="s">
        <v>20</v>
      </c>
      <c r="C13" s="34">
        <v>1.3041095890410959</v>
      </c>
      <c r="D13" s="34">
        <v>1.8876712328767122</v>
      </c>
      <c r="E13" s="82">
        <f t="shared" si="0"/>
        <v>3.1917808219178081</v>
      </c>
    </row>
    <row r="14" spans="1:249" x14ac:dyDescent="0.25">
      <c r="A14" s="112"/>
      <c r="B14" s="20" t="s">
        <v>21</v>
      </c>
      <c r="C14" s="34">
        <v>49.047780821917804</v>
      </c>
      <c r="D14" s="34">
        <v>39.224379908675793</v>
      </c>
      <c r="E14" s="82">
        <f t="shared" si="0"/>
        <v>88.272160730593598</v>
      </c>
    </row>
    <row r="15" spans="1:249" x14ac:dyDescent="0.25">
      <c r="A15" s="113" t="s">
        <v>22</v>
      </c>
      <c r="B15" s="24" t="s">
        <v>19</v>
      </c>
      <c r="C15" s="38">
        <v>182.38199086757979</v>
      </c>
      <c r="D15" s="38">
        <v>177.93278538812788</v>
      </c>
      <c r="E15" s="83">
        <f t="shared" si="0"/>
        <v>360.31477625570767</v>
      </c>
    </row>
    <row r="16" spans="1:249" x14ac:dyDescent="0.25">
      <c r="A16" s="114"/>
      <c r="B16" s="28" t="s">
        <v>20</v>
      </c>
      <c r="C16" s="30">
        <v>65.827397260273955</v>
      </c>
      <c r="D16" s="30">
        <v>79.016438356164386</v>
      </c>
      <c r="E16" s="83">
        <f t="shared" si="0"/>
        <v>144.84383561643835</v>
      </c>
    </row>
    <row r="17" spans="1:10" x14ac:dyDescent="0.25">
      <c r="A17" s="31" t="s">
        <v>23</v>
      </c>
      <c r="B17" s="32" t="s">
        <v>21</v>
      </c>
      <c r="C17" s="34">
        <v>18.421187214611876</v>
      </c>
      <c r="D17" s="18">
        <v>29.979908675799095</v>
      </c>
      <c r="E17" s="82">
        <f t="shared" si="0"/>
        <v>48.401095890410971</v>
      </c>
    </row>
    <row r="18" spans="1:10" x14ac:dyDescent="0.25">
      <c r="A18" s="35" t="s">
        <v>24</v>
      </c>
      <c r="B18" s="36" t="s">
        <v>19</v>
      </c>
      <c r="C18" s="26">
        <v>1</v>
      </c>
      <c r="D18" s="84">
        <v>2</v>
      </c>
      <c r="E18" s="83">
        <f t="shared" si="0"/>
        <v>3</v>
      </c>
    </row>
    <row r="19" spans="1:10" x14ac:dyDescent="0.25">
      <c r="A19" s="31" t="s">
        <v>25</v>
      </c>
      <c r="B19" s="15"/>
      <c r="C19" s="85">
        <f>SUM(C12:C18)</f>
        <v>326.91326904109576</v>
      </c>
      <c r="D19" s="85">
        <f>SUM(D12:D18)</f>
        <v>339.12759452054797</v>
      </c>
      <c r="E19" s="82">
        <f t="shared" si="0"/>
        <v>666.04086356164373</v>
      </c>
    </row>
    <row r="20" spans="1:10" x14ac:dyDescent="0.25">
      <c r="C20" s="86"/>
      <c r="D20" s="86"/>
    </row>
    <row r="21" spans="1:10" x14ac:dyDescent="0.25">
      <c r="A21" s="40" t="s">
        <v>26</v>
      </c>
    </row>
    <row r="22" spans="1:10" x14ac:dyDescent="0.25">
      <c r="A22" s="40" t="s">
        <v>157</v>
      </c>
    </row>
    <row r="25" spans="1:10" x14ac:dyDescent="0.25">
      <c r="A25" s="11" t="s">
        <v>158</v>
      </c>
      <c r="B25" s="41" t="s">
        <v>8</v>
      </c>
      <c r="C25" s="41" t="s">
        <v>9</v>
      </c>
      <c r="D25" s="41" t="s">
        <v>25</v>
      </c>
      <c r="G25" s="11" t="s">
        <v>159</v>
      </c>
      <c r="H25" s="11" t="s">
        <v>8</v>
      </c>
      <c r="I25" s="11" t="s">
        <v>9</v>
      </c>
      <c r="J25" s="11" t="s">
        <v>160</v>
      </c>
    </row>
    <row r="26" spans="1:10" x14ac:dyDescent="0.25">
      <c r="A26" s="11" t="s">
        <v>57</v>
      </c>
      <c r="B26" s="11">
        <v>13</v>
      </c>
      <c r="C26" s="11">
        <v>11</v>
      </c>
      <c r="D26" s="11">
        <f>SUM(Tabla6[[#This Row],[Homes]:[Mulleres]])</f>
        <v>24</v>
      </c>
      <c r="G26" s="11" t="s">
        <v>161</v>
      </c>
      <c r="H26" s="12">
        <v>8.1121461187214603</v>
      </c>
      <c r="I26" s="12">
        <v>6.1707762557077626</v>
      </c>
      <c r="J26" s="12">
        <f>SUM(Tabla710[[#This Row],[Homes]:[Mulleres]])</f>
        <v>14.282922374429223</v>
      </c>
    </row>
    <row r="27" spans="1:10" x14ac:dyDescent="0.25">
      <c r="A27" s="11" t="s">
        <v>162</v>
      </c>
      <c r="B27" s="11">
        <v>1</v>
      </c>
      <c r="C27" s="11">
        <v>2</v>
      </c>
      <c r="D27" s="11">
        <f>SUM(Tabla6[[#This Row],[Homes]:[Mulleres]])</f>
        <v>3</v>
      </c>
      <c r="G27" s="11" t="s">
        <v>163</v>
      </c>
      <c r="H27" s="12">
        <v>1</v>
      </c>
      <c r="I27" s="12">
        <v>2</v>
      </c>
      <c r="J27" s="12">
        <f>SUM(Tabla710[[#This Row],[Homes]:[Mulleres]])</f>
        <v>3</v>
      </c>
    </row>
    <row r="28" spans="1:10" x14ac:dyDescent="0.25">
      <c r="A28" s="11" t="s">
        <v>38</v>
      </c>
      <c r="B28" s="11">
        <v>4</v>
      </c>
      <c r="D28" s="11">
        <f>SUM(Tabla6[[#This Row],[Homes]:[Mulleres]])</f>
        <v>4</v>
      </c>
      <c r="G28" s="11" t="s">
        <v>164</v>
      </c>
      <c r="H28" s="12">
        <v>4</v>
      </c>
      <c r="I28" s="12"/>
      <c r="J28" s="12">
        <f>SUM(Tabla710[[#This Row],[Homes]:[Mulleres]])</f>
        <v>4</v>
      </c>
    </row>
    <row r="29" spans="1:10" x14ac:dyDescent="0.25">
      <c r="A29" s="11" t="s">
        <v>39</v>
      </c>
      <c r="B29" s="11">
        <v>7</v>
      </c>
      <c r="C29" s="11">
        <v>11</v>
      </c>
      <c r="D29" s="11">
        <f>SUM(Tabla6[[#This Row],[Homes]:[Mulleres]])</f>
        <v>18</v>
      </c>
      <c r="G29" s="11" t="s">
        <v>165</v>
      </c>
      <c r="H29" s="12">
        <v>4.7013698630136984</v>
      </c>
      <c r="I29" s="12">
        <v>8.5013698630136982</v>
      </c>
      <c r="J29" s="12">
        <f>SUM(Tabla710[[#This Row],[Homes]:[Mulleres]])</f>
        <v>13.202739726027396</v>
      </c>
    </row>
    <row r="30" spans="1:10" x14ac:dyDescent="0.25">
      <c r="A30" s="11" t="s">
        <v>40</v>
      </c>
      <c r="B30" s="11">
        <v>1</v>
      </c>
      <c r="C30" s="11">
        <v>3</v>
      </c>
      <c r="D30" s="11">
        <f>SUM(Tabla6[[#This Row],[Homes]:[Mulleres]])</f>
        <v>4</v>
      </c>
      <c r="G30" s="11" t="s">
        <v>166</v>
      </c>
      <c r="H30" s="12">
        <v>0.16164383561643836</v>
      </c>
      <c r="I30" s="12">
        <v>2.1616438356164385</v>
      </c>
      <c r="J30" s="12">
        <f>SUM(Tabla710[[#This Row],[Homes]:[Mulleres]])</f>
        <v>2.3232876712328769</v>
      </c>
    </row>
    <row r="31" spans="1:10" x14ac:dyDescent="0.25">
      <c r="A31" s="11" t="s">
        <v>167</v>
      </c>
      <c r="B31" s="11">
        <v>4</v>
      </c>
      <c r="C31" s="11">
        <v>1</v>
      </c>
      <c r="D31" s="11">
        <f>SUM(Tabla6[[#This Row],[Homes]:[Mulleres]])</f>
        <v>5</v>
      </c>
      <c r="G31" s="11" t="s">
        <v>168</v>
      </c>
      <c r="H31" s="12">
        <v>3.3287671232876712</v>
      </c>
      <c r="I31" s="12">
        <v>0.91506849315068495</v>
      </c>
      <c r="J31" s="12">
        <f>SUM(Tabla710[[#This Row],[Homes]:[Mulleres]])</f>
        <v>4.2438356164383562</v>
      </c>
    </row>
    <row r="32" spans="1:10" x14ac:dyDescent="0.25">
      <c r="A32" s="11" t="s">
        <v>169</v>
      </c>
      <c r="B32" s="11">
        <v>7</v>
      </c>
      <c r="C32" s="11">
        <v>6</v>
      </c>
      <c r="D32" s="11">
        <f>SUM(Tabla6[[#This Row],[Homes]:[Mulleres]])</f>
        <v>13</v>
      </c>
      <c r="G32" s="11" t="s">
        <v>170</v>
      </c>
      <c r="H32" s="12">
        <v>5.1753424657534257</v>
      </c>
      <c r="I32" s="12">
        <v>5.3342465753424655</v>
      </c>
      <c r="J32" s="12">
        <f>SUM(Tabla710[[#This Row],[Homes]:[Mulleres]])</f>
        <v>10.509589041095891</v>
      </c>
    </row>
    <row r="33" spans="1:10" x14ac:dyDescent="0.25">
      <c r="A33" s="11" t="s">
        <v>43</v>
      </c>
      <c r="B33" s="11">
        <v>12</v>
      </c>
      <c r="C33" s="11">
        <v>14</v>
      </c>
      <c r="D33" s="11">
        <f>SUM(Tabla6[[#This Row],[Homes]:[Mulleres]])</f>
        <v>26</v>
      </c>
      <c r="G33" s="11" t="s">
        <v>171</v>
      </c>
      <c r="H33" s="12">
        <v>12</v>
      </c>
      <c r="I33" s="12">
        <v>12.96986301369863</v>
      </c>
      <c r="J33" s="12">
        <f>SUM(Tabla710[[#This Row],[Homes]:[Mulleres]])</f>
        <v>24.969863013698628</v>
      </c>
    </row>
    <row r="34" spans="1:10" x14ac:dyDescent="0.25">
      <c r="A34" s="11" t="s">
        <v>44</v>
      </c>
      <c r="B34" s="11">
        <v>5</v>
      </c>
      <c r="C34" s="11">
        <v>7</v>
      </c>
      <c r="D34" s="11">
        <f>SUM(Tabla6[[#This Row],[Homes]:[Mulleres]])</f>
        <v>12</v>
      </c>
      <c r="G34" s="11" t="s">
        <v>172</v>
      </c>
      <c r="H34" s="12">
        <v>4.6136986301369864</v>
      </c>
      <c r="I34" s="12">
        <v>6.7068493150684931</v>
      </c>
      <c r="J34" s="12">
        <f>SUM(Tabla710[[#This Row],[Homes]:[Mulleres]])</f>
        <v>11.32054794520548</v>
      </c>
    </row>
    <row r="35" spans="1:10" x14ac:dyDescent="0.25">
      <c r="A35" s="11" t="s">
        <v>173</v>
      </c>
      <c r="B35" s="11">
        <v>1</v>
      </c>
      <c r="D35" s="11">
        <f>SUM(Tabla6[[#This Row],[Homes]:[Mulleres]])</f>
        <v>1</v>
      </c>
      <c r="G35" s="11" t="s">
        <v>174</v>
      </c>
      <c r="H35" s="12">
        <v>0.66575342465753429</v>
      </c>
      <c r="I35" s="12"/>
      <c r="J35" s="12">
        <f>SUM(Tabla710[[#This Row],[Homes]:[Mulleres]])</f>
        <v>0.66575342465753429</v>
      </c>
    </row>
    <row r="36" spans="1:10" x14ac:dyDescent="0.25">
      <c r="A36" s="11" t="s">
        <v>175</v>
      </c>
      <c r="B36" s="11">
        <v>2</v>
      </c>
      <c r="D36" s="11">
        <f>SUM(Tabla6[[#This Row],[Homes]:[Mulleres]])</f>
        <v>2</v>
      </c>
      <c r="G36" s="11" t="s">
        <v>176</v>
      </c>
      <c r="H36" s="12">
        <v>0.33424657534246577</v>
      </c>
      <c r="I36" s="12"/>
      <c r="J36" s="12">
        <f>SUM(Tabla710[[#This Row],[Homes]:[Mulleres]])</f>
        <v>0.33424657534246577</v>
      </c>
    </row>
    <row r="37" spans="1:10" x14ac:dyDescent="0.25">
      <c r="A37" s="11" t="s">
        <v>46</v>
      </c>
      <c r="B37" s="11">
        <v>24</v>
      </c>
      <c r="C37" s="11">
        <v>32</v>
      </c>
      <c r="D37" s="11">
        <f>SUM(Tabla6[[#This Row],[Homes]:[Mulleres]])</f>
        <v>56</v>
      </c>
      <c r="G37" s="11" t="s">
        <v>177</v>
      </c>
      <c r="H37" s="12">
        <v>17.490410958904107</v>
      </c>
      <c r="I37" s="12">
        <v>21.347945205479451</v>
      </c>
      <c r="J37" s="12">
        <f>SUM(Tabla710[[#This Row],[Homes]:[Mulleres]])</f>
        <v>38.838356164383555</v>
      </c>
    </row>
    <row r="38" spans="1:10" x14ac:dyDescent="0.25">
      <c r="A38" s="11" t="s">
        <v>51</v>
      </c>
      <c r="B38" s="11">
        <v>21</v>
      </c>
      <c r="C38" s="11">
        <v>16</v>
      </c>
      <c r="D38" s="11">
        <f>SUM(Tabla6[[#This Row],[Homes]:[Mulleres]])</f>
        <v>37</v>
      </c>
      <c r="G38" s="11" t="s">
        <v>178</v>
      </c>
      <c r="H38" s="12">
        <v>16.567123287671233</v>
      </c>
      <c r="I38" s="12">
        <v>12.479452054794521</v>
      </c>
      <c r="J38" s="12">
        <f>SUM(Tabla710[[#This Row],[Homes]:[Mulleres]])</f>
        <v>29.046575342465754</v>
      </c>
    </row>
    <row r="39" spans="1:10" x14ac:dyDescent="0.25">
      <c r="A39" s="11" t="s">
        <v>52</v>
      </c>
      <c r="B39" s="11">
        <v>21</v>
      </c>
      <c r="C39" s="11">
        <v>25</v>
      </c>
      <c r="D39" s="11">
        <f>SUM(Tabla6[[#This Row],[Homes]:[Mulleres]])</f>
        <v>46</v>
      </c>
      <c r="G39" s="11" t="s">
        <v>179</v>
      </c>
      <c r="H39" s="12">
        <v>11.821917808219178</v>
      </c>
      <c r="I39" s="12">
        <v>16.602739726027398</v>
      </c>
      <c r="J39" s="12">
        <f>SUM(Tabla710[[#This Row],[Homes]:[Mulleres]])</f>
        <v>28.424657534246577</v>
      </c>
    </row>
    <row r="40" spans="1:10" x14ac:dyDescent="0.25">
      <c r="A40" s="11" t="s">
        <v>180</v>
      </c>
      <c r="B40" s="11">
        <v>14</v>
      </c>
      <c r="C40" s="11">
        <v>16</v>
      </c>
      <c r="D40" s="11">
        <f>SUM(Tabla6[[#This Row],[Homes]:[Mulleres]])</f>
        <v>30</v>
      </c>
      <c r="G40" s="11" t="s">
        <v>181</v>
      </c>
      <c r="H40" s="12">
        <v>13.490410958904109</v>
      </c>
      <c r="I40" s="12">
        <v>13.178082191780822</v>
      </c>
      <c r="J40" s="12">
        <f>SUM(Tabla710[[#This Row],[Homes]:[Mulleres]])</f>
        <v>26.668493150684931</v>
      </c>
    </row>
    <row r="41" spans="1:10" x14ac:dyDescent="0.25">
      <c r="A41" s="11" t="s">
        <v>54</v>
      </c>
      <c r="B41" s="11">
        <v>29</v>
      </c>
      <c r="C41" s="11">
        <v>48</v>
      </c>
      <c r="D41" s="11">
        <f>SUM(Tabla6[[#This Row],[Homes]:[Mulleres]])</f>
        <v>77</v>
      </c>
      <c r="G41" s="11" t="s">
        <v>182</v>
      </c>
      <c r="H41" s="12">
        <v>23.947945205479449</v>
      </c>
      <c r="I41" s="12">
        <v>36.756164383561639</v>
      </c>
      <c r="J41" s="12">
        <f>SUM(Tabla710[[#This Row],[Homes]:[Mulleres]])</f>
        <v>60.704109589041089</v>
      </c>
    </row>
    <row r="42" spans="1:10" x14ac:dyDescent="0.25">
      <c r="A42" s="11" t="s">
        <v>183</v>
      </c>
      <c r="B42" s="11">
        <v>13</v>
      </c>
      <c r="C42" s="11">
        <v>10</v>
      </c>
      <c r="D42" s="11">
        <f>SUM(Tabla6[[#This Row],[Homes]:[Mulleres]])</f>
        <v>23</v>
      </c>
      <c r="G42" s="11" t="s">
        <v>184</v>
      </c>
      <c r="H42" s="12">
        <v>10.498630136986302</v>
      </c>
      <c r="I42" s="12">
        <v>8.4301369863013704</v>
      </c>
      <c r="J42" s="12">
        <f>SUM(Tabla710[[#This Row],[Homes]:[Mulleres]])</f>
        <v>18.92876712328767</v>
      </c>
    </row>
    <row r="43" spans="1:10" x14ac:dyDescent="0.25">
      <c r="A43" s="11" t="s">
        <v>185</v>
      </c>
      <c r="B43" s="11">
        <v>201</v>
      </c>
      <c r="C43" s="11">
        <v>194</v>
      </c>
      <c r="D43" s="11">
        <f>SUM(Tabla6[[#This Row],[Homes]:[Mulleres]])</f>
        <v>395</v>
      </c>
      <c r="G43" s="11" t="s">
        <v>186</v>
      </c>
      <c r="H43" s="12">
        <v>119.4121278538813</v>
      </c>
      <c r="I43" s="12">
        <v>111.56566210045662</v>
      </c>
      <c r="J43" s="12">
        <f>SUM(Tabla710[[#This Row],[Homes]:[Mulleres]])</f>
        <v>230.97778995433794</v>
      </c>
    </row>
    <row r="44" spans="1:10" x14ac:dyDescent="0.25">
      <c r="A44" s="11" t="s">
        <v>58</v>
      </c>
      <c r="B44" s="11">
        <v>35</v>
      </c>
      <c r="C44" s="11">
        <v>30</v>
      </c>
      <c r="D44" s="11">
        <f>SUM(Tabla6[[#This Row],[Homes]:[Mulleres]])</f>
        <v>65</v>
      </c>
      <c r="G44" s="11" t="s">
        <v>187</v>
      </c>
      <c r="H44" s="12">
        <v>21.089095890410963</v>
      </c>
      <c r="I44" s="12">
        <v>15.913716894977169</v>
      </c>
      <c r="J44" s="12">
        <f>SUM(Tabla710[[#This Row],[Homes]:[Mulleres]])</f>
        <v>37.00281278538813</v>
      </c>
    </row>
    <row r="45" spans="1:10" x14ac:dyDescent="0.25">
      <c r="A45" s="11" t="s">
        <v>188</v>
      </c>
      <c r="B45" s="11">
        <v>4</v>
      </c>
      <c r="C45" s="11">
        <v>7</v>
      </c>
      <c r="D45" s="11">
        <f>SUM(Tabla6[[#This Row],[Homes]:[Mulleres]])</f>
        <v>11</v>
      </c>
      <c r="G45" s="11" t="s">
        <v>189</v>
      </c>
      <c r="H45" s="12">
        <v>2.5937899543378995</v>
      </c>
      <c r="I45" s="12">
        <v>4.6973515981735154</v>
      </c>
      <c r="J45" s="12">
        <f>SUM(Tabla710[[#This Row],[Homes]:[Mulleres]])</f>
        <v>7.2911415525114149</v>
      </c>
    </row>
    <row r="46" spans="1:10" x14ac:dyDescent="0.25">
      <c r="A46" s="11" t="s">
        <v>190</v>
      </c>
      <c r="B46" s="11">
        <v>1</v>
      </c>
      <c r="C46" s="11">
        <v>7</v>
      </c>
      <c r="D46" s="11">
        <f>SUM(Tabla6[[#This Row],[Homes]:[Mulleres]])</f>
        <v>8</v>
      </c>
      <c r="G46" s="11" t="s">
        <v>191</v>
      </c>
      <c r="H46" s="12">
        <v>0.57260273972602738</v>
      </c>
      <c r="I46" s="12">
        <v>4.6772602739726024</v>
      </c>
      <c r="J46" s="12">
        <f>SUM(Tabla710[[#This Row],[Homes]:[Mulleres]])</f>
        <v>5.2498630136986293</v>
      </c>
    </row>
    <row r="47" spans="1:10" x14ac:dyDescent="0.25">
      <c r="A47" s="11" t="s">
        <v>48</v>
      </c>
      <c r="B47" s="11">
        <v>8</v>
      </c>
      <c r="C47" s="11">
        <v>7</v>
      </c>
      <c r="D47" s="11">
        <f>SUM(Tabla6[[#This Row],[Homes]:[Mulleres]])</f>
        <v>15</v>
      </c>
      <c r="G47" s="11" t="s">
        <v>192</v>
      </c>
      <c r="H47" s="12">
        <v>1.2821917808219179</v>
      </c>
      <c r="I47" s="12">
        <v>1.1534246575342468</v>
      </c>
      <c r="J47" s="12">
        <f>SUM(Tabla710[[#This Row],[Homes]:[Mulleres]])</f>
        <v>2.4356164383561647</v>
      </c>
    </row>
    <row r="48" spans="1:10" x14ac:dyDescent="0.25">
      <c r="A48" s="11" t="s">
        <v>193</v>
      </c>
      <c r="B48" s="11">
        <v>8</v>
      </c>
      <c r="C48" s="11">
        <v>11</v>
      </c>
      <c r="D48" s="11">
        <f>SUM(Tabla6[[#This Row],[Homes]:[Mulleres]])</f>
        <v>19</v>
      </c>
      <c r="G48" s="11" t="s">
        <v>194</v>
      </c>
      <c r="H48" s="12">
        <v>1.3041095890410959</v>
      </c>
      <c r="I48" s="12">
        <v>1.8876712328767122</v>
      </c>
      <c r="J48" s="12">
        <f>SUM(Tabla710[[#This Row],[Homes]:[Mulleres]])</f>
        <v>3.1917808219178081</v>
      </c>
    </row>
    <row r="49" spans="1:10" x14ac:dyDescent="0.25">
      <c r="A49" s="11" t="s">
        <v>195</v>
      </c>
      <c r="B49" s="11">
        <v>45</v>
      </c>
      <c r="C49" s="11">
        <v>32</v>
      </c>
      <c r="D49" s="11">
        <f>SUM(Tabla6[[#This Row],[Homes]:[Mulleres]])</f>
        <v>77</v>
      </c>
      <c r="G49" s="11" t="s">
        <v>196</v>
      </c>
      <c r="H49" s="12">
        <v>6.9006663013698644</v>
      </c>
      <c r="I49" s="12">
        <v>6.0179178082191784</v>
      </c>
      <c r="J49" s="12">
        <f>SUM(Tabla710[[#This Row],[Homes]:[Mulleres]])</f>
        <v>12.918584109589043</v>
      </c>
    </row>
    <row r="50" spans="1:10" x14ac:dyDescent="0.25">
      <c r="A50" s="11" t="s">
        <v>197</v>
      </c>
      <c r="B50" s="11">
        <v>2</v>
      </c>
      <c r="C50" s="11">
        <v>4</v>
      </c>
      <c r="D50" s="11">
        <f>SUM(Tabla6[[#This Row],[Homes]:[Mulleres]])</f>
        <v>6</v>
      </c>
      <c r="G50" s="11" t="s">
        <v>198</v>
      </c>
      <c r="H50" s="12">
        <v>1.6657534246575343</v>
      </c>
      <c r="I50" s="12">
        <v>3.0217351598173514</v>
      </c>
      <c r="J50" s="12">
        <f>SUM(Tabla710[[#This Row],[Homes]:[Mulleres]])</f>
        <v>4.6874885844748855</v>
      </c>
    </row>
    <row r="51" spans="1:10" x14ac:dyDescent="0.25">
      <c r="A51" s="11" t="s">
        <v>59</v>
      </c>
      <c r="B51" s="11">
        <v>2</v>
      </c>
      <c r="C51" s="11">
        <v>1</v>
      </c>
      <c r="D51" s="11">
        <f>SUM(Tabla6[[#This Row],[Homes]:[Mulleres]])</f>
        <v>3</v>
      </c>
      <c r="G51" s="11" t="s">
        <v>199</v>
      </c>
      <c r="H51" s="12">
        <v>2</v>
      </c>
      <c r="I51" s="12">
        <v>1</v>
      </c>
      <c r="J51" s="12">
        <f>SUM(Tabla710[[#This Row],[Homes]:[Mulleres]])</f>
        <v>3</v>
      </c>
    </row>
    <row r="52" spans="1:10" x14ac:dyDescent="0.25">
      <c r="A52" s="11" t="s">
        <v>60</v>
      </c>
      <c r="B52" s="11">
        <v>1</v>
      </c>
      <c r="D52" s="11">
        <f>SUM(Tabla6[[#This Row],[Homes]:[Mulleres]])</f>
        <v>1</v>
      </c>
      <c r="G52" s="11" t="s">
        <v>200</v>
      </c>
      <c r="H52" s="12">
        <v>8.4931506849315067E-2</v>
      </c>
      <c r="I52" s="12"/>
      <c r="J52" s="12">
        <f>SUM(Tabla710[[#This Row],[Homes]:[Mulleres]])</f>
        <v>8.4931506849315067E-2</v>
      </c>
    </row>
    <row r="53" spans="1:10" x14ac:dyDescent="0.25">
      <c r="A53" s="11" t="s">
        <v>61</v>
      </c>
      <c r="B53" s="11">
        <v>17</v>
      </c>
      <c r="C53" s="11">
        <v>26</v>
      </c>
      <c r="D53" s="11">
        <f>SUM(Tabla6[[#This Row],[Homes]:[Mulleres]])</f>
        <v>43</v>
      </c>
      <c r="G53" s="11" t="s">
        <v>201</v>
      </c>
      <c r="H53" s="12">
        <v>11.504109589041098</v>
      </c>
      <c r="I53" s="12">
        <v>16.583561643835619</v>
      </c>
      <c r="J53" s="12">
        <f>SUM(Tabla710[[#This Row],[Homes]:[Mulleres]])</f>
        <v>28.087671232876716</v>
      </c>
    </row>
    <row r="54" spans="1:10" x14ac:dyDescent="0.25">
      <c r="A54" s="11" t="s">
        <v>49</v>
      </c>
      <c r="B54" s="11">
        <v>1</v>
      </c>
      <c r="C54" s="11">
        <v>2</v>
      </c>
      <c r="D54" s="11">
        <f>SUM(Tabla6[[#This Row],[Homes]:[Mulleres]])</f>
        <v>3</v>
      </c>
      <c r="G54" s="11" t="s">
        <v>202</v>
      </c>
      <c r="H54" s="12">
        <v>0.74794520547945209</v>
      </c>
      <c r="I54" s="12">
        <v>1.9150684931506849</v>
      </c>
      <c r="J54" s="12">
        <f>SUM(Tabla710[[#This Row],[Homes]:[Mulleres]])</f>
        <v>2.6630136986301371</v>
      </c>
    </row>
    <row r="55" spans="1:10" x14ac:dyDescent="0.25">
      <c r="A55" s="11" t="s">
        <v>62</v>
      </c>
      <c r="B55" s="11">
        <v>23</v>
      </c>
      <c r="C55" s="11">
        <v>12</v>
      </c>
      <c r="D55" s="11">
        <f>SUM(Tabla6[[#This Row],[Homes]:[Mulleres]])</f>
        <v>35</v>
      </c>
      <c r="G55" s="11" t="s">
        <v>203</v>
      </c>
      <c r="H55" s="12">
        <v>4.2290410958904125</v>
      </c>
      <c r="I55" s="12">
        <v>1.3011872146118724</v>
      </c>
      <c r="J55" s="12">
        <f>SUM(Tabla710[[#This Row],[Homes]:[Mulleres]])</f>
        <v>5.5302283105022845</v>
      </c>
    </row>
    <row r="56" spans="1:10" x14ac:dyDescent="0.25">
      <c r="A56" s="11" t="s">
        <v>63</v>
      </c>
      <c r="B56" s="11">
        <v>17</v>
      </c>
      <c r="C56" s="11">
        <v>21</v>
      </c>
      <c r="D56" s="11">
        <f>SUM(Tabla6[[#This Row],[Homes]:[Mulleres]])</f>
        <v>38</v>
      </c>
      <c r="G56" s="11" t="s">
        <v>204</v>
      </c>
      <c r="H56" s="12">
        <v>2.1609132420091326</v>
      </c>
      <c r="I56" s="12">
        <v>3.3997442922374428</v>
      </c>
      <c r="J56" s="12">
        <f>SUM(Tabla710[[#This Row],[Homes]:[Mulleres]])</f>
        <v>5.5606575342465749</v>
      </c>
    </row>
    <row r="57" spans="1:10" x14ac:dyDescent="0.25">
      <c r="A57" s="11" t="s">
        <v>64</v>
      </c>
      <c r="B57" s="11">
        <v>19</v>
      </c>
      <c r="C57" s="11">
        <v>21</v>
      </c>
      <c r="D57" s="11">
        <f>SUM(Tabla6[[#This Row],[Homes]:[Mulleres]])</f>
        <v>40</v>
      </c>
      <c r="G57" s="11" t="s">
        <v>205</v>
      </c>
      <c r="H57" s="12">
        <v>11.215342465753425</v>
      </c>
      <c r="I57" s="12">
        <v>10.272657534246576</v>
      </c>
      <c r="J57" s="12">
        <f>SUM(Tabla710[[#This Row],[Homes]:[Mulleres]])</f>
        <v>21.488</v>
      </c>
    </row>
    <row r="58" spans="1:10" x14ac:dyDescent="0.25">
      <c r="A58" s="11" t="s">
        <v>206</v>
      </c>
      <c r="B58" s="11">
        <v>17</v>
      </c>
      <c r="C58" s="11">
        <v>20</v>
      </c>
      <c r="D58" s="11">
        <f>SUM(Tabla6[[#This Row],[Homes]:[Mulleres]])</f>
        <v>37</v>
      </c>
      <c r="G58" s="11" t="s">
        <v>207</v>
      </c>
      <c r="H58" s="12">
        <v>2.2412420091324208</v>
      </c>
      <c r="I58" s="12">
        <v>2.0539689497716895</v>
      </c>
      <c r="J58" s="12">
        <f>SUM(Tabla710[[#This Row],[Homes]:[Mulleres]])</f>
        <v>4.2952109589041108</v>
      </c>
    </row>
    <row r="59" spans="1:10" x14ac:dyDescent="0.25">
      <c r="A59" s="11" t="s">
        <v>208</v>
      </c>
      <c r="C59" s="11">
        <v>1</v>
      </c>
      <c r="D59" s="11">
        <f>SUM(Tabla6[[#This Row],[Homes]:[Mulleres]])</f>
        <v>1</v>
      </c>
      <c r="G59" s="11" t="s">
        <v>209</v>
      </c>
      <c r="H59" s="12"/>
      <c r="I59" s="12">
        <v>0.11232876712328767</v>
      </c>
      <c r="J59" s="12">
        <f>SUM(Tabla710[[#This Row],[Homes]:[Mulleres]])</f>
        <v>0.11232876712328767</v>
      </c>
    </row>
    <row r="60" spans="1:10" x14ac:dyDescent="0.25">
      <c r="A60" s="11" t="s">
        <v>25</v>
      </c>
      <c r="B60" s="11">
        <f>SUBTOTAL(109,B26:B59)</f>
        <v>580</v>
      </c>
      <c r="C60" s="11">
        <f>SUBTOTAL(109,C26:C59)</f>
        <v>598</v>
      </c>
      <c r="D60" s="11">
        <f>SUM(Tabla6[[#This Row],[Homes]:[Mulleres]])</f>
        <v>1178</v>
      </c>
      <c r="G60" s="11" t="s">
        <v>25</v>
      </c>
      <c r="H60" s="12">
        <f>SUBTOTAL(109,H26:H59)</f>
        <v>326.91326904109599</v>
      </c>
      <c r="I60" s="12">
        <f>SUBTOTAL(109,I26:I59)</f>
        <v>339.12759452054786</v>
      </c>
      <c r="J60" s="12">
        <f>SUM(Tabla710[[#This Row],[Homes]:[Mulleres]])</f>
        <v>666.04086356164385</v>
      </c>
    </row>
  </sheetData>
  <mergeCells count="3">
    <mergeCell ref="H1:K1"/>
    <mergeCell ref="A12:A14"/>
    <mergeCell ref="A15:A1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2022_PI_Datos xerais</vt:lpstr>
      <vt:lpstr>2022_PI_Doutor</vt:lpstr>
      <vt:lpstr>2022_PI_distribución</vt:lpstr>
      <vt:lpstr>2022_PI ao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2023-06-26T06:50:38Z</dcterms:created>
  <dcterms:modified xsi:type="dcterms:W3CDTF">2023-07-05T17:12:10Z</dcterms:modified>
</cp:coreProperties>
</file>